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yza\Desktop\Data Analytics and I\"/>
    </mc:Choice>
  </mc:AlternateContent>
  <xr:revisionPtr revIDLastSave="0" documentId="13_ncr:1_{2B5FC859-224F-46FA-9D53-B7F9458836F5}" xr6:coauthVersionLast="38" xr6:coauthVersionMax="38" xr10:uidLastSave="{00000000-0000-0000-0000-000000000000}"/>
  <bookViews>
    <workbookView xWindow="0" yWindow="0" windowWidth="23040" windowHeight="9000" xr2:uid="{00000000-000D-0000-FFFF-FFFF00000000}"/>
  </bookViews>
  <sheets>
    <sheet name="Kickstarter Data" sheetId="1" r:id="rId1"/>
    <sheet name="Data by Category" sheetId="2" r:id="rId2"/>
    <sheet name="By Sub-Category" sheetId="3" r:id="rId3"/>
    <sheet name="By Year" sheetId="4" r:id="rId4"/>
    <sheet name="By Staff Pick" sheetId="6" r:id="rId5"/>
    <sheet name="By Average Pledged" sheetId="8" r:id="rId6"/>
    <sheet name="Average Donation" sheetId="13" r:id="rId7"/>
    <sheet name="Average Backers" sheetId="16" r:id="rId8"/>
    <sheet name="Success Percent" sheetId="15" r:id="rId9"/>
  </sheets>
  <definedNames>
    <definedName name="_xlnm._FilterDatabase" localSheetId="0" hidden="1">'Kickstarter Data'!$A$1:$T$4115</definedName>
  </definedNames>
  <calcPr calcId="179021" concurrentCalc="0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2" i="15"/>
  <c r="D13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6" i="15"/>
  <c r="B13" i="15"/>
  <c r="B12" i="15"/>
  <c r="B10" i="15"/>
  <c r="B11" i="15"/>
  <c r="B9" i="15"/>
  <c r="B7" i="15"/>
  <c r="B8" i="15"/>
  <c r="B5" i="15"/>
  <c r="B4" i="15"/>
  <c r="B3" i="15"/>
  <c r="B2" i="1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U3" i="1"/>
  <c r="J4" i="1"/>
  <c r="U4" i="1"/>
  <c r="J5" i="1"/>
  <c r="U5" i="1"/>
  <c r="J6" i="1"/>
  <c r="U6" i="1"/>
  <c r="J7" i="1"/>
  <c r="U7" i="1"/>
  <c r="J8" i="1"/>
  <c r="U8" i="1"/>
  <c r="J9" i="1"/>
  <c r="U9" i="1"/>
  <c r="J10" i="1"/>
  <c r="J11" i="1"/>
  <c r="U11" i="1"/>
  <c r="J12" i="1"/>
  <c r="U12" i="1"/>
  <c r="J13" i="1"/>
  <c r="U13" i="1"/>
  <c r="J14" i="1"/>
  <c r="U14" i="1"/>
  <c r="J15" i="1"/>
  <c r="U15" i="1"/>
  <c r="J16" i="1"/>
  <c r="U16" i="1"/>
  <c r="J17" i="1"/>
  <c r="U17" i="1"/>
  <c r="J18" i="1"/>
  <c r="J19" i="1"/>
  <c r="U19" i="1"/>
  <c r="J20" i="1"/>
  <c r="U20" i="1"/>
  <c r="J21" i="1"/>
  <c r="U21" i="1"/>
  <c r="J22" i="1"/>
  <c r="U22" i="1"/>
  <c r="J23" i="1"/>
  <c r="U23" i="1"/>
  <c r="J24" i="1"/>
  <c r="U24" i="1"/>
  <c r="J25" i="1"/>
  <c r="U25" i="1"/>
  <c r="J26" i="1"/>
  <c r="J27" i="1"/>
  <c r="U27" i="1"/>
  <c r="J28" i="1"/>
  <c r="U28" i="1"/>
  <c r="J29" i="1"/>
  <c r="U29" i="1"/>
  <c r="J30" i="1"/>
  <c r="U30" i="1"/>
  <c r="J31" i="1"/>
  <c r="U31" i="1"/>
  <c r="J32" i="1"/>
  <c r="U32" i="1"/>
  <c r="J33" i="1"/>
  <c r="U33" i="1"/>
  <c r="J34" i="1"/>
  <c r="J35" i="1"/>
  <c r="U35" i="1"/>
  <c r="J36" i="1"/>
  <c r="U36" i="1"/>
  <c r="J37" i="1"/>
  <c r="U37" i="1"/>
  <c r="J38" i="1"/>
  <c r="U38" i="1"/>
  <c r="J39" i="1"/>
  <c r="U39" i="1"/>
  <c r="J40" i="1"/>
  <c r="U40" i="1"/>
  <c r="J41" i="1"/>
  <c r="U41" i="1"/>
  <c r="J42" i="1"/>
  <c r="J43" i="1"/>
  <c r="U43" i="1"/>
  <c r="J44" i="1"/>
  <c r="U44" i="1"/>
  <c r="J45" i="1"/>
  <c r="U45" i="1"/>
  <c r="J46" i="1"/>
  <c r="U46" i="1"/>
  <c r="J47" i="1"/>
  <c r="U47" i="1"/>
  <c r="J48" i="1"/>
  <c r="U48" i="1"/>
  <c r="J49" i="1"/>
  <c r="U49" i="1"/>
  <c r="J50" i="1"/>
  <c r="J51" i="1"/>
  <c r="U51" i="1"/>
  <c r="J52" i="1"/>
  <c r="U52" i="1"/>
  <c r="J53" i="1"/>
  <c r="U53" i="1"/>
  <c r="J54" i="1"/>
  <c r="U54" i="1"/>
  <c r="J55" i="1"/>
  <c r="U55" i="1"/>
  <c r="J56" i="1"/>
  <c r="U56" i="1"/>
  <c r="J57" i="1"/>
  <c r="U57" i="1"/>
  <c r="J58" i="1"/>
  <c r="J59" i="1"/>
  <c r="U59" i="1"/>
  <c r="J60" i="1"/>
  <c r="U60" i="1"/>
  <c r="J61" i="1"/>
  <c r="U61" i="1"/>
  <c r="J62" i="1"/>
  <c r="U62" i="1"/>
  <c r="J63" i="1"/>
  <c r="U63" i="1"/>
  <c r="J64" i="1"/>
  <c r="U64" i="1"/>
  <c r="J65" i="1"/>
  <c r="U65" i="1"/>
  <c r="J66" i="1"/>
  <c r="J67" i="1"/>
  <c r="U67" i="1"/>
  <c r="J68" i="1"/>
  <c r="U68" i="1"/>
  <c r="J69" i="1"/>
  <c r="U69" i="1"/>
  <c r="J70" i="1"/>
  <c r="U70" i="1"/>
  <c r="J71" i="1"/>
  <c r="U71" i="1"/>
  <c r="J72" i="1"/>
  <c r="U72" i="1"/>
  <c r="J73" i="1"/>
  <c r="U73" i="1"/>
  <c r="J74" i="1"/>
  <c r="J75" i="1"/>
  <c r="U75" i="1"/>
  <c r="J76" i="1"/>
  <c r="U76" i="1"/>
  <c r="J77" i="1"/>
  <c r="U77" i="1"/>
  <c r="J78" i="1"/>
  <c r="U78" i="1"/>
  <c r="J79" i="1"/>
  <c r="U79" i="1"/>
  <c r="J80" i="1"/>
  <c r="U80" i="1"/>
  <c r="J81" i="1"/>
  <c r="U81" i="1"/>
  <c r="J82" i="1"/>
  <c r="J83" i="1"/>
  <c r="U83" i="1"/>
  <c r="J84" i="1"/>
  <c r="U84" i="1"/>
  <c r="J85" i="1"/>
  <c r="U85" i="1"/>
  <c r="J86" i="1"/>
  <c r="U86" i="1"/>
  <c r="J87" i="1"/>
  <c r="U87" i="1"/>
  <c r="J88" i="1"/>
  <c r="U88" i="1"/>
  <c r="J89" i="1"/>
  <c r="U89" i="1"/>
  <c r="J90" i="1"/>
  <c r="J91" i="1"/>
  <c r="U91" i="1"/>
  <c r="J92" i="1"/>
  <c r="U92" i="1"/>
  <c r="J93" i="1"/>
  <c r="U93" i="1"/>
  <c r="J94" i="1"/>
  <c r="U94" i="1"/>
  <c r="J95" i="1"/>
  <c r="U95" i="1"/>
  <c r="J96" i="1"/>
  <c r="U96" i="1"/>
  <c r="J97" i="1"/>
  <c r="U97" i="1"/>
  <c r="J98" i="1"/>
  <c r="J99" i="1"/>
  <c r="U99" i="1"/>
  <c r="J100" i="1"/>
  <c r="U100" i="1"/>
  <c r="J101" i="1"/>
  <c r="U101" i="1"/>
  <c r="J102" i="1"/>
  <c r="U102" i="1"/>
  <c r="J103" i="1"/>
  <c r="U103" i="1"/>
  <c r="J104" i="1"/>
  <c r="U104" i="1"/>
  <c r="J105" i="1"/>
  <c r="U105" i="1"/>
  <c r="J106" i="1"/>
  <c r="J107" i="1"/>
  <c r="U107" i="1"/>
  <c r="J108" i="1"/>
  <c r="U108" i="1"/>
  <c r="J109" i="1"/>
  <c r="U109" i="1"/>
  <c r="J110" i="1"/>
  <c r="U110" i="1"/>
  <c r="J111" i="1"/>
  <c r="U111" i="1"/>
  <c r="J112" i="1"/>
  <c r="U112" i="1"/>
  <c r="J113" i="1"/>
  <c r="U113" i="1"/>
  <c r="J114" i="1"/>
  <c r="J115" i="1"/>
  <c r="U115" i="1"/>
  <c r="J116" i="1"/>
  <c r="U116" i="1"/>
  <c r="J117" i="1"/>
  <c r="U117" i="1"/>
  <c r="J118" i="1"/>
  <c r="U118" i="1"/>
  <c r="J119" i="1"/>
  <c r="U119" i="1"/>
  <c r="J120" i="1"/>
  <c r="U120" i="1"/>
  <c r="J121" i="1"/>
  <c r="U121" i="1"/>
  <c r="J122" i="1"/>
  <c r="J123" i="1"/>
  <c r="U123" i="1"/>
  <c r="J124" i="1"/>
  <c r="U124" i="1"/>
  <c r="J125" i="1"/>
  <c r="U125" i="1"/>
  <c r="J126" i="1"/>
  <c r="U126" i="1"/>
  <c r="J127" i="1"/>
  <c r="U127" i="1"/>
  <c r="J128" i="1"/>
  <c r="U128" i="1"/>
  <c r="J129" i="1"/>
  <c r="U129" i="1"/>
  <c r="J130" i="1"/>
  <c r="J131" i="1"/>
  <c r="U131" i="1"/>
  <c r="J132" i="1"/>
  <c r="U132" i="1"/>
  <c r="J133" i="1"/>
  <c r="U133" i="1"/>
  <c r="J134" i="1"/>
  <c r="U134" i="1"/>
  <c r="J135" i="1"/>
  <c r="U135" i="1"/>
  <c r="J136" i="1"/>
  <c r="U136" i="1"/>
  <c r="J137" i="1"/>
  <c r="U137" i="1"/>
  <c r="J138" i="1"/>
  <c r="J139" i="1"/>
  <c r="U139" i="1"/>
  <c r="J140" i="1"/>
  <c r="U140" i="1"/>
  <c r="J141" i="1"/>
  <c r="U141" i="1"/>
  <c r="J142" i="1"/>
  <c r="U142" i="1"/>
  <c r="J143" i="1"/>
  <c r="U143" i="1"/>
  <c r="J144" i="1"/>
  <c r="U144" i="1"/>
  <c r="J145" i="1"/>
  <c r="U145" i="1"/>
  <c r="J146" i="1"/>
  <c r="J147" i="1"/>
  <c r="U147" i="1"/>
  <c r="J148" i="1"/>
  <c r="U148" i="1"/>
  <c r="J149" i="1"/>
  <c r="U149" i="1"/>
  <c r="J150" i="1"/>
  <c r="U150" i="1"/>
  <c r="J151" i="1"/>
  <c r="U151" i="1"/>
  <c r="J152" i="1"/>
  <c r="U152" i="1"/>
  <c r="J153" i="1"/>
  <c r="U153" i="1"/>
  <c r="J154" i="1"/>
  <c r="J155" i="1"/>
  <c r="U155" i="1"/>
  <c r="J156" i="1"/>
  <c r="U156" i="1"/>
  <c r="J157" i="1"/>
  <c r="U157" i="1"/>
  <c r="J158" i="1"/>
  <c r="U158" i="1"/>
  <c r="J159" i="1"/>
  <c r="U159" i="1"/>
  <c r="J160" i="1"/>
  <c r="U160" i="1"/>
  <c r="J161" i="1"/>
  <c r="U161" i="1"/>
  <c r="J162" i="1"/>
  <c r="J163" i="1"/>
  <c r="U163" i="1"/>
  <c r="J164" i="1"/>
  <c r="U164" i="1"/>
  <c r="J165" i="1"/>
  <c r="U165" i="1"/>
  <c r="J166" i="1"/>
  <c r="U166" i="1"/>
  <c r="J167" i="1"/>
  <c r="U167" i="1"/>
  <c r="J168" i="1"/>
  <c r="U168" i="1"/>
  <c r="J169" i="1"/>
  <c r="U169" i="1"/>
  <c r="J170" i="1"/>
  <c r="J171" i="1"/>
  <c r="U171" i="1"/>
  <c r="J172" i="1"/>
  <c r="U172" i="1"/>
  <c r="J173" i="1"/>
  <c r="U173" i="1"/>
  <c r="J174" i="1"/>
  <c r="U174" i="1"/>
  <c r="J175" i="1"/>
  <c r="U175" i="1"/>
  <c r="J176" i="1"/>
  <c r="U176" i="1"/>
  <c r="J177" i="1"/>
  <c r="U177" i="1"/>
  <c r="J178" i="1"/>
  <c r="J179" i="1"/>
  <c r="U179" i="1"/>
  <c r="J180" i="1"/>
  <c r="U180" i="1"/>
  <c r="J181" i="1"/>
  <c r="U181" i="1"/>
  <c r="J182" i="1"/>
  <c r="U182" i="1"/>
  <c r="J183" i="1"/>
  <c r="U183" i="1"/>
  <c r="J184" i="1"/>
  <c r="U184" i="1"/>
  <c r="J185" i="1"/>
  <c r="U185" i="1"/>
  <c r="J186" i="1"/>
  <c r="J187" i="1"/>
  <c r="U187" i="1"/>
  <c r="J188" i="1"/>
  <c r="U188" i="1"/>
  <c r="J189" i="1"/>
  <c r="U189" i="1"/>
  <c r="J190" i="1"/>
  <c r="U190" i="1"/>
  <c r="J191" i="1"/>
  <c r="U191" i="1"/>
  <c r="J192" i="1"/>
  <c r="U192" i="1"/>
  <c r="J193" i="1"/>
  <c r="U193" i="1"/>
  <c r="J194" i="1"/>
  <c r="J195" i="1"/>
  <c r="U195" i="1"/>
  <c r="J196" i="1"/>
  <c r="U196" i="1"/>
  <c r="J197" i="1"/>
  <c r="U197" i="1"/>
  <c r="J198" i="1"/>
  <c r="U198" i="1"/>
  <c r="J199" i="1"/>
  <c r="U199" i="1"/>
  <c r="J200" i="1"/>
  <c r="U200" i="1"/>
  <c r="J201" i="1"/>
  <c r="U201" i="1"/>
  <c r="J202" i="1"/>
  <c r="J203" i="1"/>
  <c r="U203" i="1"/>
  <c r="J204" i="1"/>
  <c r="U204" i="1"/>
  <c r="J205" i="1"/>
  <c r="U205" i="1"/>
  <c r="J206" i="1"/>
  <c r="U206" i="1"/>
  <c r="J207" i="1"/>
  <c r="U207" i="1"/>
  <c r="J208" i="1"/>
  <c r="U208" i="1"/>
  <c r="J209" i="1"/>
  <c r="U209" i="1"/>
  <c r="J210" i="1"/>
  <c r="J211" i="1"/>
  <c r="U211" i="1"/>
  <c r="J212" i="1"/>
  <c r="U212" i="1"/>
  <c r="J213" i="1"/>
  <c r="U213" i="1"/>
  <c r="J214" i="1"/>
  <c r="U214" i="1"/>
  <c r="J215" i="1"/>
  <c r="U215" i="1"/>
  <c r="J216" i="1"/>
  <c r="U216" i="1"/>
  <c r="J217" i="1"/>
  <c r="U217" i="1"/>
  <c r="J218" i="1"/>
  <c r="J219" i="1"/>
  <c r="U219" i="1"/>
  <c r="J220" i="1"/>
  <c r="U220" i="1"/>
  <c r="J221" i="1"/>
  <c r="U221" i="1"/>
  <c r="J222" i="1"/>
  <c r="U222" i="1"/>
  <c r="J223" i="1"/>
  <c r="U223" i="1"/>
  <c r="J224" i="1"/>
  <c r="U224" i="1"/>
  <c r="J225" i="1"/>
  <c r="U225" i="1"/>
  <c r="J226" i="1"/>
  <c r="J227" i="1"/>
  <c r="U227" i="1"/>
  <c r="J228" i="1"/>
  <c r="U228" i="1"/>
  <c r="J229" i="1"/>
  <c r="U229" i="1"/>
  <c r="J230" i="1"/>
  <c r="U230" i="1"/>
  <c r="J231" i="1"/>
  <c r="U231" i="1"/>
  <c r="J232" i="1"/>
  <c r="U232" i="1"/>
  <c r="J233" i="1"/>
  <c r="U233" i="1"/>
  <c r="J234" i="1"/>
  <c r="J235" i="1"/>
  <c r="U235" i="1"/>
  <c r="J236" i="1"/>
  <c r="U236" i="1"/>
  <c r="J237" i="1"/>
  <c r="U237" i="1"/>
  <c r="J238" i="1"/>
  <c r="U238" i="1"/>
  <c r="J239" i="1"/>
  <c r="U239" i="1"/>
  <c r="J240" i="1"/>
  <c r="U240" i="1"/>
  <c r="J241" i="1"/>
  <c r="U241" i="1"/>
  <c r="J242" i="1"/>
  <c r="J243" i="1"/>
  <c r="U243" i="1"/>
  <c r="J244" i="1"/>
  <c r="U244" i="1"/>
  <c r="J245" i="1"/>
  <c r="U245" i="1"/>
  <c r="J246" i="1"/>
  <c r="U246" i="1"/>
  <c r="J247" i="1"/>
  <c r="U247" i="1"/>
  <c r="J248" i="1"/>
  <c r="U248" i="1"/>
  <c r="J249" i="1"/>
  <c r="U249" i="1"/>
  <c r="J250" i="1"/>
  <c r="J251" i="1"/>
  <c r="U251" i="1"/>
  <c r="J252" i="1"/>
  <c r="U252" i="1"/>
  <c r="J253" i="1"/>
  <c r="U253" i="1"/>
  <c r="J254" i="1"/>
  <c r="U254" i="1"/>
  <c r="J255" i="1"/>
  <c r="U255" i="1"/>
  <c r="J256" i="1"/>
  <c r="U256" i="1"/>
  <c r="J257" i="1"/>
  <c r="U257" i="1"/>
  <c r="J258" i="1"/>
  <c r="J259" i="1"/>
  <c r="U259" i="1"/>
  <c r="J260" i="1"/>
  <c r="U260" i="1"/>
  <c r="J261" i="1"/>
  <c r="U261" i="1"/>
  <c r="J262" i="1"/>
  <c r="U262" i="1"/>
  <c r="J263" i="1"/>
  <c r="U263" i="1"/>
  <c r="J264" i="1"/>
  <c r="U264" i="1"/>
  <c r="J265" i="1"/>
  <c r="U265" i="1"/>
  <c r="J266" i="1"/>
  <c r="J267" i="1"/>
  <c r="U267" i="1"/>
  <c r="J268" i="1"/>
  <c r="U268" i="1"/>
  <c r="J269" i="1"/>
  <c r="U269" i="1"/>
  <c r="J270" i="1"/>
  <c r="U270" i="1"/>
  <c r="J271" i="1"/>
  <c r="U271" i="1"/>
  <c r="J272" i="1"/>
  <c r="U272" i="1"/>
  <c r="J273" i="1"/>
  <c r="U273" i="1"/>
  <c r="J274" i="1"/>
  <c r="J275" i="1"/>
  <c r="U275" i="1"/>
  <c r="J276" i="1"/>
  <c r="U276" i="1"/>
  <c r="J277" i="1"/>
  <c r="U277" i="1"/>
  <c r="J278" i="1"/>
  <c r="U278" i="1"/>
  <c r="J279" i="1"/>
  <c r="U279" i="1"/>
  <c r="J280" i="1"/>
  <c r="U280" i="1"/>
  <c r="J281" i="1"/>
  <c r="U281" i="1"/>
  <c r="J282" i="1"/>
  <c r="J283" i="1"/>
  <c r="U283" i="1"/>
  <c r="J284" i="1"/>
  <c r="U284" i="1"/>
  <c r="J285" i="1"/>
  <c r="U285" i="1"/>
  <c r="J286" i="1"/>
  <c r="U286" i="1"/>
  <c r="J287" i="1"/>
  <c r="U287" i="1"/>
  <c r="J288" i="1"/>
  <c r="U288" i="1"/>
  <c r="J289" i="1"/>
  <c r="U289" i="1"/>
  <c r="J290" i="1"/>
  <c r="J291" i="1"/>
  <c r="U291" i="1"/>
  <c r="J292" i="1"/>
  <c r="U292" i="1"/>
  <c r="J293" i="1"/>
  <c r="U293" i="1"/>
  <c r="J294" i="1"/>
  <c r="U294" i="1"/>
  <c r="J295" i="1"/>
  <c r="U295" i="1"/>
  <c r="J296" i="1"/>
  <c r="U296" i="1"/>
  <c r="J297" i="1"/>
  <c r="U297" i="1"/>
  <c r="J298" i="1"/>
  <c r="J299" i="1"/>
  <c r="U299" i="1"/>
  <c r="J300" i="1"/>
  <c r="U300" i="1"/>
  <c r="J301" i="1"/>
  <c r="U301" i="1"/>
  <c r="J302" i="1"/>
  <c r="U302" i="1"/>
  <c r="J303" i="1"/>
  <c r="U303" i="1"/>
  <c r="J304" i="1"/>
  <c r="U304" i="1"/>
  <c r="J305" i="1"/>
  <c r="U305" i="1"/>
  <c r="J306" i="1"/>
  <c r="J307" i="1"/>
  <c r="U307" i="1"/>
  <c r="J308" i="1"/>
  <c r="U308" i="1"/>
  <c r="J309" i="1"/>
  <c r="U309" i="1"/>
  <c r="J310" i="1"/>
  <c r="U310" i="1"/>
  <c r="J311" i="1"/>
  <c r="U311" i="1"/>
  <c r="J312" i="1"/>
  <c r="U312" i="1"/>
  <c r="J313" i="1"/>
  <c r="U313" i="1"/>
  <c r="J314" i="1"/>
  <c r="J315" i="1"/>
  <c r="U315" i="1"/>
  <c r="J316" i="1"/>
  <c r="U316" i="1"/>
  <c r="J317" i="1"/>
  <c r="U317" i="1"/>
  <c r="J318" i="1"/>
  <c r="U318" i="1"/>
  <c r="J319" i="1"/>
  <c r="U319" i="1"/>
  <c r="J320" i="1"/>
  <c r="U320" i="1"/>
  <c r="J321" i="1"/>
  <c r="U321" i="1"/>
  <c r="J322" i="1"/>
  <c r="J323" i="1"/>
  <c r="U323" i="1"/>
  <c r="J324" i="1"/>
  <c r="U324" i="1"/>
  <c r="J325" i="1"/>
  <c r="U325" i="1"/>
  <c r="J326" i="1"/>
  <c r="U326" i="1"/>
  <c r="J327" i="1"/>
  <c r="U327" i="1"/>
  <c r="J328" i="1"/>
  <c r="U328" i="1"/>
  <c r="J329" i="1"/>
  <c r="U329" i="1"/>
  <c r="J330" i="1"/>
  <c r="J331" i="1"/>
  <c r="U331" i="1"/>
  <c r="J332" i="1"/>
  <c r="U332" i="1"/>
  <c r="J333" i="1"/>
  <c r="U333" i="1"/>
  <c r="J334" i="1"/>
  <c r="U334" i="1"/>
  <c r="J335" i="1"/>
  <c r="U335" i="1"/>
  <c r="J336" i="1"/>
  <c r="U336" i="1"/>
  <c r="J337" i="1"/>
  <c r="U337" i="1"/>
  <c r="J338" i="1"/>
  <c r="J339" i="1"/>
  <c r="U339" i="1"/>
  <c r="J340" i="1"/>
  <c r="U340" i="1"/>
  <c r="J341" i="1"/>
  <c r="U341" i="1"/>
  <c r="J342" i="1"/>
  <c r="U342" i="1"/>
  <c r="J343" i="1"/>
  <c r="U343" i="1"/>
  <c r="J344" i="1"/>
  <c r="U344" i="1"/>
  <c r="J345" i="1"/>
  <c r="U345" i="1"/>
  <c r="J346" i="1"/>
  <c r="J347" i="1"/>
  <c r="U347" i="1"/>
  <c r="J348" i="1"/>
  <c r="U348" i="1"/>
  <c r="J349" i="1"/>
  <c r="U349" i="1"/>
  <c r="J350" i="1"/>
  <c r="U350" i="1"/>
  <c r="J351" i="1"/>
  <c r="U351" i="1"/>
  <c r="J352" i="1"/>
  <c r="U352" i="1"/>
  <c r="J353" i="1"/>
  <c r="U353" i="1"/>
  <c r="J354" i="1"/>
  <c r="J355" i="1"/>
  <c r="U355" i="1"/>
  <c r="J356" i="1"/>
  <c r="U356" i="1"/>
  <c r="J357" i="1"/>
  <c r="U357" i="1"/>
  <c r="J358" i="1"/>
  <c r="U358" i="1"/>
  <c r="J359" i="1"/>
  <c r="U359" i="1"/>
  <c r="J360" i="1"/>
  <c r="U360" i="1"/>
  <c r="J361" i="1"/>
  <c r="U361" i="1"/>
  <c r="J362" i="1"/>
  <c r="J363" i="1"/>
  <c r="U363" i="1"/>
  <c r="J364" i="1"/>
  <c r="U364" i="1"/>
  <c r="J365" i="1"/>
  <c r="U365" i="1"/>
  <c r="J366" i="1"/>
  <c r="U366" i="1"/>
  <c r="J367" i="1"/>
  <c r="U367" i="1"/>
  <c r="J368" i="1"/>
  <c r="U368" i="1"/>
  <c r="J369" i="1"/>
  <c r="U369" i="1"/>
  <c r="J370" i="1"/>
  <c r="J371" i="1"/>
  <c r="U371" i="1"/>
  <c r="J372" i="1"/>
  <c r="U372" i="1"/>
  <c r="J373" i="1"/>
  <c r="U373" i="1"/>
  <c r="J374" i="1"/>
  <c r="U374" i="1"/>
  <c r="J375" i="1"/>
  <c r="U375" i="1"/>
  <c r="J376" i="1"/>
  <c r="U376" i="1"/>
  <c r="J377" i="1"/>
  <c r="U377" i="1"/>
  <c r="J378" i="1"/>
  <c r="J379" i="1"/>
  <c r="U379" i="1"/>
  <c r="J380" i="1"/>
  <c r="U380" i="1"/>
  <c r="J381" i="1"/>
  <c r="U381" i="1"/>
  <c r="J382" i="1"/>
  <c r="U382" i="1"/>
  <c r="J383" i="1"/>
  <c r="U383" i="1"/>
  <c r="J384" i="1"/>
  <c r="U384" i="1"/>
  <c r="J385" i="1"/>
  <c r="U385" i="1"/>
  <c r="J386" i="1"/>
  <c r="J387" i="1"/>
  <c r="U387" i="1"/>
  <c r="J388" i="1"/>
  <c r="U388" i="1"/>
  <c r="J389" i="1"/>
  <c r="U389" i="1"/>
  <c r="J390" i="1"/>
  <c r="U390" i="1"/>
  <c r="J391" i="1"/>
  <c r="U391" i="1"/>
  <c r="J392" i="1"/>
  <c r="U392" i="1"/>
  <c r="J393" i="1"/>
  <c r="U393" i="1"/>
  <c r="J394" i="1"/>
  <c r="J395" i="1"/>
  <c r="U395" i="1"/>
  <c r="J396" i="1"/>
  <c r="U396" i="1"/>
  <c r="J397" i="1"/>
  <c r="U397" i="1"/>
  <c r="J398" i="1"/>
  <c r="U398" i="1"/>
  <c r="J399" i="1"/>
  <c r="U399" i="1"/>
  <c r="J400" i="1"/>
  <c r="U400" i="1"/>
  <c r="J401" i="1"/>
  <c r="U401" i="1"/>
  <c r="J402" i="1"/>
  <c r="J403" i="1"/>
  <c r="U403" i="1"/>
  <c r="J404" i="1"/>
  <c r="U404" i="1"/>
  <c r="J405" i="1"/>
  <c r="U405" i="1"/>
  <c r="J406" i="1"/>
  <c r="U406" i="1"/>
  <c r="J407" i="1"/>
  <c r="U407" i="1"/>
  <c r="J408" i="1"/>
  <c r="U408" i="1"/>
  <c r="J409" i="1"/>
  <c r="U409" i="1"/>
  <c r="J410" i="1"/>
  <c r="J411" i="1"/>
  <c r="U411" i="1"/>
  <c r="J412" i="1"/>
  <c r="U412" i="1"/>
  <c r="J413" i="1"/>
  <c r="U413" i="1"/>
  <c r="J414" i="1"/>
  <c r="U414" i="1"/>
  <c r="J415" i="1"/>
  <c r="U415" i="1"/>
  <c r="J416" i="1"/>
  <c r="U416" i="1"/>
  <c r="J417" i="1"/>
  <c r="U417" i="1"/>
  <c r="J418" i="1"/>
  <c r="J419" i="1"/>
  <c r="U419" i="1"/>
  <c r="J420" i="1"/>
  <c r="U420" i="1"/>
  <c r="J421" i="1"/>
  <c r="U421" i="1"/>
  <c r="J422" i="1"/>
  <c r="U422" i="1"/>
  <c r="J423" i="1"/>
  <c r="U423" i="1"/>
  <c r="J424" i="1"/>
  <c r="U424" i="1"/>
  <c r="J425" i="1"/>
  <c r="U425" i="1"/>
  <c r="J426" i="1"/>
  <c r="J427" i="1"/>
  <c r="U427" i="1"/>
  <c r="J428" i="1"/>
  <c r="U428" i="1"/>
  <c r="J429" i="1"/>
  <c r="U429" i="1"/>
  <c r="J430" i="1"/>
  <c r="U430" i="1"/>
  <c r="J431" i="1"/>
  <c r="U431" i="1"/>
  <c r="J432" i="1"/>
  <c r="U432" i="1"/>
  <c r="J433" i="1"/>
  <c r="U433" i="1"/>
  <c r="J434" i="1"/>
  <c r="J435" i="1"/>
  <c r="U435" i="1"/>
  <c r="J436" i="1"/>
  <c r="U436" i="1"/>
  <c r="J437" i="1"/>
  <c r="U437" i="1"/>
  <c r="J438" i="1"/>
  <c r="U438" i="1"/>
  <c r="J439" i="1"/>
  <c r="U439" i="1"/>
  <c r="J440" i="1"/>
  <c r="U440" i="1"/>
  <c r="J441" i="1"/>
  <c r="U441" i="1"/>
  <c r="J442" i="1"/>
  <c r="J443" i="1"/>
  <c r="U443" i="1"/>
  <c r="J444" i="1"/>
  <c r="U444" i="1"/>
  <c r="J445" i="1"/>
  <c r="U445" i="1"/>
  <c r="J446" i="1"/>
  <c r="U446" i="1"/>
  <c r="J447" i="1"/>
  <c r="U447" i="1"/>
  <c r="J448" i="1"/>
  <c r="U448" i="1"/>
  <c r="J449" i="1"/>
  <c r="U449" i="1"/>
  <c r="J450" i="1"/>
  <c r="J451" i="1"/>
  <c r="U451" i="1"/>
  <c r="J452" i="1"/>
  <c r="U452" i="1"/>
  <c r="J453" i="1"/>
  <c r="U453" i="1"/>
  <c r="J454" i="1"/>
  <c r="U454" i="1"/>
  <c r="J455" i="1"/>
  <c r="U455" i="1"/>
  <c r="J456" i="1"/>
  <c r="U456" i="1"/>
  <c r="J457" i="1"/>
  <c r="U457" i="1"/>
  <c r="J458" i="1"/>
  <c r="J459" i="1"/>
  <c r="U459" i="1"/>
  <c r="J460" i="1"/>
  <c r="U460" i="1"/>
  <c r="J461" i="1"/>
  <c r="U461" i="1"/>
  <c r="J462" i="1"/>
  <c r="U462" i="1"/>
  <c r="J463" i="1"/>
  <c r="U463" i="1"/>
  <c r="J464" i="1"/>
  <c r="U464" i="1"/>
  <c r="J465" i="1"/>
  <c r="U465" i="1"/>
  <c r="J466" i="1"/>
  <c r="J467" i="1"/>
  <c r="U467" i="1"/>
  <c r="J468" i="1"/>
  <c r="U468" i="1"/>
  <c r="J469" i="1"/>
  <c r="U469" i="1"/>
  <c r="J470" i="1"/>
  <c r="U470" i="1"/>
  <c r="J471" i="1"/>
  <c r="U471" i="1"/>
  <c r="J472" i="1"/>
  <c r="U472" i="1"/>
  <c r="J473" i="1"/>
  <c r="U473" i="1"/>
  <c r="J474" i="1"/>
  <c r="J475" i="1"/>
  <c r="U475" i="1"/>
  <c r="J476" i="1"/>
  <c r="U476" i="1"/>
  <c r="J477" i="1"/>
  <c r="U477" i="1"/>
  <c r="J478" i="1"/>
  <c r="U478" i="1"/>
  <c r="J479" i="1"/>
  <c r="U479" i="1"/>
  <c r="J480" i="1"/>
  <c r="U480" i="1"/>
  <c r="J481" i="1"/>
  <c r="U481" i="1"/>
  <c r="J482" i="1"/>
  <c r="J483" i="1"/>
  <c r="U483" i="1"/>
  <c r="J484" i="1"/>
  <c r="U484" i="1"/>
  <c r="J485" i="1"/>
  <c r="U485" i="1"/>
  <c r="J486" i="1"/>
  <c r="U486" i="1"/>
  <c r="J487" i="1"/>
  <c r="U487" i="1"/>
  <c r="J488" i="1"/>
  <c r="U488" i="1"/>
  <c r="J489" i="1"/>
  <c r="U489" i="1"/>
  <c r="J490" i="1"/>
  <c r="J491" i="1"/>
  <c r="U491" i="1"/>
  <c r="J492" i="1"/>
  <c r="U492" i="1"/>
  <c r="J493" i="1"/>
  <c r="U493" i="1"/>
  <c r="J494" i="1"/>
  <c r="U494" i="1"/>
  <c r="J495" i="1"/>
  <c r="U495" i="1"/>
  <c r="J496" i="1"/>
  <c r="U496" i="1"/>
  <c r="J497" i="1"/>
  <c r="U497" i="1"/>
  <c r="J498" i="1"/>
  <c r="J499" i="1"/>
  <c r="U499" i="1"/>
  <c r="J500" i="1"/>
  <c r="U500" i="1"/>
  <c r="J501" i="1"/>
  <c r="U501" i="1"/>
  <c r="J502" i="1"/>
  <c r="U502" i="1"/>
  <c r="J503" i="1"/>
  <c r="U503" i="1"/>
  <c r="J504" i="1"/>
  <c r="U504" i="1"/>
  <c r="J505" i="1"/>
  <c r="U505" i="1"/>
  <c r="J506" i="1"/>
  <c r="J507" i="1"/>
  <c r="U507" i="1"/>
  <c r="J508" i="1"/>
  <c r="U508" i="1"/>
  <c r="J509" i="1"/>
  <c r="U509" i="1"/>
  <c r="J510" i="1"/>
  <c r="U510" i="1"/>
  <c r="J511" i="1"/>
  <c r="U511" i="1"/>
  <c r="J512" i="1"/>
  <c r="U512" i="1"/>
  <c r="J513" i="1"/>
  <c r="U513" i="1"/>
  <c r="J514" i="1"/>
  <c r="J515" i="1"/>
  <c r="U515" i="1"/>
  <c r="J516" i="1"/>
  <c r="U516" i="1"/>
  <c r="J517" i="1"/>
  <c r="U517" i="1"/>
  <c r="J518" i="1"/>
  <c r="U518" i="1"/>
  <c r="J519" i="1"/>
  <c r="U519" i="1"/>
  <c r="J520" i="1"/>
  <c r="U520" i="1"/>
  <c r="J521" i="1"/>
  <c r="U521" i="1"/>
  <c r="J522" i="1"/>
  <c r="J523" i="1"/>
  <c r="U523" i="1"/>
  <c r="J524" i="1"/>
  <c r="U524" i="1"/>
  <c r="J525" i="1"/>
  <c r="U525" i="1"/>
  <c r="J526" i="1"/>
  <c r="U526" i="1"/>
  <c r="J527" i="1"/>
  <c r="U527" i="1"/>
  <c r="J528" i="1"/>
  <c r="U528" i="1"/>
  <c r="J529" i="1"/>
  <c r="U529" i="1"/>
  <c r="J530" i="1"/>
  <c r="J531" i="1"/>
  <c r="U531" i="1"/>
  <c r="J532" i="1"/>
  <c r="U532" i="1"/>
  <c r="J533" i="1"/>
  <c r="U533" i="1"/>
  <c r="J534" i="1"/>
  <c r="U534" i="1"/>
  <c r="J535" i="1"/>
  <c r="U535" i="1"/>
  <c r="J536" i="1"/>
  <c r="U536" i="1"/>
  <c r="J537" i="1"/>
  <c r="U537" i="1"/>
  <c r="J538" i="1"/>
  <c r="J539" i="1"/>
  <c r="U539" i="1"/>
  <c r="J540" i="1"/>
  <c r="U540" i="1"/>
  <c r="J541" i="1"/>
  <c r="U541" i="1"/>
  <c r="J542" i="1"/>
  <c r="U542" i="1"/>
  <c r="J543" i="1"/>
  <c r="U543" i="1"/>
  <c r="J544" i="1"/>
  <c r="U544" i="1"/>
  <c r="J545" i="1"/>
  <c r="U545" i="1"/>
  <c r="J546" i="1"/>
  <c r="J547" i="1"/>
  <c r="U547" i="1"/>
  <c r="J548" i="1"/>
  <c r="U548" i="1"/>
  <c r="J549" i="1"/>
  <c r="U549" i="1"/>
  <c r="J550" i="1"/>
  <c r="U550" i="1"/>
  <c r="J551" i="1"/>
  <c r="U551" i="1"/>
  <c r="J552" i="1"/>
  <c r="U552" i="1"/>
  <c r="J553" i="1"/>
  <c r="U553" i="1"/>
  <c r="J554" i="1"/>
  <c r="J555" i="1"/>
  <c r="U555" i="1"/>
  <c r="J556" i="1"/>
  <c r="U556" i="1"/>
  <c r="J557" i="1"/>
  <c r="U557" i="1"/>
  <c r="J558" i="1"/>
  <c r="U558" i="1"/>
  <c r="J559" i="1"/>
  <c r="U559" i="1"/>
  <c r="J560" i="1"/>
  <c r="U560" i="1"/>
  <c r="J561" i="1"/>
  <c r="U561" i="1"/>
  <c r="J562" i="1"/>
  <c r="J563" i="1"/>
  <c r="U563" i="1"/>
  <c r="J564" i="1"/>
  <c r="U564" i="1"/>
  <c r="J565" i="1"/>
  <c r="U565" i="1"/>
  <c r="J566" i="1"/>
  <c r="U566" i="1"/>
  <c r="J567" i="1"/>
  <c r="U567" i="1"/>
  <c r="J568" i="1"/>
  <c r="U568" i="1"/>
  <c r="J569" i="1"/>
  <c r="U569" i="1"/>
  <c r="J570" i="1"/>
  <c r="J571" i="1"/>
  <c r="U571" i="1"/>
  <c r="J572" i="1"/>
  <c r="U572" i="1"/>
  <c r="J573" i="1"/>
  <c r="U573" i="1"/>
  <c r="J574" i="1"/>
  <c r="U574" i="1"/>
  <c r="J575" i="1"/>
  <c r="U575" i="1"/>
  <c r="J576" i="1"/>
  <c r="U576" i="1"/>
  <c r="J577" i="1"/>
  <c r="U577" i="1"/>
  <c r="J578" i="1"/>
  <c r="J579" i="1"/>
  <c r="U579" i="1"/>
  <c r="J580" i="1"/>
  <c r="U580" i="1"/>
  <c r="J581" i="1"/>
  <c r="U581" i="1"/>
  <c r="J582" i="1"/>
  <c r="U582" i="1"/>
  <c r="J583" i="1"/>
  <c r="U583" i="1"/>
  <c r="J584" i="1"/>
  <c r="U584" i="1"/>
  <c r="J585" i="1"/>
  <c r="U585" i="1"/>
  <c r="J586" i="1"/>
  <c r="J587" i="1"/>
  <c r="U587" i="1"/>
  <c r="J588" i="1"/>
  <c r="U588" i="1"/>
  <c r="J589" i="1"/>
  <c r="U589" i="1"/>
  <c r="J590" i="1"/>
  <c r="U590" i="1"/>
  <c r="J591" i="1"/>
  <c r="U591" i="1"/>
  <c r="J592" i="1"/>
  <c r="U592" i="1"/>
  <c r="J593" i="1"/>
  <c r="U593" i="1"/>
  <c r="J594" i="1"/>
  <c r="J595" i="1"/>
  <c r="U595" i="1"/>
  <c r="J596" i="1"/>
  <c r="U596" i="1"/>
  <c r="J597" i="1"/>
  <c r="U597" i="1"/>
  <c r="J598" i="1"/>
  <c r="U598" i="1"/>
  <c r="J599" i="1"/>
  <c r="U599" i="1"/>
  <c r="J600" i="1"/>
  <c r="U600" i="1"/>
  <c r="J601" i="1"/>
  <c r="U601" i="1"/>
  <c r="J602" i="1"/>
  <c r="J603" i="1"/>
  <c r="U603" i="1"/>
  <c r="J604" i="1"/>
  <c r="U604" i="1"/>
  <c r="J605" i="1"/>
  <c r="U605" i="1"/>
  <c r="J606" i="1"/>
  <c r="U606" i="1"/>
  <c r="J607" i="1"/>
  <c r="U607" i="1"/>
  <c r="J608" i="1"/>
  <c r="U608" i="1"/>
  <c r="J609" i="1"/>
  <c r="U609" i="1"/>
  <c r="J610" i="1"/>
  <c r="J611" i="1"/>
  <c r="U611" i="1"/>
  <c r="J612" i="1"/>
  <c r="U612" i="1"/>
  <c r="J613" i="1"/>
  <c r="U613" i="1"/>
  <c r="J614" i="1"/>
  <c r="U614" i="1"/>
  <c r="J615" i="1"/>
  <c r="U615" i="1"/>
  <c r="J616" i="1"/>
  <c r="U616" i="1"/>
  <c r="J617" i="1"/>
  <c r="U617" i="1"/>
  <c r="J618" i="1"/>
  <c r="J619" i="1"/>
  <c r="U619" i="1"/>
  <c r="J620" i="1"/>
  <c r="U620" i="1"/>
  <c r="J621" i="1"/>
  <c r="U621" i="1"/>
  <c r="J622" i="1"/>
  <c r="U622" i="1"/>
  <c r="J623" i="1"/>
  <c r="U623" i="1"/>
  <c r="J624" i="1"/>
  <c r="U624" i="1"/>
  <c r="J625" i="1"/>
  <c r="U625" i="1"/>
  <c r="J626" i="1"/>
  <c r="J627" i="1"/>
  <c r="U627" i="1"/>
  <c r="J628" i="1"/>
  <c r="U628" i="1"/>
  <c r="J629" i="1"/>
  <c r="U629" i="1"/>
  <c r="J630" i="1"/>
  <c r="U630" i="1"/>
  <c r="J631" i="1"/>
  <c r="U631" i="1"/>
  <c r="J632" i="1"/>
  <c r="U632" i="1"/>
  <c r="J633" i="1"/>
  <c r="U633" i="1"/>
  <c r="J634" i="1"/>
  <c r="J635" i="1"/>
  <c r="U635" i="1"/>
  <c r="J636" i="1"/>
  <c r="U636" i="1"/>
  <c r="J637" i="1"/>
  <c r="U637" i="1"/>
  <c r="J638" i="1"/>
  <c r="U638" i="1"/>
  <c r="J639" i="1"/>
  <c r="U639" i="1"/>
  <c r="J640" i="1"/>
  <c r="U640" i="1"/>
  <c r="J641" i="1"/>
  <c r="U641" i="1"/>
  <c r="J642" i="1"/>
  <c r="J643" i="1"/>
  <c r="U643" i="1"/>
  <c r="J644" i="1"/>
  <c r="U644" i="1"/>
  <c r="J645" i="1"/>
  <c r="U645" i="1"/>
  <c r="J646" i="1"/>
  <c r="U646" i="1"/>
  <c r="J647" i="1"/>
  <c r="U647" i="1"/>
  <c r="J648" i="1"/>
  <c r="U648" i="1"/>
  <c r="J649" i="1"/>
  <c r="U649" i="1"/>
  <c r="J650" i="1"/>
  <c r="J651" i="1"/>
  <c r="U651" i="1"/>
  <c r="J652" i="1"/>
  <c r="U652" i="1"/>
  <c r="J653" i="1"/>
  <c r="U653" i="1"/>
  <c r="J654" i="1"/>
  <c r="U654" i="1"/>
  <c r="J655" i="1"/>
  <c r="U655" i="1"/>
  <c r="J656" i="1"/>
  <c r="U656" i="1"/>
  <c r="J657" i="1"/>
  <c r="U657" i="1"/>
  <c r="J658" i="1"/>
  <c r="J659" i="1"/>
  <c r="U659" i="1"/>
  <c r="J660" i="1"/>
  <c r="U660" i="1"/>
  <c r="J661" i="1"/>
  <c r="U661" i="1"/>
  <c r="J662" i="1"/>
  <c r="U662" i="1"/>
  <c r="J663" i="1"/>
  <c r="U663" i="1"/>
  <c r="J664" i="1"/>
  <c r="U664" i="1"/>
  <c r="J665" i="1"/>
  <c r="U665" i="1"/>
  <c r="J666" i="1"/>
  <c r="J667" i="1"/>
  <c r="U667" i="1"/>
  <c r="J668" i="1"/>
  <c r="U668" i="1"/>
  <c r="J669" i="1"/>
  <c r="U669" i="1"/>
  <c r="J670" i="1"/>
  <c r="U670" i="1"/>
  <c r="J671" i="1"/>
  <c r="U671" i="1"/>
  <c r="J672" i="1"/>
  <c r="U672" i="1"/>
  <c r="J673" i="1"/>
  <c r="U673" i="1"/>
  <c r="J674" i="1"/>
  <c r="J675" i="1"/>
  <c r="U675" i="1"/>
  <c r="J676" i="1"/>
  <c r="U676" i="1"/>
  <c r="J677" i="1"/>
  <c r="U677" i="1"/>
  <c r="J678" i="1"/>
  <c r="U678" i="1"/>
  <c r="J679" i="1"/>
  <c r="U679" i="1"/>
  <c r="J680" i="1"/>
  <c r="U680" i="1"/>
  <c r="J681" i="1"/>
  <c r="U681" i="1"/>
  <c r="J682" i="1"/>
  <c r="J683" i="1"/>
  <c r="U683" i="1"/>
  <c r="J684" i="1"/>
  <c r="U684" i="1"/>
  <c r="J685" i="1"/>
  <c r="U685" i="1"/>
  <c r="J686" i="1"/>
  <c r="U686" i="1"/>
  <c r="J687" i="1"/>
  <c r="U687" i="1"/>
  <c r="J688" i="1"/>
  <c r="U688" i="1"/>
  <c r="J689" i="1"/>
  <c r="U689" i="1"/>
  <c r="J690" i="1"/>
  <c r="J691" i="1"/>
  <c r="U691" i="1"/>
  <c r="J692" i="1"/>
  <c r="U692" i="1"/>
  <c r="J693" i="1"/>
  <c r="U693" i="1"/>
  <c r="J694" i="1"/>
  <c r="U694" i="1"/>
  <c r="J695" i="1"/>
  <c r="U695" i="1"/>
  <c r="J696" i="1"/>
  <c r="U696" i="1"/>
  <c r="J697" i="1"/>
  <c r="U697" i="1"/>
  <c r="J698" i="1"/>
  <c r="J699" i="1"/>
  <c r="U699" i="1"/>
  <c r="J700" i="1"/>
  <c r="U700" i="1"/>
  <c r="J701" i="1"/>
  <c r="U701" i="1"/>
  <c r="J702" i="1"/>
  <c r="U702" i="1"/>
  <c r="J703" i="1"/>
  <c r="U703" i="1"/>
  <c r="J704" i="1"/>
  <c r="U704" i="1"/>
  <c r="J705" i="1"/>
  <c r="U705" i="1"/>
  <c r="J706" i="1"/>
  <c r="J707" i="1"/>
  <c r="U707" i="1"/>
  <c r="J708" i="1"/>
  <c r="U708" i="1"/>
  <c r="J709" i="1"/>
  <c r="U709" i="1"/>
  <c r="J710" i="1"/>
  <c r="U710" i="1"/>
  <c r="J711" i="1"/>
  <c r="U711" i="1"/>
  <c r="J712" i="1"/>
  <c r="U712" i="1"/>
  <c r="J713" i="1"/>
  <c r="U713" i="1"/>
  <c r="J714" i="1"/>
  <c r="J715" i="1"/>
  <c r="U715" i="1"/>
  <c r="J716" i="1"/>
  <c r="U716" i="1"/>
  <c r="J717" i="1"/>
  <c r="U717" i="1"/>
  <c r="J718" i="1"/>
  <c r="U718" i="1"/>
  <c r="J719" i="1"/>
  <c r="U719" i="1"/>
  <c r="J720" i="1"/>
  <c r="U720" i="1"/>
  <c r="J721" i="1"/>
  <c r="U721" i="1"/>
  <c r="J722" i="1"/>
  <c r="J723" i="1"/>
  <c r="U723" i="1"/>
  <c r="J724" i="1"/>
  <c r="U724" i="1"/>
  <c r="J725" i="1"/>
  <c r="U725" i="1"/>
  <c r="J726" i="1"/>
  <c r="U726" i="1"/>
  <c r="J727" i="1"/>
  <c r="U727" i="1"/>
  <c r="J728" i="1"/>
  <c r="U728" i="1"/>
  <c r="J729" i="1"/>
  <c r="U729" i="1"/>
  <c r="J730" i="1"/>
  <c r="J731" i="1"/>
  <c r="U731" i="1"/>
  <c r="J732" i="1"/>
  <c r="U732" i="1"/>
  <c r="J733" i="1"/>
  <c r="U733" i="1"/>
  <c r="J734" i="1"/>
  <c r="U734" i="1"/>
  <c r="J735" i="1"/>
  <c r="U735" i="1"/>
  <c r="J736" i="1"/>
  <c r="U736" i="1"/>
  <c r="J737" i="1"/>
  <c r="U737" i="1"/>
  <c r="J738" i="1"/>
  <c r="J739" i="1"/>
  <c r="U739" i="1"/>
  <c r="J740" i="1"/>
  <c r="U740" i="1"/>
  <c r="J741" i="1"/>
  <c r="U741" i="1"/>
  <c r="J742" i="1"/>
  <c r="U742" i="1"/>
  <c r="J743" i="1"/>
  <c r="U743" i="1"/>
  <c r="J744" i="1"/>
  <c r="U744" i="1"/>
  <c r="J745" i="1"/>
  <c r="U745" i="1"/>
  <c r="J746" i="1"/>
  <c r="J747" i="1"/>
  <c r="U747" i="1"/>
  <c r="J748" i="1"/>
  <c r="U748" i="1"/>
  <c r="J749" i="1"/>
  <c r="U749" i="1"/>
  <c r="J750" i="1"/>
  <c r="U750" i="1"/>
  <c r="J751" i="1"/>
  <c r="U751" i="1"/>
  <c r="J752" i="1"/>
  <c r="U752" i="1"/>
  <c r="J753" i="1"/>
  <c r="U753" i="1"/>
  <c r="J754" i="1"/>
  <c r="J755" i="1"/>
  <c r="U755" i="1"/>
  <c r="J756" i="1"/>
  <c r="U756" i="1"/>
  <c r="J757" i="1"/>
  <c r="U757" i="1"/>
  <c r="J758" i="1"/>
  <c r="U758" i="1"/>
  <c r="J759" i="1"/>
  <c r="U759" i="1"/>
  <c r="J760" i="1"/>
  <c r="U760" i="1"/>
  <c r="J761" i="1"/>
  <c r="U761" i="1"/>
  <c r="J762" i="1"/>
  <c r="J763" i="1"/>
  <c r="U763" i="1"/>
  <c r="J764" i="1"/>
  <c r="U764" i="1"/>
  <c r="J765" i="1"/>
  <c r="U765" i="1"/>
  <c r="J766" i="1"/>
  <c r="U766" i="1"/>
  <c r="J767" i="1"/>
  <c r="U767" i="1"/>
  <c r="J768" i="1"/>
  <c r="U768" i="1"/>
  <c r="J769" i="1"/>
  <c r="U769" i="1"/>
  <c r="J770" i="1"/>
  <c r="J771" i="1"/>
  <c r="U771" i="1"/>
  <c r="J772" i="1"/>
  <c r="U772" i="1"/>
  <c r="J773" i="1"/>
  <c r="U773" i="1"/>
  <c r="J774" i="1"/>
  <c r="U774" i="1"/>
  <c r="J775" i="1"/>
  <c r="U775" i="1"/>
  <c r="J776" i="1"/>
  <c r="U776" i="1"/>
  <c r="J777" i="1"/>
  <c r="U777" i="1"/>
  <c r="J778" i="1"/>
  <c r="J779" i="1"/>
  <c r="U779" i="1"/>
  <c r="J780" i="1"/>
  <c r="U780" i="1"/>
  <c r="J781" i="1"/>
  <c r="U781" i="1"/>
  <c r="J782" i="1"/>
  <c r="U782" i="1"/>
  <c r="J783" i="1"/>
  <c r="U783" i="1"/>
  <c r="J784" i="1"/>
  <c r="U784" i="1"/>
  <c r="J785" i="1"/>
  <c r="U785" i="1"/>
  <c r="J786" i="1"/>
  <c r="J787" i="1"/>
  <c r="U787" i="1"/>
  <c r="J788" i="1"/>
  <c r="U788" i="1"/>
  <c r="J789" i="1"/>
  <c r="U789" i="1"/>
  <c r="J790" i="1"/>
  <c r="U790" i="1"/>
  <c r="J791" i="1"/>
  <c r="U791" i="1"/>
  <c r="J792" i="1"/>
  <c r="U792" i="1"/>
  <c r="J793" i="1"/>
  <c r="U793" i="1"/>
  <c r="J794" i="1"/>
  <c r="J795" i="1"/>
  <c r="U795" i="1"/>
  <c r="J796" i="1"/>
  <c r="U796" i="1"/>
  <c r="J797" i="1"/>
  <c r="U797" i="1"/>
  <c r="J798" i="1"/>
  <c r="U798" i="1"/>
  <c r="J799" i="1"/>
  <c r="U799" i="1"/>
  <c r="J800" i="1"/>
  <c r="U800" i="1"/>
  <c r="J801" i="1"/>
  <c r="U801" i="1"/>
  <c r="J802" i="1"/>
  <c r="J803" i="1"/>
  <c r="U803" i="1"/>
  <c r="J804" i="1"/>
  <c r="U804" i="1"/>
  <c r="J805" i="1"/>
  <c r="U805" i="1"/>
  <c r="J806" i="1"/>
  <c r="U806" i="1"/>
  <c r="J807" i="1"/>
  <c r="U807" i="1"/>
  <c r="J808" i="1"/>
  <c r="U808" i="1"/>
  <c r="J809" i="1"/>
  <c r="U809" i="1"/>
  <c r="J810" i="1"/>
  <c r="J811" i="1"/>
  <c r="U811" i="1"/>
  <c r="J812" i="1"/>
  <c r="U812" i="1"/>
  <c r="J813" i="1"/>
  <c r="U813" i="1"/>
  <c r="J814" i="1"/>
  <c r="U814" i="1"/>
  <c r="J815" i="1"/>
  <c r="U815" i="1"/>
  <c r="J816" i="1"/>
  <c r="U816" i="1"/>
  <c r="J817" i="1"/>
  <c r="U817" i="1"/>
  <c r="J818" i="1"/>
  <c r="J819" i="1"/>
  <c r="U819" i="1"/>
  <c r="J820" i="1"/>
  <c r="U820" i="1"/>
  <c r="J821" i="1"/>
  <c r="U821" i="1"/>
  <c r="J822" i="1"/>
  <c r="U822" i="1"/>
  <c r="J823" i="1"/>
  <c r="U823" i="1"/>
  <c r="J824" i="1"/>
  <c r="U824" i="1"/>
  <c r="J825" i="1"/>
  <c r="U825" i="1"/>
  <c r="J826" i="1"/>
  <c r="J827" i="1"/>
  <c r="U827" i="1"/>
  <c r="J828" i="1"/>
  <c r="U828" i="1"/>
  <c r="J829" i="1"/>
  <c r="U829" i="1"/>
  <c r="J830" i="1"/>
  <c r="U830" i="1"/>
  <c r="J831" i="1"/>
  <c r="U831" i="1"/>
  <c r="J832" i="1"/>
  <c r="U832" i="1"/>
  <c r="J833" i="1"/>
  <c r="U833" i="1"/>
  <c r="J834" i="1"/>
  <c r="J835" i="1"/>
  <c r="U835" i="1"/>
  <c r="J836" i="1"/>
  <c r="U836" i="1"/>
  <c r="J837" i="1"/>
  <c r="U837" i="1"/>
  <c r="J838" i="1"/>
  <c r="U838" i="1"/>
  <c r="J839" i="1"/>
  <c r="U839" i="1"/>
  <c r="J840" i="1"/>
  <c r="U840" i="1"/>
  <c r="J841" i="1"/>
  <c r="U841" i="1"/>
  <c r="J842" i="1"/>
  <c r="J843" i="1"/>
  <c r="U843" i="1"/>
  <c r="J844" i="1"/>
  <c r="U844" i="1"/>
  <c r="J845" i="1"/>
  <c r="U845" i="1"/>
  <c r="J846" i="1"/>
  <c r="U846" i="1"/>
  <c r="J847" i="1"/>
  <c r="U847" i="1"/>
  <c r="J848" i="1"/>
  <c r="U848" i="1"/>
  <c r="J849" i="1"/>
  <c r="U849" i="1"/>
  <c r="J850" i="1"/>
  <c r="J851" i="1"/>
  <c r="U851" i="1"/>
  <c r="J852" i="1"/>
  <c r="U852" i="1"/>
  <c r="J853" i="1"/>
  <c r="U853" i="1"/>
  <c r="J854" i="1"/>
  <c r="U854" i="1"/>
  <c r="J855" i="1"/>
  <c r="U855" i="1"/>
  <c r="J856" i="1"/>
  <c r="U856" i="1"/>
  <c r="J857" i="1"/>
  <c r="U857" i="1"/>
  <c r="J858" i="1"/>
  <c r="J859" i="1"/>
  <c r="U859" i="1"/>
  <c r="J860" i="1"/>
  <c r="U860" i="1"/>
  <c r="J861" i="1"/>
  <c r="U861" i="1"/>
  <c r="J862" i="1"/>
  <c r="U862" i="1"/>
  <c r="J863" i="1"/>
  <c r="U863" i="1"/>
  <c r="J864" i="1"/>
  <c r="U864" i="1"/>
  <c r="J865" i="1"/>
  <c r="U865" i="1"/>
  <c r="J866" i="1"/>
  <c r="J867" i="1"/>
  <c r="U867" i="1"/>
  <c r="J868" i="1"/>
  <c r="U868" i="1"/>
  <c r="J869" i="1"/>
  <c r="U869" i="1"/>
  <c r="J870" i="1"/>
  <c r="U870" i="1"/>
  <c r="J871" i="1"/>
  <c r="U871" i="1"/>
  <c r="J872" i="1"/>
  <c r="U872" i="1"/>
  <c r="J873" i="1"/>
  <c r="U873" i="1"/>
  <c r="J874" i="1"/>
  <c r="J875" i="1"/>
  <c r="U875" i="1"/>
  <c r="J876" i="1"/>
  <c r="U876" i="1"/>
  <c r="J877" i="1"/>
  <c r="U877" i="1"/>
  <c r="J878" i="1"/>
  <c r="U878" i="1"/>
  <c r="J879" i="1"/>
  <c r="U879" i="1"/>
  <c r="J880" i="1"/>
  <c r="U880" i="1"/>
  <c r="J881" i="1"/>
  <c r="U881" i="1"/>
  <c r="J882" i="1"/>
  <c r="J883" i="1"/>
  <c r="U883" i="1"/>
  <c r="J884" i="1"/>
  <c r="U884" i="1"/>
  <c r="J885" i="1"/>
  <c r="U885" i="1"/>
  <c r="J886" i="1"/>
  <c r="U886" i="1"/>
  <c r="J887" i="1"/>
  <c r="U887" i="1"/>
  <c r="J888" i="1"/>
  <c r="U888" i="1"/>
  <c r="J889" i="1"/>
  <c r="U889" i="1"/>
  <c r="J890" i="1"/>
  <c r="J891" i="1"/>
  <c r="U891" i="1"/>
  <c r="J892" i="1"/>
  <c r="U892" i="1"/>
  <c r="J893" i="1"/>
  <c r="U893" i="1"/>
  <c r="J894" i="1"/>
  <c r="U894" i="1"/>
  <c r="J895" i="1"/>
  <c r="U895" i="1"/>
  <c r="J896" i="1"/>
  <c r="U896" i="1"/>
  <c r="J897" i="1"/>
  <c r="U897" i="1"/>
  <c r="J898" i="1"/>
  <c r="J899" i="1"/>
  <c r="U899" i="1"/>
  <c r="J900" i="1"/>
  <c r="U900" i="1"/>
  <c r="J901" i="1"/>
  <c r="U901" i="1"/>
  <c r="J902" i="1"/>
  <c r="U902" i="1"/>
  <c r="J903" i="1"/>
  <c r="U903" i="1"/>
  <c r="J904" i="1"/>
  <c r="U904" i="1"/>
  <c r="J905" i="1"/>
  <c r="U905" i="1"/>
  <c r="J906" i="1"/>
  <c r="J907" i="1"/>
  <c r="U907" i="1"/>
  <c r="J908" i="1"/>
  <c r="U908" i="1"/>
  <c r="J909" i="1"/>
  <c r="U909" i="1"/>
  <c r="J910" i="1"/>
  <c r="U910" i="1"/>
  <c r="J911" i="1"/>
  <c r="U911" i="1"/>
  <c r="J912" i="1"/>
  <c r="U912" i="1"/>
  <c r="J913" i="1"/>
  <c r="U913" i="1"/>
  <c r="J914" i="1"/>
  <c r="J915" i="1"/>
  <c r="U915" i="1"/>
  <c r="J916" i="1"/>
  <c r="U916" i="1"/>
  <c r="J917" i="1"/>
  <c r="U917" i="1"/>
  <c r="J918" i="1"/>
  <c r="U918" i="1"/>
  <c r="J919" i="1"/>
  <c r="U919" i="1"/>
  <c r="J920" i="1"/>
  <c r="U920" i="1"/>
  <c r="J921" i="1"/>
  <c r="U921" i="1"/>
  <c r="J922" i="1"/>
  <c r="J923" i="1"/>
  <c r="U923" i="1"/>
  <c r="J924" i="1"/>
  <c r="U924" i="1"/>
  <c r="J925" i="1"/>
  <c r="U925" i="1"/>
  <c r="J926" i="1"/>
  <c r="U926" i="1"/>
  <c r="J927" i="1"/>
  <c r="U927" i="1"/>
  <c r="J928" i="1"/>
  <c r="U928" i="1"/>
  <c r="J929" i="1"/>
  <c r="U929" i="1"/>
  <c r="J930" i="1"/>
  <c r="J931" i="1"/>
  <c r="U931" i="1"/>
  <c r="J932" i="1"/>
  <c r="U932" i="1"/>
  <c r="J933" i="1"/>
  <c r="U933" i="1"/>
  <c r="J934" i="1"/>
  <c r="U934" i="1"/>
  <c r="J935" i="1"/>
  <c r="U935" i="1"/>
  <c r="J936" i="1"/>
  <c r="U936" i="1"/>
  <c r="J937" i="1"/>
  <c r="U937" i="1"/>
  <c r="J938" i="1"/>
  <c r="J939" i="1"/>
  <c r="U939" i="1"/>
  <c r="J940" i="1"/>
  <c r="U940" i="1"/>
  <c r="J941" i="1"/>
  <c r="U941" i="1"/>
  <c r="J942" i="1"/>
  <c r="U942" i="1"/>
  <c r="J943" i="1"/>
  <c r="U943" i="1"/>
  <c r="J944" i="1"/>
  <c r="U944" i="1"/>
  <c r="J945" i="1"/>
  <c r="U945" i="1"/>
  <c r="J946" i="1"/>
  <c r="J947" i="1"/>
  <c r="U947" i="1"/>
  <c r="J948" i="1"/>
  <c r="U948" i="1"/>
  <c r="J949" i="1"/>
  <c r="U949" i="1"/>
  <c r="J950" i="1"/>
  <c r="U950" i="1"/>
  <c r="J951" i="1"/>
  <c r="U951" i="1"/>
  <c r="J952" i="1"/>
  <c r="U952" i="1"/>
  <c r="J953" i="1"/>
  <c r="U953" i="1"/>
  <c r="J954" i="1"/>
  <c r="J955" i="1"/>
  <c r="U955" i="1"/>
  <c r="J956" i="1"/>
  <c r="U956" i="1"/>
  <c r="J957" i="1"/>
  <c r="U957" i="1"/>
  <c r="J958" i="1"/>
  <c r="U958" i="1"/>
  <c r="J959" i="1"/>
  <c r="U959" i="1"/>
  <c r="J960" i="1"/>
  <c r="U960" i="1"/>
  <c r="J961" i="1"/>
  <c r="U961" i="1"/>
  <c r="J962" i="1"/>
  <c r="J963" i="1"/>
  <c r="U963" i="1"/>
  <c r="J964" i="1"/>
  <c r="U964" i="1"/>
  <c r="J965" i="1"/>
  <c r="U965" i="1"/>
  <c r="J966" i="1"/>
  <c r="U966" i="1"/>
  <c r="J967" i="1"/>
  <c r="U967" i="1"/>
  <c r="J968" i="1"/>
  <c r="U968" i="1"/>
  <c r="J969" i="1"/>
  <c r="U969" i="1"/>
  <c r="J970" i="1"/>
  <c r="J971" i="1"/>
  <c r="U971" i="1"/>
  <c r="J972" i="1"/>
  <c r="U972" i="1"/>
  <c r="J973" i="1"/>
  <c r="U973" i="1"/>
  <c r="J974" i="1"/>
  <c r="U974" i="1"/>
  <c r="J975" i="1"/>
  <c r="U975" i="1"/>
  <c r="J976" i="1"/>
  <c r="U976" i="1"/>
  <c r="J977" i="1"/>
  <c r="U977" i="1"/>
  <c r="J978" i="1"/>
  <c r="J979" i="1"/>
  <c r="U979" i="1"/>
  <c r="J980" i="1"/>
  <c r="U980" i="1"/>
  <c r="J981" i="1"/>
  <c r="U981" i="1"/>
  <c r="J982" i="1"/>
  <c r="U982" i="1"/>
  <c r="J983" i="1"/>
  <c r="U983" i="1"/>
  <c r="J984" i="1"/>
  <c r="U984" i="1"/>
  <c r="J985" i="1"/>
  <c r="U985" i="1"/>
  <c r="J986" i="1"/>
  <c r="J987" i="1"/>
  <c r="U987" i="1"/>
  <c r="J988" i="1"/>
  <c r="U988" i="1"/>
  <c r="J989" i="1"/>
  <c r="U989" i="1"/>
  <c r="J990" i="1"/>
  <c r="U990" i="1"/>
  <c r="J991" i="1"/>
  <c r="U991" i="1"/>
  <c r="J992" i="1"/>
  <c r="U992" i="1"/>
  <c r="J993" i="1"/>
  <c r="U993" i="1"/>
  <c r="J994" i="1"/>
  <c r="J995" i="1"/>
  <c r="U995" i="1"/>
  <c r="J996" i="1"/>
  <c r="U996" i="1"/>
  <c r="J997" i="1"/>
  <c r="U997" i="1"/>
  <c r="J998" i="1"/>
  <c r="U998" i="1"/>
  <c r="J999" i="1"/>
  <c r="U999" i="1"/>
  <c r="J1000" i="1"/>
  <c r="U1000" i="1"/>
  <c r="J1001" i="1"/>
  <c r="U1001" i="1"/>
  <c r="J1002" i="1"/>
  <c r="J1003" i="1"/>
  <c r="U1003" i="1"/>
  <c r="J1004" i="1"/>
  <c r="U1004" i="1"/>
  <c r="J1005" i="1"/>
  <c r="U1005" i="1"/>
  <c r="J1006" i="1"/>
  <c r="U1006" i="1"/>
  <c r="J1007" i="1"/>
  <c r="U1007" i="1"/>
  <c r="J1008" i="1"/>
  <c r="U1008" i="1"/>
  <c r="J1009" i="1"/>
  <c r="U1009" i="1"/>
  <c r="J1010" i="1"/>
  <c r="J1011" i="1"/>
  <c r="U1011" i="1"/>
  <c r="J1012" i="1"/>
  <c r="U1012" i="1"/>
  <c r="J1013" i="1"/>
  <c r="U1013" i="1"/>
  <c r="J1014" i="1"/>
  <c r="U1014" i="1"/>
  <c r="J1015" i="1"/>
  <c r="U1015" i="1"/>
  <c r="J1016" i="1"/>
  <c r="U1016" i="1"/>
  <c r="J1017" i="1"/>
  <c r="U1017" i="1"/>
  <c r="J1018" i="1"/>
  <c r="J1019" i="1"/>
  <c r="U1019" i="1"/>
  <c r="J1020" i="1"/>
  <c r="U1020" i="1"/>
  <c r="J1021" i="1"/>
  <c r="U1021" i="1"/>
  <c r="J1022" i="1"/>
  <c r="U1022" i="1"/>
  <c r="J1023" i="1"/>
  <c r="U1023" i="1"/>
  <c r="J1024" i="1"/>
  <c r="U1024" i="1"/>
  <c r="J1025" i="1"/>
  <c r="U1025" i="1"/>
  <c r="J1026" i="1"/>
  <c r="J1027" i="1"/>
  <c r="U1027" i="1"/>
  <c r="J1028" i="1"/>
  <c r="U1028" i="1"/>
  <c r="J1029" i="1"/>
  <c r="U1029" i="1"/>
  <c r="J1030" i="1"/>
  <c r="U1030" i="1"/>
  <c r="J1031" i="1"/>
  <c r="U1031" i="1"/>
  <c r="J1032" i="1"/>
  <c r="U1032" i="1"/>
  <c r="J1033" i="1"/>
  <c r="U1033" i="1"/>
  <c r="J1034" i="1"/>
  <c r="J1035" i="1"/>
  <c r="U1035" i="1"/>
  <c r="J1036" i="1"/>
  <c r="U1036" i="1"/>
  <c r="J1037" i="1"/>
  <c r="U1037" i="1"/>
  <c r="J1038" i="1"/>
  <c r="U1038" i="1"/>
  <c r="J1039" i="1"/>
  <c r="U1039" i="1"/>
  <c r="J1040" i="1"/>
  <c r="U1040" i="1"/>
  <c r="J1041" i="1"/>
  <c r="U1041" i="1"/>
  <c r="J1042" i="1"/>
  <c r="J1043" i="1"/>
  <c r="U1043" i="1"/>
  <c r="J1044" i="1"/>
  <c r="U1044" i="1"/>
  <c r="J1045" i="1"/>
  <c r="U1045" i="1"/>
  <c r="J1046" i="1"/>
  <c r="U1046" i="1"/>
  <c r="J1047" i="1"/>
  <c r="U1047" i="1"/>
  <c r="J1048" i="1"/>
  <c r="U1048" i="1"/>
  <c r="J1049" i="1"/>
  <c r="U1049" i="1"/>
  <c r="J1050" i="1"/>
  <c r="J1051" i="1"/>
  <c r="U1051" i="1"/>
  <c r="J1052" i="1"/>
  <c r="U1052" i="1"/>
  <c r="J1053" i="1"/>
  <c r="U1053" i="1"/>
  <c r="J1054" i="1"/>
  <c r="U1054" i="1"/>
  <c r="J1055" i="1"/>
  <c r="U1055" i="1"/>
  <c r="J1056" i="1"/>
  <c r="U1056" i="1"/>
  <c r="J1057" i="1"/>
  <c r="U1057" i="1"/>
  <c r="J1058" i="1"/>
  <c r="J1059" i="1"/>
  <c r="U1059" i="1"/>
  <c r="J1060" i="1"/>
  <c r="U1060" i="1"/>
  <c r="J1061" i="1"/>
  <c r="U1061" i="1"/>
  <c r="J1062" i="1"/>
  <c r="U1062" i="1"/>
  <c r="J1063" i="1"/>
  <c r="U1063" i="1"/>
  <c r="J1064" i="1"/>
  <c r="U1064" i="1"/>
  <c r="J1065" i="1"/>
  <c r="U1065" i="1"/>
  <c r="J1066" i="1"/>
  <c r="J1067" i="1"/>
  <c r="U1067" i="1"/>
  <c r="J1068" i="1"/>
  <c r="U1068" i="1"/>
  <c r="J1069" i="1"/>
  <c r="U1069" i="1"/>
  <c r="J1070" i="1"/>
  <c r="U1070" i="1"/>
  <c r="J1071" i="1"/>
  <c r="U1071" i="1"/>
  <c r="J1072" i="1"/>
  <c r="U1072" i="1"/>
  <c r="J1073" i="1"/>
  <c r="U1073" i="1"/>
  <c r="J1074" i="1"/>
  <c r="J1075" i="1"/>
  <c r="U1075" i="1"/>
  <c r="J1076" i="1"/>
  <c r="U1076" i="1"/>
  <c r="J1077" i="1"/>
  <c r="U1077" i="1"/>
  <c r="J1078" i="1"/>
  <c r="U1078" i="1"/>
  <c r="J1079" i="1"/>
  <c r="U1079" i="1"/>
  <c r="J1080" i="1"/>
  <c r="U1080" i="1"/>
  <c r="J1081" i="1"/>
  <c r="U1081" i="1"/>
  <c r="J1082" i="1"/>
  <c r="J1083" i="1"/>
  <c r="U1083" i="1"/>
  <c r="J1084" i="1"/>
  <c r="U1084" i="1"/>
  <c r="J1085" i="1"/>
  <c r="U1085" i="1"/>
  <c r="J1086" i="1"/>
  <c r="U1086" i="1"/>
  <c r="J1087" i="1"/>
  <c r="U1087" i="1"/>
  <c r="J1088" i="1"/>
  <c r="U1088" i="1"/>
  <c r="J1089" i="1"/>
  <c r="U1089" i="1"/>
  <c r="J1090" i="1"/>
  <c r="J1091" i="1"/>
  <c r="U1091" i="1"/>
  <c r="J1092" i="1"/>
  <c r="U1092" i="1"/>
  <c r="J1093" i="1"/>
  <c r="U1093" i="1"/>
  <c r="J1094" i="1"/>
  <c r="U1094" i="1"/>
  <c r="J1095" i="1"/>
  <c r="U1095" i="1"/>
  <c r="J1096" i="1"/>
  <c r="U1096" i="1"/>
  <c r="J1097" i="1"/>
  <c r="U1097" i="1"/>
  <c r="J1098" i="1"/>
  <c r="J1099" i="1"/>
  <c r="U1099" i="1"/>
  <c r="J1100" i="1"/>
  <c r="U1100" i="1"/>
  <c r="J1101" i="1"/>
  <c r="U1101" i="1"/>
  <c r="J1102" i="1"/>
  <c r="U1102" i="1"/>
  <c r="J1103" i="1"/>
  <c r="U1103" i="1"/>
  <c r="J1104" i="1"/>
  <c r="U1104" i="1"/>
  <c r="J1105" i="1"/>
  <c r="U1105" i="1"/>
  <c r="J1106" i="1"/>
  <c r="J1107" i="1"/>
  <c r="U1107" i="1"/>
  <c r="J1108" i="1"/>
  <c r="U1108" i="1"/>
  <c r="J1109" i="1"/>
  <c r="U1109" i="1"/>
  <c r="J1110" i="1"/>
  <c r="U1110" i="1"/>
  <c r="J1111" i="1"/>
  <c r="U1111" i="1"/>
  <c r="J1112" i="1"/>
  <c r="U1112" i="1"/>
  <c r="J1113" i="1"/>
  <c r="U1113" i="1"/>
  <c r="J1114" i="1"/>
  <c r="J1115" i="1"/>
  <c r="U1115" i="1"/>
  <c r="J1116" i="1"/>
  <c r="U1116" i="1"/>
  <c r="J1117" i="1"/>
  <c r="U1117" i="1"/>
  <c r="J1118" i="1"/>
  <c r="U1118" i="1"/>
  <c r="J1119" i="1"/>
  <c r="U1119" i="1"/>
  <c r="J1120" i="1"/>
  <c r="U1120" i="1"/>
  <c r="J1121" i="1"/>
  <c r="U1121" i="1"/>
  <c r="J1122" i="1"/>
  <c r="J1123" i="1"/>
  <c r="U1123" i="1"/>
  <c r="J1124" i="1"/>
  <c r="U1124" i="1"/>
  <c r="J1125" i="1"/>
  <c r="U1125" i="1"/>
  <c r="J1126" i="1"/>
  <c r="U1126" i="1"/>
  <c r="J1127" i="1"/>
  <c r="U1127" i="1"/>
  <c r="J1128" i="1"/>
  <c r="U1128" i="1"/>
  <c r="J1129" i="1"/>
  <c r="U1129" i="1"/>
  <c r="J1130" i="1"/>
  <c r="J1131" i="1"/>
  <c r="U1131" i="1"/>
  <c r="J1132" i="1"/>
  <c r="U1132" i="1"/>
  <c r="J1133" i="1"/>
  <c r="U1133" i="1"/>
  <c r="J1134" i="1"/>
  <c r="U1134" i="1"/>
  <c r="J1135" i="1"/>
  <c r="U1135" i="1"/>
  <c r="J1136" i="1"/>
  <c r="U1136" i="1"/>
  <c r="J1137" i="1"/>
  <c r="U1137" i="1"/>
  <c r="J1138" i="1"/>
  <c r="J1139" i="1"/>
  <c r="U1139" i="1"/>
  <c r="J1140" i="1"/>
  <c r="U1140" i="1"/>
  <c r="J1141" i="1"/>
  <c r="U1141" i="1"/>
  <c r="J1142" i="1"/>
  <c r="U1142" i="1"/>
  <c r="J1143" i="1"/>
  <c r="U1143" i="1"/>
  <c r="J1144" i="1"/>
  <c r="U1144" i="1"/>
  <c r="J1145" i="1"/>
  <c r="U1145" i="1"/>
  <c r="J1146" i="1"/>
  <c r="J1147" i="1"/>
  <c r="U1147" i="1"/>
  <c r="J1148" i="1"/>
  <c r="U1148" i="1"/>
  <c r="J1149" i="1"/>
  <c r="U1149" i="1"/>
  <c r="J1150" i="1"/>
  <c r="U1150" i="1"/>
  <c r="J1151" i="1"/>
  <c r="U1151" i="1"/>
  <c r="J1152" i="1"/>
  <c r="U1152" i="1"/>
  <c r="J1153" i="1"/>
  <c r="U1153" i="1"/>
  <c r="J1154" i="1"/>
  <c r="J1155" i="1"/>
  <c r="U1155" i="1"/>
  <c r="J1156" i="1"/>
  <c r="U1156" i="1"/>
  <c r="J1157" i="1"/>
  <c r="U1157" i="1"/>
  <c r="J1158" i="1"/>
  <c r="U1158" i="1"/>
  <c r="J1159" i="1"/>
  <c r="U1159" i="1"/>
  <c r="J1160" i="1"/>
  <c r="U1160" i="1"/>
  <c r="J1161" i="1"/>
  <c r="U1161" i="1"/>
  <c r="J1162" i="1"/>
  <c r="J1163" i="1"/>
  <c r="U1163" i="1"/>
  <c r="J1164" i="1"/>
  <c r="U1164" i="1"/>
  <c r="J1165" i="1"/>
  <c r="U1165" i="1"/>
  <c r="J1166" i="1"/>
  <c r="U1166" i="1"/>
  <c r="J1167" i="1"/>
  <c r="U1167" i="1"/>
  <c r="J1168" i="1"/>
  <c r="U1168" i="1"/>
  <c r="J1169" i="1"/>
  <c r="U1169" i="1"/>
  <c r="J1170" i="1"/>
  <c r="J1171" i="1"/>
  <c r="U1171" i="1"/>
  <c r="J1172" i="1"/>
  <c r="U1172" i="1"/>
  <c r="J1173" i="1"/>
  <c r="U1173" i="1"/>
  <c r="J1174" i="1"/>
  <c r="U1174" i="1"/>
  <c r="J1175" i="1"/>
  <c r="U1175" i="1"/>
  <c r="J1176" i="1"/>
  <c r="U1176" i="1"/>
  <c r="J1177" i="1"/>
  <c r="U1177" i="1"/>
  <c r="J1178" i="1"/>
  <c r="J1179" i="1"/>
  <c r="U1179" i="1"/>
  <c r="J1180" i="1"/>
  <c r="U1180" i="1"/>
  <c r="J1181" i="1"/>
  <c r="U1181" i="1"/>
  <c r="J1182" i="1"/>
  <c r="U1182" i="1"/>
  <c r="J1183" i="1"/>
  <c r="U1183" i="1"/>
  <c r="J1184" i="1"/>
  <c r="U1184" i="1"/>
  <c r="J1185" i="1"/>
  <c r="U1185" i="1"/>
  <c r="J1186" i="1"/>
  <c r="J1187" i="1"/>
  <c r="U1187" i="1"/>
  <c r="J1188" i="1"/>
  <c r="U1188" i="1"/>
  <c r="J1189" i="1"/>
  <c r="U1189" i="1"/>
  <c r="J1190" i="1"/>
  <c r="U1190" i="1"/>
  <c r="J1191" i="1"/>
  <c r="U1191" i="1"/>
  <c r="J1192" i="1"/>
  <c r="U1192" i="1"/>
  <c r="J1193" i="1"/>
  <c r="U1193" i="1"/>
  <c r="J1194" i="1"/>
  <c r="J1195" i="1"/>
  <c r="U1195" i="1"/>
  <c r="J1196" i="1"/>
  <c r="U1196" i="1"/>
  <c r="J1197" i="1"/>
  <c r="U1197" i="1"/>
  <c r="J1198" i="1"/>
  <c r="U1198" i="1"/>
  <c r="J1199" i="1"/>
  <c r="U1199" i="1"/>
  <c r="J1200" i="1"/>
  <c r="U1200" i="1"/>
  <c r="J1201" i="1"/>
  <c r="U1201" i="1"/>
  <c r="J1202" i="1"/>
  <c r="J1203" i="1"/>
  <c r="U1203" i="1"/>
  <c r="J1204" i="1"/>
  <c r="U1204" i="1"/>
  <c r="J1205" i="1"/>
  <c r="U1205" i="1"/>
  <c r="J1206" i="1"/>
  <c r="U1206" i="1"/>
  <c r="J1207" i="1"/>
  <c r="U1207" i="1"/>
  <c r="J1208" i="1"/>
  <c r="U1208" i="1"/>
  <c r="J1209" i="1"/>
  <c r="U1209" i="1"/>
  <c r="J1210" i="1"/>
  <c r="J1211" i="1"/>
  <c r="U1211" i="1"/>
  <c r="J1212" i="1"/>
  <c r="U1212" i="1"/>
  <c r="J1213" i="1"/>
  <c r="U1213" i="1"/>
  <c r="J1214" i="1"/>
  <c r="U1214" i="1"/>
  <c r="J1215" i="1"/>
  <c r="U1215" i="1"/>
  <c r="J1216" i="1"/>
  <c r="U1216" i="1"/>
  <c r="J1217" i="1"/>
  <c r="U1217" i="1"/>
  <c r="J1218" i="1"/>
  <c r="J1219" i="1"/>
  <c r="U1219" i="1"/>
  <c r="J1220" i="1"/>
  <c r="U1220" i="1"/>
  <c r="J1221" i="1"/>
  <c r="U1221" i="1"/>
  <c r="J1222" i="1"/>
  <c r="U1222" i="1"/>
  <c r="J1223" i="1"/>
  <c r="U1223" i="1"/>
  <c r="J1224" i="1"/>
  <c r="U1224" i="1"/>
  <c r="J1225" i="1"/>
  <c r="U1225" i="1"/>
  <c r="J1226" i="1"/>
  <c r="J1227" i="1"/>
  <c r="U1227" i="1"/>
  <c r="J1228" i="1"/>
  <c r="U1228" i="1"/>
  <c r="J1229" i="1"/>
  <c r="U1229" i="1"/>
  <c r="J1230" i="1"/>
  <c r="U1230" i="1"/>
  <c r="J1231" i="1"/>
  <c r="U1231" i="1"/>
  <c r="J1232" i="1"/>
  <c r="U1232" i="1"/>
  <c r="J1233" i="1"/>
  <c r="U1233" i="1"/>
  <c r="J1234" i="1"/>
  <c r="J1235" i="1"/>
  <c r="U1235" i="1"/>
  <c r="J1236" i="1"/>
  <c r="U1236" i="1"/>
  <c r="J1237" i="1"/>
  <c r="U1237" i="1"/>
  <c r="J1238" i="1"/>
  <c r="U1238" i="1"/>
  <c r="J1239" i="1"/>
  <c r="U1239" i="1"/>
  <c r="J1240" i="1"/>
  <c r="U1240" i="1"/>
  <c r="J1241" i="1"/>
  <c r="U1241" i="1"/>
  <c r="J1242" i="1"/>
  <c r="J1243" i="1"/>
  <c r="U1243" i="1"/>
  <c r="J1244" i="1"/>
  <c r="U1244" i="1"/>
  <c r="J1245" i="1"/>
  <c r="U1245" i="1"/>
  <c r="J1246" i="1"/>
  <c r="U1246" i="1"/>
  <c r="J1247" i="1"/>
  <c r="U1247" i="1"/>
  <c r="J1248" i="1"/>
  <c r="U1248" i="1"/>
  <c r="J1249" i="1"/>
  <c r="U1249" i="1"/>
  <c r="J1250" i="1"/>
  <c r="J1251" i="1"/>
  <c r="U1251" i="1"/>
  <c r="J1252" i="1"/>
  <c r="U1252" i="1"/>
  <c r="J1253" i="1"/>
  <c r="U1253" i="1"/>
  <c r="J1254" i="1"/>
  <c r="U1254" i="1"/>
  <c r="J1255" i="1"/>
  <c r="U1255" i="1"/>
  <c r="J1256" i="1"/>
  <c r="U1256" i="1"/>
  <c r="J1257" i="1"/>
  <c r="U1257" i="1"/>
  <c r="J1258" i="1"/>
  <c r="J1259" i="1"/>
  <c r="U1259" i="1"/>
  <c r="J1260" i="1"/>
  <c r="U1260" i="1"/>
  <c r="J1261" i="1"/>
  <c r="U1261" i="1"/>
  <c r="J1262" i="1"/>
  <c r="U1262" i="1"/>
  <c r="J1263" i="1"/>
  <c r="U1263" i="1"/>
  <c r="J1264" i="1"/>
  <c r="U1264" i="1"/>
  <c r="J1265" i="1"/>
  <c r="U1265" i="1"/>
  <c r="J1266" i="1"/>
  <c r="J1267" i="1"/>
  <c r="U1267" i="1"/>
  <c r="J1268" i="1"/>
  <c r="U1268" i="1"/>
  <c r="J1269" i="1"/>
  <c r="U1269" i="1"/>
  <c r="J1270" i="1"/>
  <c r="U1270" i="1"/>
  <c r="J1271" i="1"/>
  <c r="U1271" i="1"/>
  <c r="J1272" i="1"/>
  <c r="U1272" i="1"/>
  <c r="J1273" i="1"/>
  <c r="U1273" i="1"/>
  <c r="J1274" i="1"/>
  <c r="J1275" i="1"/>
  <c r="U1275" i="1"/>
  <c r="J1276" i="1"/>
  <c r="U1276" i="1"/>
  <c r="J1277" i="1"/>
  <c r="U1277" i="1"/>
  <c r="J1278" i="1"/>
  <c r="U1278" i="1"/>
  <c r="J1279" i="1"/>
  <c r="U1279" i="1"/>
  <c r="J1280" i="1"/>
  <c r="U1280" i="1"/>
  <c r="J1281" i="1"/>
  <c r="U1281" i="1"/>
  <c r="J1282" i="1"/>
  <c r="J1283" i="1"/>
  <c r="U1283" i="1"/>
  <c r="J1284" i="1"/>
  <c r="U1284" i="1"/>
  <c r="J1285" i="1"/>
  <c r="U1285" i="1"/>
  <c r="J1286" i="1"/>
  <c r="U1286" i="1"/>
  <c r="J1287" i="1"/>
  <c r="U1287" i="1"/>
  <c r="J1288" i="1"/>
  <c r="U1288" i="1"/>
  <c r="J1289" i="1"/>
  <c r="U1289" i="1"/>
  <c r="J1290" i="1"/>
  <c r="J1291" i="1"/>
  <c r="U1291" i="1"/>
  <c r="J1292" i="1"/>
  <c r="U1292" i="1"/>
  <c r="J1293" i="1"/>
  <c r="U1293" i="1"/>
  <c r="J1294" i="1"/>
  <c r="U1294" i="1"/>
  <c r="J1295" i="1"/>
  <c r="U1295" i="1"/>
  <c r="J1296" i="1"/>
  <c r="U1296" i="1"/>
  <c r="J1297" i="1"/>
  <c r="U1297" i="1"/>
  <c r="J1298" i="1"/>
  <c r="J1299" i="1"/>
  <c r="U1299" i="1"/>
  <c r="J1300" i="1"/>
  <c r="U1300" i="1"/>
  <c r="J1301" i="1"/>
  <c r="U1301" i="1"/>
  <c r="J1302" i="1"/>
  <c r="U1302" i="1"/>
  <c r="J1303" i="1"/>
  <c r="U1303" i="1"/>
  <c r="J1304" i="1"/>
  <c r="U1304" i="1"/>
  <c r="J1305" i="1"/>
  <c r="U1305" i="1"/>
  <c r="J1306" i="1"/>
  <c r="J1307" i="1"/>
  <c r="U1307" i="1"/>
  <c r="J1308" i="1"/>
  <c r="U1308" i="1"/>
  <c r="J1309" i="1"/>
  <c r="U1309" i="1"/>
  <c r="J1310" i="1"/>
  <c r="U1310" i="1"/>
  <c r="J1311" i="1"/>
  <c r="U1311" i="1"/>
  <c r="J1312" i="1"/>
  <c r="U1312" i="1"/>
  <c r="J1313" i="1"/>
  <c r="U1313" i="1"/>
  <c r="J1314" i="1"/>
  <c r="J1315" i="1"/>
  <c r="U1315" i="1"/>
  <c r="J1316" i="1"/>
  <c r="U1316" i="1"/>
  <c r="J1317" i="1"/>
  <c r="U1317" i="1"/>
  <c r="J1318" i="1"/>
  <c r="U1318" i="1"/>
  <c r="J1319" i="1"/>
  <c r="U1319" i="1"/>
  <c r="J1320" i="1"/>
  <c r="U1320" i="1"/>
  <c r="J1321" i="1"/>
  <c r="U1321" i="1"/>
  <c r="J1322" i="1"/>
  <c r="J1323" i="1"/>
  <c r="U1323" i="1"/>
  <c r="J1324" i="1"/>
  <c r="U1324" i="1"/>
  <c r="J1325" i="1"/>
  <c r="U1325" i="1"/>
  <c r="J1326" i="1"/>
  <c r="U1326" i="1"/>
  <c r="J1327" i="1"/>
  <c r="U1327" i="1"/>
  <c r="J1328" i="1"/>
  <c r="U1328" i="1"/>
  <c r="J1329" i="1"/>
  <c r="U1329" i="1"/>
  <c r="J1330" i="1"/>
  <c r="J1331" i="1"/>
  <c r="U1331" i="1"/>
  <c r="J1332" i="1"/>
  <c r="U1332" i="1"/>
  <c r="J1333" i="1"/>
  <c r="U1333" i="1"/>
  <c r="J1334" i="1"/>
  <c r="U1334" i="1"/>
  <c r="J1335" i="1"/>
  <c r="U1335" i="1"/>
  <c r="J1336" i="1"/>
  <c r="U1336" i="1"/>
  <c r="J1337" i="1"/>
  <c r="U1337" i="1"/>
  <c r="J1338" i="1"/>
  <c r="J1339" i="1"/>
  <c r="U1339" i="1"/>
  <c r="J1340" i="1"/>
  <c r="U1340" i="1"/>
  <c r="J1341" i="1"/>
  <c r="U1341" i="1"/>
  <c r="J1342" i="1"/>
  <c r="U1342" i="1"/>
  <c r="J1343" i="1"/>
  <c r="U1343" i="1"/>
  <c r="J1344" i="1"/>
  <c r="U1344" i="1"/>
  <c r="J1345" i="1"/>
  <c r="U1345" i="1"/>
  <c r="J1346" i="1"/>
  <c r="J1347" i="1"/>
  <c r="U1347" i="1"/>
  <c r="J1348" i="1"/>
  <c r="U1348" i="1"/>
  <c r="J1349" i="1"/>
  <c r="U1349" i="1"/>
  <c r="J1350" i="1"/>
  <c r="U1350" i="1"/>
  <c r="J1351" i="1"/>
  <c r="U1351" i="1"/>
  <c r="J1352" i="1"/>
  <c r="U1352" i="1"/>
  <c r="J1353" i="1"/>
  <c r="U1353" i="1"/>
  <c r="J1354" i="1"/>
  <c r="J1355" i="1"/>
  <c r="U1355" i="1"/>
  <c r="J1356" i="1"/>
  <c r="U1356" i="1"/>
  <c r="J1357" i="1"/>
  <c r="U1357" i="1"/>
  <c r="J1358" i="1"/>
  <c r="U1358" i="1"/>
  <c r="J1359" i="1"/>
  <c r="U1359" i="1"/>
  <c r="J1360" i="1"/>
  <c r="U1360" i="1"/>
  <c r="J1361" i="1"/>
  <c r="U1361" i="1"/>
  <c r="J1362" i="1"/>
  <c r="J1363" i="1"/>
  <c r="U1363" i="1"/>
  <c r="J1364" i="1"/>
  <c r="U1364" i="1"/>
  <c r="J1365" i="1"/>
  <c r="U1365" i="1"/>
  <c r="J1366" i="1"/>
  <c r="U1366" i="1"/>
  <c r="J1367" i="1"/>
  <c r="U1367" i="1"/>
  <c r="J1368" i="1"/>
  <c r="U1368" i="1"/>
  <c r="J1369" i="1"/>
  <c r="U1369" i="1"/>
  <c r="J1370" i="1"/>
  <c r="J1371" i="1"/>
  <c r="U1371" i="1"/>
  <c r="J1372" i="1"/>
  <c r="U1372" i="1"/>
  <c r="J1373" i="1"/>
  <c r="U1373" i="1"/>
  <c r="J1374" i="1"/>
  <c r="U1374" i="1"/>
  <c r="J1375" i="1"/>
  <c r="U1375" i="1"/>
  <c r="J1376" i="1"/>
  <c r="U1376" i="1"/>
  <c r="J1377" i="1"/>
  <c r="U1377" i="1"/>
  <c r="J1378" i="1"/>
  <c r="J1379" i="1"/>
  <c r="U1379" i="1"/>
  <c r="J1380" i="1"/>
  <c r="U1380" i="1"/>
  <c r="J1381" i="1"/>
  <c r="U1381" i="1"/>
  <c r="J1382" i="1"/>
  <c r="U1382" i="1"/>
  <c r="J1383" i="1"/>
  <c r="U1383" i="1"/>
  <c r="J1384" i="1"/>
  <c r="U1384" i="1"/>
  <c r="J1385" i="1"/>
  <c r="U1385" i="1"/>
  <c r="J1386" i="1"/>
  <c r="J1387" i="1"/>
  <c r="U1387" i="1"/>
  <c r="J1388" i="1"/>
  <c r="U1388" i="1"/>
  <c r="J1389" i="1"/>
  <c r="U1389" i="1"/>
  <c r="J1390" i="1"/>
  <c r="U1390" i="1"/>
  <c r="J1391" i="1"/>
  <c r="U1391" i="1"/>
  <c r="J1392" i="1"/>
  <c r="U1392" i="1"/>
  <c r="J1393" i="1"/>
  <c r="U1393" i="1"/>
  <c r="J1394" i="1"/>
  <c r="J1395" i="1"/>
  <c r="U1395" i="1"/>
  <c r="J1396" i="1"/>
  <c r="U1396" i="1"/>
  <c r="J1397" i="1"/>
  <c r="U1397" i="1"/>
  <c r="J1398" i="1"/>
  <c r="U1398" i="1"/>
  <c r="J1399" i="1"/>
  <c r="U1399" i="1"/>
  <c r="J1400" i="1"/>
  <c r="U1400" i="1"/>
  <c r="J1401" i="1"/>
  <c r="U1401" i="1"/>
  <c r="J1402" i="1"/>
  <c r="J1403" i="1"/>
  <c r="U1403" i="1"/>
  <c r="J1404" i="1"/>
  <c r="U1404" i="1"/>
  <c r="J1405" i="1"/>
  <c r="U1405" i="1"/>
  <c r="J1406" i="1"/>
  <c r="U1406" i="1"/>
  <c r="J1407" i="1"/>
  <c r="U1407" i="1"/>
  <c r="J1408" i="1"/>
  <c r="U1408" i="1"/>
  <c r="J1409" i="1"/>
  <c r="U1409" i="1"/>
  <c r="J1410" i="1"/>
  <c r="J1411" i="1"/>
  <c r="U1411" i="1"/>
  <c r="J1412" i="1"/>
  <c r="U1412" i="1"/>
  <c r="J1413" i="1"/>
  <c r="U1413" i="1"/>
  <c r="J1414" i="1"/>
  <c r="U1414" i="1"/>
  <c r="J1415" i="1"/>
  <c r="U1415" i="1"/>
  <c r="J1416" i="1"/>
  <c r="U1416" i="1"/>
  <c r="J1417" i="1"/>
  <c r="U1417" i="1"/>
  <c r="J1418" i="1"/>
  <c r="J1419" i="1"/>
  <c r="U1419" i="1"/>
  <c r="J1420" i="1"/>
  <c r="U1420" i="1"/>
  <c r="J1421" i="1"/>
  <c r="U1421" i="1"/>
  <c r="J1422" i="1"/>
  <c r="U1422" i="1"/>
  <c r="J1423" i="1"/>
  <c r="U1423" i="1"/>
  <c r="J1424" i="1"/>
  <c r="U1424" i="1"/>
  <c r="J1425" i="1"/>
  <c r="U1425" i="1"/>
  <c r="J1426" i="1"/>
  <c r="J1427" i="1"/>
  <c r="U1427" i="1"/>
  <c r="J1428" i="1"/>
  <c r="U1428" i="1"/>
  <c r="J1429" i="1"/>
  <c r="U1429" i="1"/>
  <c r="J1430" i="1"/>
  <c r="U1430" i="1"/>
  <c r="J1431" i="1"/>
  <c r="U1431" i="1"/>
  <c r="J1432" i="1"/>
  <c r="U1432" i="1"/>
  <c r="J1433" i="1"/>
  <c r="U1433" i="1"/>
  <c r="J1434" i="1"/>
  <c r="J1435" i="1"/>
  <c r="U1435" i="1"/>
  <c r="J1436" i="1"/>
  <c r="U1436" i="1"/>
  <c r="J1437" i="1"/>
  <c r="U1437" i="1"/>
  <c r="J1438" i="1"/>
  <c r="U1438" i="1"/>
  <c r="J1439" i="1"/>
  <c r="U1439" i="1"/>
  <c r="J1440" i="1"/>
  <c r="U1440" i="1"/>
  <c r="J1441" i="1"/>
  <c r="U1441" i="1"/>
  <c r="J1442" i="1"/>
  <c r="J1443" i="1"/>
  <c r="U1443" i="1"/>
  <c r="J1444" i="1"/>
  <c r="U1444" i="1"/>
  <c r="J1445" i="1"/>
  <c r="U1445" i="1"/>
  <c r="J1446" i="1"/>
  <c r="U1446" i="1"/>
  <c r="J1447" i="1"/>
  <c r="U1447" i="1"/>
  <c r="J1448" i="1"/>
  <c r="U1448" i="1"/>
  <c r="J1449" i="1"/>
  <c r="U1449" i="1"/>
  <c r="J1450" i="1"/>
  <c r="J1451" i="1"/>
  <c r="U1451" i="1"/>
  <c r="J1452" i="1"/>
  <c r="U1452" i="1"/>
  <c r="J1453" i="1"/>
  <c r="U1453" i="1"/>
  <c r="J1454" i="1"/>
  <c r="U1454" i="1"/>
  <c r="J1455" i="1"/>
  <c r="U1455" i="1"/>
  <c r="J1456" i="1"/>
  <c r="U1456" i="1"/>
  <c r="J1457" i="1"/>
  <c r="U1457" i="1"/>
  <c r="J1458" i="1"/>
  <c r="J1459" i="1"/>
  <c r="U1459" i="1"/>
  <c r="J1460" i="1"/>
  <c r="U1460" i="1"/>
  <c r="J1461" i="1"/>
  <c r="U1461" i="1"/>
  <c r="J1462" i="1"/>
  <c r="U1462" i="1"/>
  <c r="J1463" i="1"/>
  <c r="U1463" i="1"/>
  <c r="J1464" i="1"/>
  <c r="U1464" i="1"/>
  <c r="J1465" i="1"/>
  <c r="U1465" i="1"/>
  <c r="J1466" i="1"/>
  <c r="J1467" i="1"/>
  <c r="U1467" i="1"/>
  <c r="J1468" i="1"/>
  <c r="U1468" i="1"/>
  <c r="J1469" i="1"/>
  <c r="U1469" i="1"/>
  <c r="J1470" i="1"/>
  <c r="U1470" i="1"/>
  <c r="J1471" i="1"/>
  <c r="U1471" i="1"/>
  <c r="J1472" i="1"/>
  <c r="U1472" i="1"/>
  <c r="J1473" i="1"/>
  <c r="U1473" i="1"/>
  <c r="J1474" i="1"/>
  <c r="J1475" i="1"/>
  <c r="U1475" i="1"/>
  <c r="J1476" i="1"/>
  <c r="U1476" i="1"/>
  <c r="J1477" i="1"/>
  <c r="U1477" i="1"/>
  <c r="J1478" i="1"/>
  <c r="U1478" i="1"/>
  <c r="J1479" i="1"/>
  <c r="U1479" i="1"/>
  <c r="J1480" i="1"/>
  <c r="U1480" i="1"/>
  <c r="J1481" i="1"/>
  <c r="U1481" i="1"/>
  <c r="J1482" i="1"/>
  <c r="J1483" i="1"/>
  <c r="U1483" i="1"/>
  <c r="J1484" i="1"/>
  <c r="U1484" i="1"/>
  <c r="J1485" i="1"/>
  <c r="U1485" i="1"/>
  <c r="J1486" i="1"/>
  <c r="U1486" i="1"/>
  <c r="J1487" i="1"/>
  <c r="U1487" i="1"/>
  <c r="J1488" i="1"/>
  <c r="U1488" i="1"/>
  <c r="J1489" i="1"/>
  <c r="U1489" i="1"/>
  <c r="J1490" i="1"/>
  <c r="J1491" i="1"/>
  <c r="U1491" i="1"/>
  <c r="J1492" i="1"/>
  <c r="U1492" i="1"/>
  <c r="J1493" i="1"/>
  <c r="U1493" i="1"/>
  <c r="J1494" i="1"/>
  <c r="U1494" i="1"/>
  <c r="J1495" i="1"/>
  <c r="U1495" i="1"/>
  <c r="J1496" i="1"/>
  <c r="U1496" i="1"/>
  <c r="J1497" i="1"/>
  <c r="U1497" i="1"/>
  <c r="J1498" i="1"/>
  <c r="J1499" i="1"/>
  <c r="U1499" i="1"/>
  <c r="J1500" i="1"/>
  <c r="U1500" i="1"/>
  <c r="J1501" i="1"/>
  <c r="U1501" i="1"/>
  <c r="J1502" i="1"/>
  <c r="U1502" i="1"/>
  <c r="J1503" i="1"/>
  <c r="U1503" i="1"/>
  <c r="J1504" i="1"/>
  <c r="U1504" i="1"/>
  <c r="J1505" i="1"/>
  <c r="U1505" i="1"/>
  <c r="J1506" i="1"/>
  <c r="J1507" i="1"/>
  <c r="U1507" i="1"/>
  <c r="J1508" i="1"/>
  <c r="U1508" i="1"/>
  <c r="J1509" i="1"/>
  <c r="U1509" i="1"/>
  <c r="J1510" i="1"/>
  <c r="U1510" i="1"/>
  <c r="J1511" i="1"/>
  <c r="U1511" i="1"/>
  <c r="J1512" i="1"/>
  <c r="U1512" i="1"/>
  <c r="J1513" i="1"/>
  <c r="U1513" i="1"/>
  <c r="J1514" i="1"/>
  <c r="J1515" i="1"/>
  <c r="U1515" i="1"/>
  <c r="J1516" i="1"/>
  <c r="U1516" i="1"/>
  <c r="J1517" i="1"/>
  <c r="U1517" i="1"/>
  <c r="J1518" i="1"/>
  <c r="U1518" i="1"/>
  <c r="J1519" i="1"/>
  <c r="U1519" i="1"/>
  <c r="J1520" i="1"/>
  <c r="U1520" i="1"/>
  <c r="J1521" i="1"/>
  <c r="U1521" i="1"/>
  <c r="J1522" i="1"/>
  <c r="J1523" i="1"/>
  <c r="U1523" i="1"/>
  <c r="J1524" i="1"/>
  <c r="U1524" i="1"/>
  <c r="J1525" i="1"/>
  <c r="U1525" i="1"/>
  <c r="J1526" i="1"/>
  <c r="U1526" i="1"/>
  <c r="J1527" i="1"/>
  <c r="U1527" i="1"/>
  <c r="J1528" i="1"/>
  <c r="U1528" i="1"/>
  <c r="J1529" i="1"/>
  <c r="U1529" i="1"/>
  <c r="J1530" i="1"/>
  <c r="J1531" i="1"/>
  <c r="U1531" i="1"/>
  <c r="J1532" i="1"/>
  <c r="U1532" i="1"/>
  <c r="J1533" i="1"/>
  <c r="U1533" i="1"/>
  <c r="J1534" i="1"/>
  <c r="U1534" i="1"/>
  <c r="J1535" i="1"/>
  <c r="U1535" i="1"/>
  <c r="J1536" i="1"/>
  <c r="U1536" i="1"/>
  <c r="J1537" i="1"/>
  <c r="U1537" i="1"/>
  <c r="J1538" i="1"/>
  <c r="J1539" i="1"/>
  <c r="U1539" i="1"/>
  <c r="J1540" i="1"/>
  <c r="U1540" i="1"/>
  <c r="J1541" i="1"/>
  <c r="U1541" i="1"/>
  <c r="J1542" i="1"/>
  <c r="U1542" i="1"/>
  <c r="J1543" i="1"/>
  <c r="U1543" i="1"/>
  <c r="J1544" i="1"/>
  <c r="U1544" i="1"/>
  <c r="J1545" i="1"/>
  <c r="U1545" i="1"/>
  <c r="J1546" i="1"/>
  <c r="J1547" i="1"/>
  <c r="U1547" i="1"/>
  <c r="J1548" i="1"/>
  <c r="U1548" i="1"/>
  <c r="J1549" i="1"/>
  <c r="U1549" i="1"/>
  <c r="J1550" i="1"/>
  <c r="U1550" i="1"/>
  <c r="J1551" i="1"/>
  <c r="U1551" i="1"/>
  <c r="J1552" i="1"/>
  <c r="U1552" i="1"/>
  <c r="J1553" i="1"/>
  <c r="U1553" i="1"/>
  <c r="J1554" i="1"/>
  <c r="J1555" i="1"/>
  <c r="U1555" i="1"/>
  <c r="J1556" i="1"/>
  <c r="U1556" i="1"/>
  <c r="J1557" i="1"/>
  <c r="U1557" i="1"/>
  <c r="J1558" i="1"/>
  <c r="U1558" i="1"/>
  <c r="J1559" i="1"/>
  <c r="U1559" i="1"/>
  <c r="J1560" i="1"/>
  <c r="U1560" i="1"/>
  <c r="J1561" i="1"/>
  <c r="U1561" i="1"/>
  <c r="J1562" i="1"/>
  <c r="J1563" i="1"/>
  <c r="U1563" i="1"/>
  <c r="J1564" i="1"/>
  <c r="U1564" i="1"/>
  <c r="J1565" i="1"/>
  <c r="U1565" i="1"/>
  <c r="J1566" i="1"/>
  <c r="U1566" i="1"/>
  <c r="J1567" i="1"/>
  <c r="U1567" i="1"/>
  <c r="J1568" i="1"/>
  <c r="U1568" i="1"/>
  <c r="J1569" i="1"/>
  <c r="U1569" i="1"/>
  <c r="J1570" i="1"/>
  <c r="J1571" i="1"/>
  <c r="U1571" i="1"/>
  <c r="J1572" i="1"/>
  <c r="U1572" i="1"/>
  <c r="J1573" i="1"/>
  <c r="U1573" i="1"/>
  <c r="J1574" i="1"/>
  <c r="U1574" i="1"/>
  <c r="J1575" i="1"/>
  <c r="U1575" i="1"/>
  <c r="J1576" i="1"/>
  <c r="U1576" i="1"/>
  <c r="J1577" i="1"/>
  <c r="U1577" i="1"/>
  <c r="J1578" i="1"/>
  <c r="J1579" i="1"/>
  <c r="U1579" i="1"/>
  <c r="J1580" i="1"/>
  <c r="U1580" i="1"/>
  <c r="J1581" i="1"/>
  <c r="U1581" i="1"/>
  <c r="J1582" i="1"/>
  <c r="U1582" i="1"/>
  <c r="J1583" i="1"/>
  <c r="U1583" i="1"/>
  <c r="J1584" i="1"/>
  <c r="U1584" i="1"/>
  <c r="J1585" i="1"/>
  <c r="U1585" i="1"/>
  <c r="J1586" i="1"/>
  <c r="J1587" i="1"/>
  <c r="U1587" i="1"/>
  <c r="J1588" i="1"/>
  <c r="U1588" i="1"/>
  <c r="J1589" i="1"/>
  <c r="U1589" i="1"/>
  <c r="J1590" i="1"/>
  <c r="U1590" i="1"/>
  <c r="J1591" i="1"/>
  <c r="U1591" i="1"/>
  <c r="J1592" i="1"/>
  <c r="U1592" i="1"/>
  <c r="J1593" i="1"/>
  <c r="U1593" i="1"/>
  <c r="J1594" i="1"/>
  <c r="J1595" i="1"/>
  <c r="U1595" i="1"/>
  <c r="J1596" i="1"/>
  <c r="U1596" i="1"/>
  <c r="J1597" i="1"/>
  <c r="U1597" i="1"/>
  <c r="J1598" i="1"/>
  <c r="U1598" i="1"/>
  <c r="J1599" i="1"/>
  <c r="U1599" i="1"/>
  <c r="J1600" i="1"/>
  <c r="U1600" i="1"/>
  <c r="J1601" i="1"/>
  <c r="U1601" i="1"/>
  <c r="J1602" i="1"/>
  <c r="J1603" i="1"/>
  <c r="U1603" i="1"/>
  <c r="J1604" i="1"/>
  <c r="U1604" i="1"/>
  <c r="J1605" i="1"/>
  <c r="U1605" i="1"/>
  <c r="J1606" i="1"/>
  <c r="U1606" i="1"/>
  <c r="J1607" i="1"/>
  <c r="U1607" i="1"/>
  <c r="J1608" i="1"/>
  <c r="U1608" i="1"/>
  <c r="J1609" i="1"/>
  <c r="U1609" i="1"/>
  <c r="J1610" i="1"/>
  <c r="J1611" i="1"/>
  <c r="U1611" i="1"/>
  <c r="J1612" i="1"/>
  <c r="U1612" i="1"/>
  <c r="J1613" i="1"/>
  <c r="U1613" i="1"/>
  <c r="J1614" i="1"/>
  <c r="U1614" i="1"/>
  <c r="J1615" i="1"/>
  <c r="U1615" i="1"/>
  <c r="J1616" i="1"/>
  <c r="U1616" i="1"/>
  <c r="J1617" i="1"/>
  <c r="U1617" i="1"/>
  <c r="J1618" i="1"/>
  <c r="J1619" i="1"/>
  <c r="U1619" i="1"/>
  <c r="J1620" i="1"/>
  <c r="U1620" i="1"/>
  <c r="J1621" i="1"/>
  <c r="U1621" i="1"/>
  <c r="J1622" i="1"/>
  <c r="U1622" i="1"/>
  <c r="J1623" i="1"/>
  <c r="U1623" i="1"/>
  <c r="J1624" i="1"/>
  <c r="U1624" i="1"/>
  <c r="J1625" i="1"/>
  <c r="U1625" i="1"/>
  <c r="J1626" i="1"/>
  <c r="J1627" i="1"/>
  <c r="U1627" i="1"/>
  <c r="J1628" i="1"/>
  <c r="U1628" i="1"/>
  <c r="J1629" i="1"/>
  <c r="U1629" i="1"/>
  <c r="J1630" i="1"/>
  <c r="U1630" i="1"/>
  <c r="J1631" i="1"/>
  <c r="U1631" i="1"/>
  <c r="J1632" i="1"/>
  <c r="U1632" i="1"/>
  <c r="J1633" i="1"/>
  <c r="U1633" i="1"/>
  <c r="J1634" i="1"/>
  <c r="J1635" i="1"/>
  <c r="U1635" i="1"/>
  <c r="J1636" i="1"/>
  <c r="U1636" i="1"/>
  <c r="J1637" i="1"/>
  <c r="U1637" i="1"/>
  <c r="J1638" i="1"/>
  <c r="U1638" i="1"/>
  <c r="J1639" i="1"/>
  <c r="U1639" i="1"/>
  <c r="J1640" i="1"/>
  <c r="U1640" i="1"/>
  <c r="J1641" i="1"/>
  <c r="U1641" i="1"/>
  <c r="J1642" i="1"/>
  <c r="J1643" i="1"/>
  <c r="U1643" i="1"/>
  <c r="J1644" i="1"/>
  <c r="U1644" i="1"/>
  <c r="J1645" i="1"/>
  <c r="U1645" i="1"/>
  <c r="J1646" i="1"/>
  <c r="U1646" i="1"/>
  <c r="J1647" i="1"/>
  <c r="U1647" i="1"/>
  <c r="J1648" i="1"/>
  <c r="U1648" i="1"/>
  <c r="J1649" i="1"/>
  <c r="U1649" i="1"/>
  <c r="J1650" i="1"/>
  <c r="J1651" i="1"/>
  <c r="U1651" i="1"/>
  <c r="J1652" i="1"/>
  <c r="U1652" i="1"/>
  <c r="J1653" i="1"/>
  <c r="U1653" i="1"/>
  <c r="J1654" i="1"/>
  <c r="U1654" i="1"/>
  <c r="J1655" i="1"/>
  <c r="U1655" i="1"/>
  <c r="J1656" i="1"/>
  <c r="U1656" i="1"/>
  <c r="J1657" i="1"/>
  <c r="U1657" i="1"/>
  <c r="J1658" i="1"/>
  <c r="J1659" i="1"/>
  <c r="U1659" i="1"/>
  <c r="J1660" i="1"/>
  <c r="U1660" i="1"/>
  <c r="J1661" i="1"/>
  <c r="U1661" i="1"/>
  <c r="J1662" i="1"/>
  <c r="U1662" i="1"/>
  <c r="J1663" i="1"/>
  <c r="U1663" i="1"/>
  <c r="J1664" i="1"/>
  <c r="U1664" i="1"/>
  <c r="J1665" i="1"/>
  <c r="U1665" i="1"/>
  <c r="J1666" i="1"/>
  <c r="J1667" i="1"/>
  <c r="U1667" i="1"/>
  <c r="J1668" i="1"/>
  <c r="U1668" i="1"/>
  <c r="J1669" i="1"/>
  <c r="U1669" i="1"/>
  <c r="J1670" i="1"/>
  <c r="U1670" i="1"/>
  <c r="J1671" i="1"/>
  <c r="U1671" i="1"/>
  <c r="J1672" i="1"/>
  <c r="U1672" i="1"/>
  <c r="J1673" i="1"/>
  <c r="U1673" i="1"/>
  <c r="J1674" i="1"/>
  <c r="J1675" i="1"/>
  <c r="U1675" i="1"/>
  <c r="J1676" i="1"/>
  <c r="U1676" i="1"/>
  <c r="J1677" i="1"/>
  <c r="U1677" i="1"/>
  <c r="J1678" i="1"/>
  <c r="U1678" i="1"/>
  <c r="J1679" i="1"/>
  <c r="U1679" i="1"/>
  <c r="J1680" i="1"/>
  <c r="U1680" i="1"/>
  <c r="J1681" i="1"/>
  <c r="U1681" i="1"/>
  <c r="J1682" i="1"/>
  <c r="J1683" i="1"/>
  <c r="U1683" i="1"/>
  <c r="J1684" i="1"/>
  <c r="U1684" i="1"/>
  <c r="J1685" i="1"/>
  <c r="U1685" i="1"/>
  <c r="J1686" i="1"/>
  <c r="U1686" i="1"/>
  <c r="J1687" i="1"/>
  <c r="U1687" i="1"/>
  <c r="J1688" i="1"/>
  <c r="U1688" i="1"/>
  <c r="J1689" i="1"/>
  <c r="U1689" i="1"/>
  <c r="J1690" i="1"/>
  <c r="J1691" i="1"/>
  <c r="U1691" i="1"/>
  <c r="J1692" i="1"/>
  <c r="U1692" i="1"/>
  <c r="J1693" i="1"/>
  <c r="U1693" i="1"/>
  <c r="J1694" i="1"/>
  <c r="U1694" i="1"/>
  <c r="J1695" i="1"/>
  <c r="U1695" i="1"/>
  <c r="J1696" i="1"/>
  <c r="U1696" i="1"/>
  <c r="J1697" i="1"/>
  <c r="U1697" i="1"/>
  <c r="J1698" i="1"/>
  <c r="J1699" i="1"/>
  <c r="U1699" i="1"/>
  <c r="J1700" i="1"/>
  <c r="U1700" i="1"/>
  <c r="J1701" i="1"/>
  <c r="U1701" i="1"/>
  <c r="J1702" i="1"/>
  <c r="U1702" i="1"/>
  <c r="J1703" i="1"/>
  <c r="U1703" i="1"/>
  <c r="J1704" i="1"/>
  <c r="U1704" i="1"/>
  <c r="J1705" i="1"/>
  <c r="U1705" i="1"/>
  <c r="J1706" i="1"/>
  <c r="J1707" i="1"/>
  <c r="U1707" i="1"/>
  <c r="J1708" i="1"/>
  <c r="U1708" i="1"/>
  <c r="J1709" i="1"/>
  <c r="U1709" i="1"/>
  <c r="J1710" i="1"/>
  <c r="U1710" i="1"/>
  <c r="J1711" i="1"/>
  <c r="U1711" i="1"/>
  <c r="J1712" i="1"/>
  <c r="U1712" i="1"/>
  <c r="J1713" i="1"/>
  <c r="U1713" i="1"/>
  <c r="J1714" i="1"/>
  <c r="J1715" i="1"/>
  <c r="U1715" i="1"/>
  <c r="J1716" i="1"/>
  <c r="U1716" i="1"/>
  <c r="J1717" i="1"/>
  <c r="U1717" i="1"/>
  <c r="J1718" i="1"/>
  <c r="U1718" i="1"/>
  <c r="J1719" i="1"/>
  <c r="U1719" i="1"/>
  <c r="J1720" i="1"/>
  <c r="U1720" i="1"/>
  <c r="J1721" i="1"/>
  <c r="U1721" i="1"/>
  <c r="J1722" i="1"/>
  <c r="J1723" i="1"/>
  <c r="U1723" i="1"/>
  <c r="J1724" i="1"/>
  <c r="U1724" i="1"/>
  <c r="J1725" i="1"/>
  <c r="U1725" i="1"/>
  <c r="J1726" i="1"/>
  <c r="U1726" i="1"/>
  <c r="J1727" i="1"/>
  <c r="U1727" i="1"/>
  <c r="J1728" i="1"/>
  <c r="U1728" i="1"/>
  <c r="J1729" i="1"/>
  <c r="U1729" i="1"/>
  <c r="J1730" i="1"/>
  <c r="J1731" i="1"/>
  <c r="U1731" i="1"/>
  <c r="J1732" i="1"/>
  <c r="U1732" i="1"/>
  <c r="J1733" i="1"/>
  <c r="U1733" i="1"/>
  <c r="J1734" i="1"/>
  <c r="U1734" i="1"/>
  <c r="J1735" i="1"/>
  <c r="U1735" i="1"/>
  <c r="J1736" i="1"/>
  <c r="U1736" i="1"/>
  <c r="J1737" i="1"/>
  <c r="U1737" i="1"/>
  <c r="J1738" i="1"/>
  <c r="J1739" i="1"/>
  <c r="U1739" i="1"/>
  <c r="J1740" i="1"/>
  <c r="U1740" i="1"/>
  <c r="J1741" i="1"/>
  <c r="U1741" i="1"/>
  <c r="J1742" i="1"/>
  <c r="U1742" i="1"/>
  <c r="J1743" i="1"/>
  <c r="U1743" i="1"/>
  <c r="J1744" i="1"/>
  <c r="U1744" i="1"/>
  <c r="J1745" i="1"/>
  <c r="U1745" i="1"/>
  <c r="J1746" i="1"/>
  <c r="J1747" i="1"/>
  <c r="U1747" i="1"/>
  <c r="J1748" i="1"/>
  <c r="U1748" i="1"/>
  <c r="J1749" i="1"/>
  <c r="U1749" i="1"/>
  <c r="J1750" i="1"/>
  <c r="U1750" i="1"/>
  <c r="J1751" i="1"/>
  <c r="U1751" i="1"/>
  <c r="J1752" i="1"/>
  <c r="U1752" i="1"/>
  <c r="J1753" i="1"/>
  <c r="U1753" i="1"/>
  <c r="J1754" i="1"/>
  <c r="J1755" i="1"/>
  <c r="U1755" i="1"/>
  <c r="J1756" i="1"/>
  <c r="U1756" i="1"/>
  <c r="J1757" i="1"/>
  <c r="U1757" i="1"/>
  <c r="J1758" i="1"/>
  <c r="U1758" i="1"/>
  <c r="J1759" i="1"/>
  <c r="U1759" i="1"/>
  <c r="J1760" i="1"/>
  <c r="U1760" i="1"/>
  <c r="J1761" i="1"/>
  <c r="U1761" i="1"/>
  <c r="J1762" i="1"/>
  <c r="J1763" i="1"/>
  <c r="U1763" i="1"/>
  <c r="J1764" i="1"/>
  <c r="U1764" i="1"/>
  <c r="J1765" i="1"/>
  <c r="U1765" i="1"/>
  <c r="J1766" i="1"/>
  <c r="U1766" i="1"/>
  <c r="J1767" i="1"/>
  <c r="U1767" i="1"/>
  <c r="J1768" i="1"/>
  <c r="U1768" i="1"/>
  <c r="J1769" i="1"/>
  <c r="U1769" i="1"/>
  <c r="J1770" i="1"/>
  <c r="J1771" i="1"/>
  <c r="U1771" i="1"/>
  <c r="J1772" i="1"/>
  <c r="U1772" i="1"/>
  <c r="J1773" i="1"/>
  <c r="U1773" i="1"/>
  <c r="J1774" i="1"/>
  <c r="U1774" i="1"/>
  <c r="J1775" i="1"/>
  <c r="U1775" i="1"/>
  <c r="J1776" i="1"/>
  <c r="U1776" i="1"/>
  <c r="J1777" i="1"/>
  <c r="U1777" i="1"/>
  <c r="J1778" i="1"/>
  <c r="J1779" i="1"/>
  <c r="U1779" i="1"/>
  <c r="J1780" i="1"/>
  <c r="U1780" i="1"/>
  <c r="J1781" i="1"/>
  <c r="U1781" i="1"/>
  <c r="J1782" i="1"/>
  <c r="U1782" i="1"/>
  <c r="J1783" i="1"/>
  <c r="U1783" i="1"/>
  <c r="J1784" i="1"/>
  <c r="U1784" i="1"/>
  <c r="J1785" i="1"/>
  <c r="U1785" i="1"/>
  <c r="J1786" i="1"/>
  <c r="J1787" i="1"/>
  <c r="U1787" i="1"/>
  <c r="J1788" i="1"/>
  <c r="U1788" i="1"/>
  <c r="J1789" i="1"/>
  <c r="U1789" i="1"/>
  <c r="J1790" i="1"/>
  <c r="U1790" i="1"/>
  <c r="J1791" i="1"/>
  <c r="U1791" i="1"/>
  <c r="J1792" i="1"/>
  <c r="U1792" i="1"/>
  <c r="J1793" i="1"/>
  <c r="U1793" i="1"/>
  <c r="J1794" i="1"/>
  <c r="J1795" i="1"/>
  <c r="U1795" i="1"/>
  <c r="J1796" i="1"/>
  <c r="U1796" i="1"/>
  <c r="J1797" i="1"/>
  <c r="U1797" i="1"/>
  <c r="J1798" i="1"/>
  <c r="U1798" i="1"/>
  <c r="J1799" i="1"/>
  <c r="U1799" i="1"/>
  <c r="J1800" i="1"/>
  <c r="U1800" i="1"/>
  <c r="J1801" i="1"/>
  <c r="U1801" i="1"/>
  <c r="J1802" i="1"/>
  <c r="J1803" i="1"/>
  <c r="U1803" i="1"/>
  <c r="J1804" i="1"/>
  <c r="U1804" i="1"/>
  <c r="J1805" i="1"/>
  <c r="U1805" i="1"/>
  <c r="J1806" i="1"/>
  <c r="U1806" i="1"/>
  <c r="J1807" i="1"/>
  <c r="U1807" i="1"/>
  <c r="J1808" i="1"/>
  <c r="U1808" i="1"/>
  <c r="J1809" i="1"/>
  <c r="U1809" i="1"/>
  <c r="J1810" i="1"/>
  <c r="J1811" i="1"/>
  <c r="U1811" i="1"/>
  <c r="J1812" i="1"/>
  <c r="U1812" i="1"/>
  <c r="J1813" i="1"/>
  <c r="U1813" i="1"/>
  <c r="J1814" i="1"/>
  <c r="U1814" i="1"/>
  <c r="J1815" i="1"/>
  <c r="U1815" i="1"/>
  <c r="J1816" i="1"/>
  <c r="U1816" i="1"/>
  <c r="J1817" i="1"/>
  <c r="U1817" i="1"/>
  <c r="J1818" i="1"/>
  <c r="J1819" i="1"/>
  <c r="U1819" i="1"/>
  <c r="J1820" i="1"/>
  <c r="U1820" i="1"/>
  <c r="J1821" i="1"/>
  <c r="U1821" i="1"/>
  <c r="J1822" i="1"/>
  <c r="U1822" i="1"/>
  <c r="J1823" i="1"/>
  <c r="U1823" i="1"/>
  <c r="J1824" i="1"/>
  <c r="U1824" i="1"/>
  <c r="J1825" i="1"/>
  <c r="U1825" i="1"/>
  <c r="J1826" i="1"/>
  <c r="J1827" i="1"/>
  <c r="U1827" i="1"/>
  <c r="J1828" i="1"/>
  <c r="U1828" i="1"/>
  <c r="J1829" i="1"/>
  <c r="U1829" i="1"/>
  <c r="J1830" i="1"/>
  <c r="U1830" i="1"/>
  <c r="J1831" i="1"/>
  <c r="U1831" i="1"/>
  <c r="J1832" i="1"/>
  <c r="U1832" i="1"/>
  <c r="J1833" i="1"/>
  <c r="U1833" i="1"/>
  <c r="J1834" i="1"/>
  <c r="J1835" i="1"/>
  <c r="U1835" i="1"/>
  <c r="J1836" i="1"/>
  <c r="U1836" i="1"/>
  <c r="J1837" i="1"/>
  <c r="U1837" i="1"/>
  <c r="J1838" i="1"/>
  <c r="U1838" i="1"/>
  <c r="J1839" i="1"/>
  <c r="U1839" i="1"/>
  <c r="J1840" i="1"/>
  <c r="U1840" i="1"/>
  <c r="J1841" i="1"/>
  <c r="U1841" i="1"/>
  <c r="J1842" i="1"/>
  <c r="J1843" i="1"/>
  <c r="U1843" i="1"/>
  <c r="J1844" i="1"/>
  <c r="U1844" i="1"/>
  <c r="J1845" i="1"/>
  <c r="U1845" i="1"/>
  <c r="J1846" i="1"/>
  <c r="U1846" i="1"/>
  <c r="J1847" i="1"/>
  <c r="U1847" i="1"/>
  <c r="J1848" i="1"/>
  <c r="U1848" i="1"/>
  <c r="J1849" i="1"/>
  <c r="U1849" i="1"/>
  <c r="J1850" i="1"/>
  <c r="J1851" i="1"/>
  <c r="U1851" i="1"/>
  <c r="J1852" i="1"/>
  <c r="U1852" i="1"/>
  <c r="J1853" i="1"/>
  <c r="U1853" i="1"/>
  <c r="J1854" i="1"/>
  <c r="U1854" i="1"/>
  <c r="J1855" i="1"/>
  <c r="U1855" i="1"/>
  <c r="J1856" i="1"/>
  <c r="U1856" i="1"/>
  <c r="J1857" i="1"/>
  <c r="U1857" i="1"/>
  <c r="J1858" i="1"/>
  <c r="J1859" i="1"/>
  <c r="U1859" i="1"/>
  <c r="J1860" i="1"/>
  <c r="U1860" i="1"/>
  <c r="J1861" i="1"/>
  <c r="U1861" i="1"/>
  <c r="J1862" i="1"/>
  <c r="U1862" i="1"/>
  <c r="J1863" i="1"/>
  <c r="U1863" i="1"/>
  <c r="J1864" i="1"/>
  <c r="U1864" i="1"/>
  <c r="J1865" i="1"/>
  <c r="U1865" i="1"/>
  <c r="J1866" i="1"/>
  <c r="J1867" i="1"/>
  <c r="U1867" i="1"/>
  <c r="J1868" i="1"/>
  <c r="U1868" i="1"/>
  <c r="J1869" i="1"/>
  <c r="U1869" i="1"/>
  <c r="J1870" i="1"/>
  <c r="U1870" i="1"/>
  <c r="J1871" i="1"/>
  <c r="U1871" i="1"/>
  <c r="J1872" i="1"/>
  <c r="U1872" i="1"/>
  <c r="J1873" i="1"/>
  <c r="U1873" i="1"/>
  <c r="J1874" i="1"/>
  <c r="J1875" i="1"/>
  <c r="U1875" i="1"/>
  <c r="J1876" i="1"/>
  <c r="U1876" i="1"/>
  <c r="J1877" i="1"/>
  <c r="U1877" i="1"/>
  <c r="J1878" i="1"/>
  <c r="U1878" i="1"/>
  <c r="J1879" i="1"/>
  <c r="U1879" i="1"/>
  <c r="J1880" i="1"/>
  <c r="U1880" i="1"/>
  <c r="J1881" i="1"/>
  <c r="U1881" i="1"/>
  <c r="J1882" i="1"/>
  <c r="J1883" i="1"/>
  <c r="U1883" i="1"/>
  <c r="J1884" i="1"/>
  <c r="U1884" i="1"/>
  <c r="J1885" i="1"/>
  <c r="U1885" i="1"/>
  <c r="J1886" i="1"/>
  <c r="U1886" i="1"/>
  <c r="J1887" i="1"/>
  <c r="U1887" i="1"/>
  <c r="J1888" i="1"/>
  <c r="U1888" i="1"/>
  <c r="J1889" i="1"/>
  <c r="U1889" i="1"/>
  <c r="J1890" i="1"/>
  <c r="J1891" i="1"/>
  <c r="U1891" i="1"/>
  <c r="J1892" i="1"/>
  <c r="U1892" i="1"/>
  <c r="J1893" i="1"/>
  <c r="U1893" i="1"/>
  <c r="J1894" i="1"/>
  <c r="U1894" i="1"/>
  <c r="J1895" i="1"/>
  <c r="U1895" i="1"/>
  <c r="J1896" i="1"/>
  <c r="U1896" i="1"/>
  <c r="J1897" i="1"/>
  <c r="U1897" i="1"/>
  <c r="J1898" i="1"/>
  <c r="J1899" i="1"/>
  <c r="U1899" i="1"/>
  <c r="J1900" i="1"/>
  <c r="U1900" i="1"/>
  <c r="J1901" i="1"/>
  <c r="U1901" i="1"/>
  <c r="J1902" i="1"/>
  <c r="U1902" i="1"/>
  <c r="J1903" i="1"/>
  <c r="U1903" i="1"/>
  <c r="J1904" i="1"/>
  <c r="U1904" i="1"/>
  <c r="J1905" i="1"/>
  <c r="U1905" i="1"/>
  <c r="J1906" i="1"/>
  <c r="J1907" i="1"/>
  <c r="U1907" i="1"/>
  <c r="J1908" i="1"/>
  <c r="U1908" i="1"/>
  <c r="J1909" i="1"/>
  <c r="U1909" i="1"/>
  <c r="J1910" i="1"/>
  <c r="U1910" i="1"/>
  <c r="J1911" i="1"/>
  <c r="U1911" i="1"/>
  <c r="J1912" i="1"/>
  <c r="U1912" i="1"/>
  <c r="J1913" i="1"/>
  <c r="U1913" i="1"/>
  <c r="J1914" i="1"/>
  <c r="J1915" i="1"/>
  <c r="U1915" i="1"/>
  <c r="J1916" i="1"/>
  <c r="U1916" i="1"/>
  <c r="J1917" i="1"/>
  <c r="U1917" i="1"/>
  <c r="J1918" i="1"/>
  <c r="U1918" i="1"/>
  <c r="J1919" i="1"/>
  <c r="U1919" i="1"/>
  <c r="J1920" i="1"/>
  <c r="U1920" i="1"/>
  <c r="J1921" i="1"/>
  <c r="U1921" i="1"/>
  <c r="J1922" i="1"/>
  <c r="J1923" i="1"/>
  <c r="U1923" i="1"/>
  <c r="J1924" i="1"/>
  <c r="U1924" i="1"/>
  <c r="J1925" i="1"/>
  <c r="U1925" i="1"/>
  <c r="J1926" i="1"/>
  <c r="U1926" i="1"/>
  <c r="J1927" i="1"/>
  <c r="U1927" i="1"/>
  <c r="J1928" i="1"/>
  <c r="U1928" i="1"/>
  <c r="J1929" i="1"/>
  <c r="U1929" i="1"/>
  <c r="J1930" i="1"/>
  <c r="J1931" i="1"/>
  <c r="U1931" i="1"/>
  <c r="J1932" i="1"/>
  <c r="U1932" i="1"/>
  <c r="J1933" i="1"/>
  <c r="U1933" i="1"/>
  <c r="J1934" i="1"/>
  <c r="U1934" i="1"/>
  <c r="J1935" i="1"/>
  <c r="U1935" i="1"/>
  <c r="J1936" i="1"/>
  <c r="U1936" i="1"/>
  <c r="J1937" i="1"/>
  <c r="U1937" i="1"/>
  <c r="J1938" i="1"/>
  <c r="J1939" i="1"/>
  <c r="U1939" i="1"/>
  <c r="J1940" i="1"/>
  <c r="U1940" i="1"/>
  <c r="J1941" i="1"/>
  <c r="U1941" i="1"/>
  <c r="J1942" i="1"/>
  <c r="U1942" i="1"/>
  <c r="J1943" i="1"/>
  <c r="U1943" i="1"/>
  <c r="J1944" i="1"/>
  <c r="U1944" i="1"/>
  <c r="J1945" i="1"/>
  <c r="U1945" i="1"/>
  <c r="J1946" i="1"/>
  <c r="J1947" i="1"/>
  <c r="U1947" i="1"/>
  <c r="J1948" i="1"/>
  <c r="U1948" i="1"/>
  <c r="J1949" i="1"/>
  <c r="U1949" i="1"/>
  <c r="J1950" i="1"/>
  <c r="U1950" i="1"/>
  <c r="J1951" i="1"/>
  <c r="U1951" i="1"/>
  <c r="J1952" i="1"/>
  <c r="U1952" i="1"/>
  <c r="J1953" i="1"/>
  <c r="U1953" i="1"/>
  <c r="J1954" i="1"/>
  <c r="J1955" i="1"/>
  <c r="U1955" i="1"/>
  <c r="J1956" i="1"/>
  <c r="U1956" i="1"/>
  <c r="J1957" i="1"/>
  <c r="U1957" i="1"/>
  <c r="J1958" i="1"/>
  <c r="U1958" i="1"/>
  <c r="J1959" i="1"/>
  <c r="U1959" i="1"/>
  <c r="J1960" i="1"/>
  <c r="U1960" i="1"/>
  <c r="J1961" i="1"/>
  <c r="U1961" i="1"/>
  <c r="J1962" i="1"/>
  <c r="J1963" i="1"/>
  <c r="U1963" i="1"/>
  <c r="J1964" i="1"/>
  <c r="U1964" i="1"/>
  <c r="J1965" i="1"/>
  <c r="U1965" i="1"/>
  <c r="J1966" i="1"/>
  <c r="U1966" i="1"/>
  <c r="J1967" i="1"/>
  <c r="U1967" i="1"/>
  <c r="J1968" i="1"/>
  <c r="U1968" i="1"/>
  <c r="J1969" i="1"/>
  <c r="U1969" i="1"/>
  <c r="J1970" i="1"/>
  <c r="J1971" i="1"/>
  <c r="U1971" i="1"/>
  <c r="J1972" i="1"/>
  <c r="U1972" i="1"/>
  <c r="J1973" i="1"/>
  <c r="U1973" i="1"/>
  <c r="J1974" i="1"/>
  <c r="U1974" i="1"/>
  <c r="J1975" i="1"/>
  <c r="U1975" i="1"/>
  <c r="J1976" i="1"/>
  <c r="U1976" i="1"/>
  <c r="J1977" i="1"/>
  <c r="U1977" i="1"/>
  <c r="J1978" i="1"/>
  <c r="J1979" i="1"/>
  <c r="U1979" i="1"/>
  <c r="J1980" i="1"/>
  <c r="U1980" i="1"/>
  <c r="J1981" i="1"/>
  <c r="U1981" i="1"/>
  <c r="J1982" i="1"/>
  <c r="U1982" i="1"/>
  <c r="J1983" i="1"/>
  <c r="U1983" i="1"/>
  <c r="J1984" i="1"/>
  <c r="U1984" i="1"/>
  <c r="J1985" i="1"/>
  <c r="U1985" i="1"/>
  <c r="J1986" i="1"/>
  <c r="J1987" i="1"/>
  <c r="U1987" i="1"/>
  <c r="J1988" i="1"/>
  <c r="U1988" i="1"/>
  <c r="J1989" i="1"/>
  <c r="U1989" i="1"/>
  <c r="J1990" i="1"/>
  <c r="U1990" i="1"/>
  <c r="J1991" i="1"/>
  <c r="U1991" i="1"/>
  <c r="J1992" i="1"/>
  <c r="U1992" i="1"/>
  <c r="J1993" i="1"/>
  <c r="U1993" i="1"/>
  <c r="J1994" i="1"/>
  <c r="J1995" i="1"/>
  <c r="U1995" i="1"/>
  <c r="J1996" i="1"/>
  <c r="U1996" i="1"/>
  <c r="J1997" i="1"/>
  <c r="U1997" i="1"/>
  <c r="J1998" i="1"/>
  <c r="U1998" i="1"/>
  <c r="J1999" i="1"/>
  <c r="U1999" i="1"/>
  <c r="J2000" i="1"/>
  <c r="U2000" i="1"/>
  <c r="J2001" i="1"/>
  <c r="U2001" i="1"/>
  <c r="J2002" i="1"/>
  <c r="J2003" i="1"/>
  <c r="U2003" i="1"/>
  <c r="J2004" i="1"/>
  <c r="U2004" i="1"/>
  <c r="J2005" i="1"/>
  <c r="U2005" i="1"/>
  <c r="J2006" i="1"/>
  <c r="U2006" i="1"/>
  <c r="J2007" i="1"/>
  <c r="U2007" i="1"/>
  <c r="J2008" i="1"/>
  <c r="U2008" i="1"/>
  <c r="J2009" i="1"/>
  <c r="U2009" i="1"/>
  <c r="J2010" i="1"/>
  <c r="J2011" i="1"/>
  <c r="U2011" i="1"/>
  <c r="J2012" i="1"/>
  <c r="U2012" i="1"/>
  <c r="J2013" i="1"/>
  <c r="U2013" i="1"/>
  <c r="J2014" i="1"/>
  <c r="U2014" i="1"/>
  <c r="J2015" i="1"/>
  <c r="U2015" i="1"/>
  <c r="J2016" i="1"/>
  <c r="U2016" i="1"/>
  <c r="J2017" i="1"/>
  <c r="U2017" i="1"/>
  <c r="J2018" i="1"/>
  <c r="J2019" i="1"/>
  <c r="U2019" i="1"/>
  <c r="J2020" i="1"/>
  <c r="U2020" i="1"/>
  <c r="J2021" i="1"/>
  <c r="U2021" i="1"/>
  <c r="J2022" i="1"/>
  <c r="U2022" i="1"/>
  <c r="J2023" i="1"/>
  <c r="U2023" i="1"/>
  <c r="J2024" i="1"/>
  <c r="U2024" i="1"/>
  <c r="J2025" i="1"/>
  <c r="U2025" i="1"/>
  <c r="J2026" i="1"/>
  <c r="J2027" i="1"/>
  <c r="U2027" i="1"/>
  <c r="J2028" i="1"/>
  <c r="U2028" i="1"/>
  <c r="J2029" i="1"/>
  <c r="U2029" i="1"/>
  <c r="J2030" i="1"/>
  <c r="U2030" i="1"/>
  <c r="J2031" i="1"/>
  <c r="U2031" i="1"/>
  <c r="J2032" i="1"/>
  <c r="U2032" i="1"/>
  <c r="J2033" i="1"/>
  <c r="U2033" i="1"/>
  <c r="J2034" i="1"/>
  <c r="J2035" i="1"/>
  <c r="U2035" i="1"/>
  <c r="J2036" i="1"/>
  <c r="U2036" i="1"/>
  <c r="J2037" i="1"/>
  <c r="U2037" i="1"/>
  <c r="J2038" i="1"/>
  <c r="U2038" i="1"/>
  <c r="J2039" i="1"/>
  <c r="U2039" i="1"/>
  <c r="J2040" i="1"/>
  <c r="U2040" i="1"/>
  <c r="J2041" i="1"/>
  <c r="U2041" i="1"/>
  <c r="J2042" i="1"/>
  <c r="J2043" i="1"/>
  <c r="U2043" i="1"/>
  <c r="J2044" i="1"/>
  <c r="U2044" i="1"/>
  <c r="J2045" i="1"/>
  <c r="U2045" i="1"/>
  <c r="J2046" i="1"/>
  <c r="U2046" i="1"/>
  <c r="J2047" i="1"/>
  <c r="U2047" i="1"/>
  <c r="J2048" i="1"/>
  <c r="U2048" i="1"/>
  <c r="J2049" i="1"/>
  <c r="U2049" i="1"/>
  <c r="J2050" i="1"/>
  <c r="J2051" i="1"/>
  <c r="U2051" i="1"/>
  <c r="J2052" i="1"/>
  <c r="U2052" i="1"/>
  <c r="J2053" i="1"/>
  <c r="U2053" i="1"/>
  <c r="J2054" i="1"/>
  <c r="U2054" i="1"/>
  <c r="J2055" i="1"/>
  <c r="U2055" i="1"/>
  <c r="J2056" i="1"/>
  <c r="U2056" i="1"/>
  <c r="J2057" i="1"/>
  <c r="U2057" i="1"/>
  <c r="J2058" i="1"/>
  <c r="J2059" i="1"/>
  <c r="U2059" i="1"/>
  <c r="J2060" i="1"/>
  <c r="U2060" i="1"/>
  <c r="J2061" i="1"/>
  <c r="U2061" i="1"/>
  <c r="J2062" i="1"/>
  <c r="U2062" i="1"/>
  <c r="J2063" i="1"/>
  <c r="U2063" i="1"/>
  <c r="J2064" i="1"/>
  <c r="U2064" i="1"/>
  <c r="J2065" i="1"/>
  <c r="U2065" i="1"/>
  <c r="J2066" i="1"/>
  <c r="J2067" i="1"/>
  <c r="U2067" i="1"/>
  <c r="J2068" i="1"/>
  <c r="U2068" i="1"/>
  <c r="J2069" i="1"/>
  <c r="U2069" i="1"/>
  <c r="J2070" i="1"/>
  <c r="U2070" i="1"/>
  <c r="J2071" i="1"/>
  <c r="U2071" i="1"/>
  <c r="J2072" i="1"/>
  <c r="U2072" i="1"/>
  <c r="J2073" i="1"/>
  <c r="U2073" i="1"/>
  <c r="J2074" i="1"/>
  <c r="J2075" i="1"/>
  <c r="U2075" i="1"/>
  <c r="J2076" i="1"/>
  <c r="U2076" i="1"/>
  <c r="J2077" i="1"/>
  <c r="U2077" i="1"/>
  <c r="J2078" i="1"/>
  <c r="U2078" i="1"/>
  <c r="J2079" i="1"/>
  <c r="U2079" i="1"/>
  <c r="J2080" i="1"/>
  <c r="U2080" i="1"/>
  <c r="J2081" i="1"/>
  <c r="U2081" i="1"/>
  <c r="J2082" i="1"/>
  <c r="J2083" i="1"/>
  <c r="U2083" i="1"/>
  <c r="J2084" i="1"/>
  <c r="U2084" i="1"/>
  <c r="J2085" i="1"/>
  <c r="U2085" i="1"/>
  <c r="J2086" i="1"/>
  <c r="U2086" i="1"/>
  <c r="J2087" i="1"/>
  <c r="U2087" i="1"/>
  <c r="J2088" i="1"/>
  <c r="U2088" i="1"/>
  <c r="J2089" i="1"/>
  <c r="U2089" i="1"/>
  <c r="J2090" i="1"/>
  <c r="J2091" i="1"/>
  <c r="U2091" i="1"/>
  <c r="J2092" i="1"/>
  <c r="U2092" i="1"/>
  <c r="J2093" i="1"/>
  <c r="U2093" i="1"/>
  <c r="J2094" i="1"/>
  <c r="U2094" i="1"/>
  <c r="J2095" i="1"/>
  <c r="U2095" i="1"/>
  <c r="J2096" i="1"/>
  <c r="U2096" i="1"/>
  <c r="J2097" i="1"/>
  <c r="U2097" i="1"/>
  <c r="J2098" i="1"/>
  <c r="J2099" i="1"/>
  <c r="U2099" i="1"/>
  <c r="J2100" i="1"/>
  <c r="U2100" i="1"/>
  <c r="J2101" i="1"/>
  <c r="U2101" i="1"/>
  <c r="J2102" i="1"/>
  <c r="U2102" i="1"/>
  <c r="J2103" i="1"/>
  <c r="U2103" i="1"/>
  <c r="J2104" i="1"/>
  <c r="U2104" i="1"/>
  <c r="J2105" i="1"/>
  <c r="U2105" i="1"/>
  <c r="J2106" i="1"/>
  <c r="J2107" i="1"/>
  <c r="U2107" i="1"/>
  <c r="J2108" i="1"/>
  <c r="U2108" i="1"/>
  <c r="J2109" i="1"/>
  <c r="U2109" i="1"/>
  <c r="J2110" i="1"/>
  <c r="U2110" i="1"/>
  <c r="J2111" i="1"/>
  <c r="U2111" i="1"/>
  <c r="J2112" i="1"/>
  <c r="U2112" i="1"/>
  <c r="J2113" i="1"/>
  <c r="U2113" i="1"/>
  <c r="J2114" i="1"/>
  <c r="J2115" i="1"/>
  <c r="U2115" i="1"/>
  <c r="J2116" i="1"/>
  <c r="U2116" i="1"/>
  <c r="J2117" i="1"/>
  <c r="U2117" i="1"/>
  <c r="J2118" i="1"/>
  <c r="U2118" i="1"/>
  <c r="J2119" i="1"/>
  <c r="U2119" i="1"/>
  <c r="J2120" i="1"/>
  <c r="U2120" i="1"/>
  <c r="J2121" i="1"/>
  <c r="U2121" i="1"/>
  <c r="J2122" i="1"/>
  <c r="J2123" i="1"/>
  <c r="U2123" i="1"/>
  <c r="J2124" i="1"/>
  <c r="U2124" i="1"/>
  <c r="J2125" i="1"/>
  <c r="U2125" i="1"/>
  <c r="J2126" i="1"/>
  <c r="U2126" i="1"/>
  <c r="J2127" i="1"/>
  <c r="U2127" i="1"/>
  <c r="J2128" i="1"/>
  <c r="U2128" i="1"/>
  <c r="J2129" i="1"/>
  <c r="U2129" i="1"/>
  <c r="J2130" i="1"/>
  <c r="J2131" i="1"/>
  <c r="U2131" i="1"/>
  <c r="J2132" i="1"/>
  <c r="U2132" i="1"/>
  <c r="J2133" i="1"/>
  <c r="U2133" i="1"/>
  <c r="J2134" i="1"/>
  <c r="U2134" i="1"/>
  <c r="J2135" i="1"/>
  <c r="U2135" i="1"/>
  <c r="J2136" i="1"/>
  <c r="U2136" i="1"/>
  <c r="J2137" i="1"/>
  <c r="U2137" i="1"/>
  <c r="J2138" i="1"/>
  <c r="J2139" i="1"/>
  <c r="U2139" i="1"/>
  <c r="J2140" i="1"/>
  <c r="U2140" i="1"/>
  <c r="J2141" i="1"/>
  <c r="U2141" i="1"/>
  <c r="J2142" i="1"/>
  <c r="U2142" i="1"/>
  <c r="J2143" i="1"/>
  <c r="U2143" i="1"/>
  <c r="J2144" i="1"/>
  <c r="U2144" i="1"/>
  <c r="J2145" i="1"/>
  <c r="U2145" i="1"/>
  <c r="J2146" i="1"/>
  <c r="J2147" i="1"/>
  <c r="U2147" i="1"/>
  <c r="J2148" i="1"/>
  <c r="U2148" i="1"/>
  <c r="J2149" i="1"/>
  <c r="U2149" i="1"/>
  <c r="J2150" i="1"/>
  <c r="U2150" i="1"/>
  <c r="J2151" i="1"/>
  <c r="U2151" i="1"/>
  <c r="J2152" i="1"/>
  <c r="U2152" i="1"/>
  <c r="J2153" i="1"/>
  <c r="U2153" i="1"/>
  <c r="J2154" i="1"/>
  <c r="J2155" i="1"/>
  <c r="U2155" i="1"/>
  <c r="J2156" i="1"/>
  <c r="U2156" i="1"/>
  <c r="J2157" i="1"/>
  <c r="U2157" i="1"/>
  <c r="J2158" i="1"/>
  <c r="U2158" i="1"/>
  <c r="J2159" i="1"/>
  <c r="U2159" i="1"/>
  <c r="J2160" i="1"/>
  <c r="U2160" i="1"/>
  <c r="J2161" i="1"/>
  <c r="U2161" i="1"/>
  <c r="J2162" i="1"/>
  <c r="J2163" i="1"/>
  <c r="U2163" i="1"/>
  <c r="J2164" i="1"/>
  <c r="U2164" i="1"/>
  <c r="J2165" i="1"/>
  <c r="U2165" i="1"/>
  <c r="J2166" i="1"/>
  <c r="U2166" i="1"/>
  <c r="J2167" i="1"/>
  <c r="U2167" i="1"/>
  <c r="J2168" i="1"/>
  <c r="U2168" i="1"/>
  <c r="J2169" i="1"/>
  <c r="U2169" i="1"/>
  <c r="J2170" i="1"/>
  <c r="J2171" i="1"/>
  <c r="U2171" i="1"/>
  <c r="J2172" i="1"/>
  <c r="U2172" i="1"/>
  <c r="J2173" i="1"/>
  <c r="U2173" i="1"/>
  <c r="J2174" i="1"/>
  <c r="U2174" i="1"/>
  <c r="J2175" i="1"/>
  <c r="U2175" i="1"/>
  <c r="J2176" i="1"/>
  <c r="U2176" i="1"/>
  <c r="J2177" i="1"/>
  <c r="U2177" i="1"/>
  <c r="J2178" i="1"/>
  <c r="J2179" i="1"/>
  <c r="U2179" i="1"/>
  <c r="J2180" i="1"/>
  <c r="U2180" i="1"/>
  <c r="J2181" i="1"/>
  <c r="U2181" i="1"/>
  <c r="J2182" i="1"/>
  <c r="U2182" i="1"/>
  <c r="J2183" i="1"/>
  <c r="U2183" i="1"/>
  <c r="J2184" i="1"/>
  <c r="U2184" i="1"/>
  <c r="J2185" i="1"/>
  <c r="U2185" i="1"/>
  <c r="J2186" i="1"/>
  <c r="J2187" i="1"/>
  <c r="U2187" i="1"/>
  <c r="J2188" i="1"/>
  <c r="U2188" i="1"/>
  <c r="J2189" i="1"/>
  <c r="U2189" i="1"/>
  <c r="J2190" i="1"/>
  <c r="U2190" i="1"/>
  <c r="J2191" i="1"/>
  <c r="U2191" i="1"/>
  <c r="J2192" i="1"/>
  <c r="U2192" i="1"/>
  <c r="J2193" i="1"/>
  <c r="U2193" i="1"/>
  <c r="J2194" i="1"/>
  <c r="J2195" i="1"/>
  <c r="U2195" i="1"/>
  <c r="J2196" i="1"/>
  <c r="U2196" i="1"/>
  <c r="J2197" i="1"/>
  <c r="U2197" i="1"/>
  <c r="J2198" i="1"/>
  <c r="U2198" i="1"/>
  <c r="J2199" i="1"/>
  <c r="U2199" i="1"/>
  <c r="J2200" i="1"/>
  <c r="U2200" i="1"/>
  <c r="J2201" i="1"/>
  <c r="U2201" i="1"/>
  <c r="J2202" i="1"/>
  <c r="J2203" i="1"/>
  <c r="U2203" i="1"/>
  <c r="J2204" i="1"/>
  <c r="U2204" i="1"/>
  <c r="J2205" i="1"/>
  <c r="U2205" i="1"/>
  <c r="J2206" i="1"/>
  <c r="U2206" i="1"/>
  <c r="J2207" i="1"/>
  <c r="U2207" i="1"/>
  <c r="J2208" i="1"/>
  <c r="U2208" i="1"/>
  <c r="J2209" i="1"/>
  <c r="U2209" i="1"/>
  <c r="J2210" i="1"/>
  <c r="J2211" i="1"/>
  <c r="U2211" i="1"/>
  <c r="J2212" i="1"/>
  <c r="U2212" i="1"/>
  <c r="J2213" i="1"/>
  <c r="U2213" i="1"/>
  <c r="J2214" i="1"/>
  <c r="U2214" i="1"/>
  <c r="J2215" i="1"/>
  <c r="U2215" i="1"/>
  <c r="J2216" i="1"/>
  <c r="U2216" i="1"/>
  <c r="J2217" i="1"/>
  <c r="U2217" i="1"/>
  <c r="J2218" i="1"/>
  <c r="J2219" i="1"/>
  <c r="U2219" i="1"/>
  <c r="J2220" i="1"/>
  <c r="U2220" i="1"/>
  <c r="J2221" i="1"/>
  <c r="U2221" i="1"/>
  <c r="J2222" i="1"/>
  <c r="U2222" i="1"/>
  <c r="J2223" i="1"/>
  <c r="U2223" i="1"/>
  <c r="J2224" i="1"/>
  <c r="U2224" i="1"/>
  <c r="J2225" i="1"/>
  <c r="U2225" i="1"/>
  <c r="J2226" i="1"/>
  <c r="J2227" i="1"/>
  <c r="U2227" i="1"/>
  <c r="J2228" i="1"/>
  <c r="U2228" i="1"/>
  <c r="J2229" i="1"/>
  <c r="U2229" i="1"/>
  <c r="J2230" i="1"/>
  <c r="U2230" i="1"/>
  <c r="J2231" i="1"/>
  <c r="U2231" i="1"/>
  <c r="J2232" i="1"/>
  <c r="U2232" i="1"/>
  <c r="J2233" i="1"/>
  <c r="U2233" i="1"/>
  <c r="J2234" i="1"/>
  <c r="J2235" i="1"/>
  <c r="U2235" i="1"/>
  <c r="J2236" i="1"/>
  <c r="U2236" i="1"/>
  <c r="J2237" i="1"/>
  <c r="U2237" i="1"/>
  <c r="J2238" i="1"/>
  <c r="U2238" i="1"/>
  <c r="J2239" i="1"/>
  <c r="U2239" i="1"/>
  <c r="J2240" i="1"/>
  <c r="U2240" i="1"/>
  <c r="J2241" i="1"/>
  <c r="U2241" i="1"/>
  <c r="J2242" i="1"/>
  <c r="J2243" i="1"/>
  <c r="U2243" i="1"/>
  <c r="J2244" i="1"/>
  <c r="U2244" i="1"/>
  <c r="J2245" i="1"/>
  <c r="U2245" i="1"/>
  <c r="J2246" i="1"/>
  <c r="U2246" i="1"/>
  <c r="J2247" i="1"/>
  <c r="U2247" i="1"/>
  <c r="J2248" i="1"/>
  <c r="U2248" i="1"/>
  <c r="J2249" i="1"/>
  <c r="U2249" i="1"/>
  <c r="J2250" i="1"/>
  <c r="J2251" i="1"/>
  <c r="U2251" i="1"/>
  <c r="J2252" i="1"/>
  <c r="U2252" i="1"/>
  <c r="J2253" i="1"/>
  <c r="U2253" i="1"/>
  <c r="J2254" i="1"/>
  <c r="U2254" i="1"/>
  <c r="J2255" i="1"/>
  <c r="U2255" i="1"/>
  <c r="J2256" i="1"/>
  <c r="U2256" i="1"/>
  <c r="J2257" i="1"/>
  <c r="U2257" i="1"/>
  <c r="J2258" i="1"/>
  <c r="J2259" i="1"/>
  <c r="U2259" i="1"/>
  <c r="J2260" i="1"/>
  <c r="U2260" i="1"/>
  <c r="J2261" i="1"/>
  <c r="U2261" i="1"/>
  <c r="J2262" i="1"/>
  <c r="U2262" i="1"/>
  <c r="J2263" i="1"/>
  <c r="U2263" i="1"/>
  <c r="J2264" i="1"/>
  <c r="U2264" i="1"/>
  <c r="J2265" i="1"/>
  <c r="U2265" i="1"/>
  <c r="J2266" i="1"/>
  <c r="J2267" i="1"/>
  <c r="U2267" i="1"/>
  <c r="J2268" i="1"/>
  <c r="U2268" i="1"/>
  <c r="J2269" i="1"/>
  <c r="U2269" i="1"/>
  <c r="J2270" i="1"/>
  <c r="U2270" i="1"/>
  <c r="J2271" i="1"/>
  <c r="U2271" i="1"/>
  <c r="J2272" i="1"/>
  <c r="U2272" i="1"/>
  <c r="J2273" i="1"/>
  <c r="U2273" i="1"/>
  <c r="J2274" i="1"/>
  <c r="J2275" i="1"/>
  <c r="U2275" i="1"/>
  <c r="J2276" i="1"/>
  <c r="U2276" i="1"/>
  <c r="J2277" i="1"/>
  <c r="U2277" i="1"/>
  <c r="J2278" i="1"/>
  <c r="U2278" i="1"/>
  <c r="J2279" i="1"/>
  <c r="U2279" i="1"/>
  <c r="J2280" i="1"/>
  <c r="U2280" i="1"/>
  <c r="J2281" i="1"/>
  <c r="U2281" i="1"/>
  <c r="J2282" i="1"/>
  <c r="J2283" i="1"/>
  <c r="U2283" i="1"/>
  <c r="J2284" i="1"/>
  <c r="U2284" i="1"/>
  <c r="J2285" i="1"/>
  <c r="U2285" i="1"/>
  <c r="J2286" i="1"/>
  <c r="U2286" i="1"/>
  <c r="J2287" i="1"/>
  <c r="U2287" i="1"/>
  <c r="J2288" i="1"/>
  <c r="U2288" i="1"/>
  <c r="J2289" i="1"/>
  <c r="U2289" i="1"/>
  <c r="J2290" i="1"/>
  <c r="J2291" i="1"/>
  <c r="U2291" i="1"/>
  <c r="J2292" i="1"/>
  <c r="U2292" i="1"/>
  <c r="J2293" i="1"/>
  <c r="U2293" i="1"/>
  <c r="J2294" i="1"/>
  <c r="U2294" i="1"/>
  <c r="J2295" i="1"/>
  <c r="U2295" i="1"/>
  <c r="J2296" i="1"/>
  <c r="U2296" i="1"/>
  <c r="J2297" i="1"/>
  <c r="U2297" i="1"/>
  <c r="J2298" i="1"/>
  <c r="J2299" i="1"/>
  <c r="U2299" i="1"/>
  <c r="J2300" i="1"/>
  <c r="U2300" i="1"/>
  <c r="J2301" i="1"/>
  <c r="U2301" i="1"/>
  <c r="J2302" i="1"/>
  <c r="U2302" i="1"/>
  <c r="J2303" i="1"/>
  <c r="U2303" i="1"/>
  <c r="J2304" i="1"/>
  <c r="U2304" i="1"/>
  <c r="J2305" i="1"/>
  <c r="U2305" i="1"/>
  <c r="J2306" i="1"/>
  <c r="J2307" i="1"/>
  <c r="U2307" i="1"/>
  <c r="J2308" i="1"/>
  <c r="U2308" i="1"/>
  <c r="J2309" i="1"/>
  <c r="U2309" i="1"/>
  <c r="J2310" i="1"/>
  <c r="U2310" i="1"/>
  <c r="J2311" i="1"/>
  <c r="U2311" i="1"/>
  <c r="J2312" i="1"/>
  <c r="U2312" i="1"/>
  <c r="J2313" i="1"/>
  <c r="U2313" i="1"/>
  <c r="J2314" i="1"/>
  <c r="J2315" i="1"/>
  <c r="U2315" i="1"/>
  <c r="J2316" i="1"/>
  <c r="U2316" i="1"/>
  <c r="J2317" i="1"/>
  <c r="U2317" i="1"/>
  <c r="J2318" i="1"/>
  <c r="U2318" i="1"/>
  <c r="J2319" i="1"/>
  <c r="U2319" i="1"/>
  <c r="J2320" i="1"/>
  <c r="U2320" i="1"/>
  <c r="J2321" i="1"/>
  <c r="U2321" i="1"/>
  <c r="J2322" i="1"/>
  <c r="J2323" i="1"/>
  <c r="U2323" i="1"/>
  <c r="J2324" i="1"/>
  <c r="U2324" i="1"/>
  <c r="J2325" i="1"/>
  <c r="U2325" i="1"/>
  <c r="J2326" i="1"/>
  <c r="U2326" i="1"/>
  <c r="J2327" i="1"/>
  <c r="U2327" i="1"/>
  <c r="J2328" i="1"/>
  <c r="U2328" i="1"/>
  <c r="J2329" i="1"/>
  <c r="U2329" i="1"/>
  <c r="J2330" i="1"/>
  <c r="J2331" i="1"/>
  <c r="U2331" i="1"/>
  <c r="J2332" i="1"/>
  <c r="U2332" i="1"/>
  <c r="J2333" i="1"/>
  <c r="U2333" i="1"/>
  <c r="J2334" i="1"/>
  <c r="U2334" i="1"/>
  <c r="J2335" i="1"/>
  <c r="U2335" i="1"/>
  <c r="J2336" i="1"/>
  <c r="U2336" i="1"/>
  <c r="J2337" i="1"/>
  <c r="U2337" i="1"/>
  <c r="J2338" i="1"/>
  <c r="J2339" i="1"/>
  <c r="U2339" i="1"/>
  <c r="J2340" i="1"/>
  <c r="U2340" i="1"/>
  <c r="J2341" i="1"/>
  <c r="U2341" i="1"/>
  <c r="J2342" i="1"/>
  <c r="U2342" i="1"/>
  <c r="J2343" i="1"/>
  <c r="U2343" i="1"/>
  <c r="J2344" i="1"/>
  <c r="U2344" i="1"/>
  <c r="J2345" i="1"/>
  <c r="U2345" i="1"/>
  <c r="J2346" i="1"/>
  <c r="J2347" i="1"/>
  <c r="U2347" i="1"/>
  <c r="J2348" i="1"/>
  <c r="U2348" i="1"/>
  <c r="J2349" i="1"/>
  <c r="U2349" i="1"/>
  <c r="J2350" i="1"/>
  <c r="U2350" i="1"/>
  <c r="J2351" i="1"/>
  <c r="U2351" i="1"/>
  <c r="J2352" i="1"/>
  <c r="U2352" i="1"/>
  <c r="J2353" i="1"/>
  <c r="U2353" i="1"/>
  <c r="J2354" i="1"/>
  <c r="J2355" i="1"/>
  <c r="U2355" i="1"/>
  <c r="J2356" i="1"/>
  <c r="U2356" i="1"/>
  <c r="J2357" i="1"/>
  <c r="U2357" i="1"/>
  <c r="J2358" i="1"/>
  <c r="U2358" i="1"/>
  <c r="J2359" i="1"/>
  <c r="U2359" i="1"/>
  <c r="J2360" i="1"/>
  <c r="U2360" i="1"/>
  <c r="J2361" i="1"/>
  <c r="U2361" i="1"/>
  <c r="J2362" i="1"/>
  <c r="J2363" i="1"/>
  <c r="U2363" i="1"/>
  <c r="J2364" i="1"/>
  <c r="U2364" i="1"/>
  <c r="J2365" i="1"/>
  <c r="U2365" i="1"/>
  <c r="J2366" i="1"/>
  <c r="U2366" i="1"/>
  <c r="J2367" i="1"/>
  <c r="U2367" i="1"/>
  <c r="J2368" i="1"/>
  <c r="U2368" i="1"/>
  <c r="J2369" i="1"/>
  <c r="U2369" i="1"/>
  <c r="J2370" i="1"/>
  <c r="J2371" i="1"/>
  <c r="U2371" i="1"/>
  <c r="J2372" i="1"/>
  <c r="U2372" i="1"/>
  <c r="J2373" i="1"/>
  <c r="U2373" i="1"/>
  <c r="J2374" i="1"/>
  <c r="U2374" i="1"/>
  <c r="J2375" i="1"/>
  <c r="U2375" i="1"/>
  <c r="J2376" i="1"/>
  <c r="U2376" i="1"/>
  <c r="J2377" i="1"/>
  <c r="U2377" i="1"/>
  <c r="J2378" i="1"/>
  <c r="J2379" i="1"/>
  <c r="U2379" i="1"/>
  <c r="J2380" i="1"/>
  <c r="U2380" i="1"/>
  <c r="J2381" i="1"/>
  <c r="U2381" i="1"/>
  <c r="J2382" i="1"/>
  <c r="U2382" i="1"/>
  <c r="J2383" i="1"/>
  <c r="U2383" i="1"/>
  <c r="J2384" i="1"/>
  <c r="U2384" i="1"/>
  <c r="J2385" i="1"/>
  <c r="U2385" i="1"/>
  <c r="J2386" i="1"/>
  <c r="J2387" i="1"/>
  <c r="U2387" i="1"/>
  <c r="J2388" i="1"/>
  <c r="U2388" i="1"/>
  <c r="J2389" i="1"/>
  <c r="U2389" i="1"/>
  <c r="J2390" i="1"/>
  <c r="U2390" i="1"/>
  <c r="J2391" i="1"/>
  <c r="U2391" i="1"/>
  <c r="J2392" i="1"/>
  <c r="U2392" i="1"/>
  <c r="J2393" i="1"/>
  <c r="U2393" i="1"/>
  <c r="J2394" i="1"/>
  <c r="J2395" i="1"/>
  <c r="U2395" i="1"/>
  <c r="J2396" i="1"/>
  <c r="U2396" i="1"/>
  <c r="J2397" i="1"/>
  <c r="U2397" i="1"/>
  <c r="J2398" i="1"/>
  <c r="U2398" i="1"/>
  <c r="J2399" i="1"/>
  <c r="U2399" i="1"/>
  <c r="J2400" i="1"/>
  <c r="U2400" i="1"/>
  <c r="J2401" i="1"/>
  <c r="U2401" i="1"/>
  <c r="J2402" i="1"/>
  <c r="J2403" i="1"/>
  <c r="U2403" i="1"/>
  <c r="J2404" i="1"/>
  <c r="U2404" i="1"/>
  <c r="J2405" i="1"/>
  <c r="U2405" i="1"/>
  <c r="J2406" i="1"/>
  <c r="U2406" i="1"/>
  <c r="J2407" i="1"/>
  <c r="U2407" i="1"/>
  <c r="J2408" i="1"/>
  <c r="U2408" i="1"/>
  <c r="J2409" i="1"/>
  <c r="U2409" i="1"/>
  <c r="J2410" i="1"/>
  <c r="J2411" i="1"/>
  <c r="U2411" i="1"/>
  <c r="J2412" i="1"/>
  <c r="U2412" i="1"/>
  <c r="J2413" i="1"/>
  <c r="U2413" i="1"/>
  <c r="J2414" i="1"/>
  <c r="U2414" i="1"/>
  <c r="J2415" i="1"/>
  <c r="U2415" i="1"/>
  <c r="J2416" i="1"/>
  <c r="U2416" i="1"/>
  <c r="J2417" i="1"/>
  <c r="U2417" i="1"/>
  <c r="J2418" i="1"/>
  <c r="J2419" i="1"/>
  <c r="U2419" i="1"/>
  <c r="J2420" i="1"/>
  <c r="U2420" i="1"/>
  <c r="J2421" i="1"/>
  <c r="U2421" i="1"/>
  <c r="J2422" i="1"/>
  <c r="U2422" i="1"/>
  <c r="J2423" i="1"/>
  <c r="U2423" i="1"/>
  <c r="J2424" i="1"/>
  <c r="U2424" i="1"/>
  <c r="J2425" i="1"/>
  <c r="U2425" i="1"/>
  <c r="J2426" i="1"/>
  <c r="J2427" i="1"/>
  <c r="U2427" i="1"/>
  <c r="J2428" i="1"/>
  <c r="U2428" i="1"/>
  <c r="J2429" i="1"/>
  <c r="U2429" i="1"/>
  <c r="J2430" i="1"/>
  <c r="U2430" i="1"/>
  <c r="J2431" i="1"/>
  <c r="U2431" i="1"/>
  <c r="J2432" i="1"/>
  <c r="U2432" i="1"/>
  <c r="J2433" i="1"/>
  <c r="U2433" i="1"/>
  <c r="J2434" i="1"/>
  <c r="J2435" i="1"/>
  <c r="U2435" i="1"/>
  <c r="J2436" i="1"/>
  <c r="U2436" i="1"/>
  <c r="J2437" i="1"/>
  <c r="U2437" i="1"/>
  <c r="J2438" i="1"/>
  <c r="U2438" i="1"/>
  <c r="J2439" i="1"/>
  <c r="U2439" i="1"/>
  <c r="J2440" i="1"/>
  <c r="U2440" i="1"/>
  <c r="J2441" i="1"/>
  <c r="U2441" i="1"/>
  <c r="J2442" i="1"/>
  <c r="J2443" i="1"/>
  <c r="U2443" i="1"/>
  <c r="J2444" i="1"/>
  <c r="U2444" i="1"/>
  <c r="J2445" i="1"/>
  <c r="U2445" i="1"/>
  <c r="J2446" i="1"/>
  <c r="U2446" i="1"/>
  <c r="J2447" i="1"/>
  <c r="U2447" i="1"/>
  <c r="J2448" i="1"/>
  <c r="U2448" i="1"/>
  <c r="J2449" i="1"/>
  <c r="U2449" i="1"/>
  <c r="J2450" i="1"/>
  <c r="J2451" i="1"/>
  <c r="U2451" i="1"/>
  <c r="J2452" i="1"/>
  <c r="U2452" i="1"/>
  <c r="J2453" i="1"/>
  <c r="U2453" i="1"/>
  <c r="J2454" i="1"/>
  <c r="U2454" i="1"/>
  <c r="J2455" i="1"/>
  <c r="U2455" i="1"/>
  <c r="J2456" i="1"/>
  <c r="U2456" i="1"/>
  <c r="J2457" i="1"/>
  <c r="U2457" i="1"/>
  <c r="J2458" i="1"/>
  <c r="J2459" i="1"/>
  <c r="U2459" i="1"/>
  <c r="J2460" i="1"/>
  <c r="U2460" i="1"/>
  <c r="J2461" i="1"/>
  <c r="U2461" i="1"/>
  <c r="J2462" i="1"/>
  <c r="U2462" i="1"/>
  <c r="J2463" i="1"/>
  <c r="U2463" i="1"/>
  <c r="J2464" i="1"/>
  <c r="U2464" i="1"/>
  <c r="J2465" i="1"/>
  <c r="U2465" i="1"/>
  <c r="J2466" i="1"/>
  <c r="J2467" i="1"/>
  <c r="U2467" i="1"/>
  <c r="J2468" i="1"/>
  <c r="U2468" i="1"/>
  <c r="J2469" i="1"/>
  <c r="U2469" i="1"/>
  <c r="J2470" i="1"/>
  <c r="U2470" i="1"/>
  <c r="J2471" i="1"/>
  <c r="U2471" i="1"/>
  <c r="J2472" i="1"/>
  <c r="U2472" i="1"/>
  <c r="J2473" i="1"/>
  <c r="U2473" i="1"/>
  <c r="J2474" i="1"/>
  <c r="J2475" i="1"/>
  <c r="U2475" i="1"/>
  <c r="J2476" i="1"/>
  <c r="U2476" i="1"/>
  <c r="J2477" i="1"/>
  <c r="U2477" i="1"/>
  <c r="J2478" i="1"/>
  <c r="U2478" i="1"/>
  <c r="J2479" i="1"/>
  <c r="U2479" i="1"/>
  <c r="J2480" i="1"/>
  <c r="U2480" i="1"/>
  <c r="J2481" i="1"/>
  <c r="U2481" i="1"/>
  <c r="J2482" i="1"/>
  <c r="J2483" i="1"/>
  <c r="U2483" i="1"/>
  <c r="J2484" i="1"/>
  <c r="U2484" i="1"/>
  <c r="J2485" i="1"/>
  <c r="U2485" i="1"/>
  <c r="J2486" i="1"/>
  <c r="U2486" i="1"/>
  <c r="J2487" i="1"/>
  <c r="U2487" i="1"/>
  <c r="J2488" i="1"/>
  <c r="U2488" i="1"/>
  <c r="J2489" i="1"/>
  <c r="U2489" i="1"/>
  <c r="J2490" i="1"/>
  <c r="J2491" i="1"/>
  <c r="U2491" i="1"/>
  <c r="J2492" i="1"/>
  <c r="U2492" i="1"/>
  <c r="J2493" i="1"/>
  <c r="U2493" i="1"/>
  <c r="J2494" i="1"/>
  <c r="U2494" i="1"/>
  <c r="J2495" i="1"/>
  <c r="U2495" i="1"/>
  <c r="J2496" i="1"/>
  <c r="U2496" i="1"/>
  <c r="J2497" i="1"/>
  <c r="U2497" i="1"/>
  <c r="J2498" i="1"/>
  <c r="J2499" i="1"/>
  <c r="U2499" i="1"/>
  <c r="J2500" i="1"/>
  <c r="U2500" i="1"/>
  <c r="J2501" i="1"/>
  <c r="U2501" i="1"/>
  <c r="J2502" i="1"/>
  <c r="U2502" i="1"/>
  <c r="J2503" i="1"/>
  <c r="U2503" i="1"/>
  <c r="J2504" i="1"/>
  <c r="U2504" i="1"/>
  <c r="J2505" i="1"/>
  <c r="U2505" i="1"/>
  <c r="J2506" i="1"/>
  <c r="J2507" i="1"/>
  <c r="U2507" i="1"/>
  <c r="J2508" i="1"/>
  <c r="U2508" i="1"/>
  <c r="J2509" i="1"/>
  <c r="U2509" i="1"/>
  <c r="J2510" i="1"/>
  <c r="U2510" i="1"/>
  <c r="J2511" i="1"/>
  <c r="U2511" i="1"/>
  <c r="J2512" i="1"/>
  <c r="U2512" i="1"/>
  <c r="J2513" i="1"/>
  <c r="U2513" i="1"/>
  <c r="J2514" i="1"/>
  <c r="J2515" i="1"/>
  <c r="U2515" i="1"/>
  <c r="J2516" i="1"/>
  <c r="U2516" i="1"/>
  <c r="J2517" i="1"/>
  <c r="U2517" i="1"/>
  <c r="J2518" i="1"/>
  <c r="U2518" i="1"/>
  <c r="J2519" i="1"/>
  <c r="U2519" i="1"/>
  <c r="J2520" i="1"/>
  <c r="U2520" i="1"/>
  <c r="J2521" i="1"/>
  <c r="U2521" i="1"/>
  <c r="J2522" i="1"/>
  <c r="J2523" i="1"/>
  <c r="U2523" i="1"/>
  <c r="J2524" i="1"/>
  <c r="U2524" i="1"/>
  <c r="J2525" i="1"/>
  <c r="U2525" i="1"/>
  <c r="J2526" i="1"/>
  <c r="U2526" i="1"/>
  <c r="J2527" i="1"/>
  <c r="U2527" i="1"/>
  <c r="J2528" i="1"/>
  <c r="U2528" i="1"/>
  <c r="J2529" i="1"/>
  <c r="U2529" i="1"/>
  <c r="J2530" i="1"/>
  <c r="J2531" i="1"/>
  <c r="U2531" i="1"/>
  <c r="J2532" i="1"/>
  <c r="U2532" i="1"/>
  <c r="J2533" i="1"/>
  <c r="U2533" i="1"/>
  <c r="J2534" i="1"/>
  <c r="U2534" i="1"/>
  <c r="J2535" i="1"/>
  <c r="U2535" i="1"/>
  <c r="J2536" i="1"/>
  <c r="U2536" i="1"/>
  <c r="J2537" i="1"/>
  <c r="U2537" i="1"/>
  <c r="J2538" i="1"/>
  <c r="J2539" i="1"/>
  <c r="U2539" i="1"/>
  <c r="J2540" i="1"/>
  <c r="U2540" i="1"/>
  <c r="J2541" i="1"/>
  <c r="U2541" i="1"/>
  <c r="J2542" i="1"/>
  <c r="U2542" i="1"/>
  <c r="J2543" i="1"/>
  <c r="U2543" i="1"/>
  <c r="J2544" i="1"/>
  <c r="U2544" i="1"/>
  <c r="J2545" i="1"/>
  <c r="U2545" i="1"/>
  <c r="J2546" i="1"/>
  <c r="J2547" i="1"/>
  <c r="U2547" i="1"/>
  <c r="J2548" i="1"/>
  <c r="U2548" i="1"/>
  <c r="J2549" i="1"/>
  <c r="U2549" i="1"/>
  <c r="J2550" i="1"/>
  <c r="U2550" i="1"/>
  <c r="J2551" i="1"/>
  <c r="U2551" i="1"/>
  <c r="J2552" i="1"/>
  <c r="U2552" i="1"/>
  <c r="J2553" i="1"/>
  <c r="U2553" i="1"/>
  <c r="J2554" i="1"/>
  <c r="J2555" i="1"/>
  <c r="U2555" i="1"/>
  <c r="J2556" i="1"/>
  <c r="U2556" i="1"/>
  <c r="J2557" i="1"/>
  <c r="U2557" i="1"/>
  <c r="J2558" i="1"/>
  <c r="U2558" i="1"/>
  <c r="J2559" i="1"/>
  <c r="U2559" i="1"/>
  <c r="J2560" i="1"/>
  <c r="U2560" i="1"/>
  <c r="J2561" i="1"/>
  <c r="U2561" i="1"/>
  <c r="J2562" i="1"/>
  <c r="J2563" i="1"/>
  <c r="U2563" i="1"/>
  <c r="J2564" i="1"/>
  <c r="U2564" i="1"/>
  <c r="J2565" i="1"/>
  <c r="U2565" i="1"/>
  <c r="J2566" i="1"/>
  <c r="U2566" i="1"/>
  <c r="J2567" i="1"/>
  <c r="U2567" i="1"/>
  <c r="J2568" i="1"/>
  <c r="U2568" i="1"/>
  <c r="J2569" i="1"/>
  <c r="U2569" i="1"/>
  <c r="J2570" i="1"/>
  <c r="J2571" i="1"/>
  <c r="U2571" i="1"/>
  <c r="J2572" i="1"/>
  <c r="U2572" i="1"/>
  <c r="J2573" i="1"/>
  <c r="U2573" i="1"/>
  <c r="J2574" i="1"/>
  <c r="U2574" i="1"/>
  <c r="J2575" i="1"/>
  <c r="U2575" i="1"/>
  <c r="J2576" i="1"/>
  <c r="U2576" i="1"/>
  <c r="J2577" i="1"/>
  <c r="U2577" i="1"/>
  <c r="J2578" i="1"/>
  <c r="J2579" i="1"/>
  <c r="U2579" i="1"/>
  <c r="J2580" i="1"/>
  <c r="U2580" i="1"/>
  <c r="J2581" i="1"/>
  <c r="U2581" i="1"/>
  <c r="J2582" i="1"/>
  <c r="U2582" i="1"/>
  <c r="J2583" i="1"/>
  <c r="U2583" i="1"/>
  <c r="J2584" i="1"/>
  <c r="U2584" i="1"/>
  <c r="J2585" i="1"/>
  <c r="U2585" i="1"/>
  <c r="J2586" i="1"/>
  <c r="J2587" i="1"/>
  <c r="U2587" i="1"/>
  <c r="J2588" i="1"/>
  <c r="U2588" i="1"/>
  <c r="J2589" i="1"/>
  <c r="U2589" i="1"/>
  <c r="J2590" i="1"/>
  <c r="U2590" i="1"/>
  <c r="J2591" i="1"/>
  <c r="U2591" i="1"/>
  <c r="J2592" i="1"/>
  <c r="U2592" i="1"/>
  <c r="J2593" i="1"/>
  <c r="U2593" i="1"/>
  <c r="J2594" i="1"/>
  <c r="J2595" i="1"/>
  <c r="U2595" i="1"/>
  <c r="J2596" i="1"/>
  <c r="U2596" i="1"/>
  <c r="J2597" i="1"/>
  <c r="U2597" i="1"/>
  <c r="J2598" i="1"/>
  <c r="U2598" i="1"/>
  <c r="J2599" i="1"/>
  <c r="U2599" i="1"/>
  <c r="J2600" i="1"/>
  <c r="U2600" i="1"/>
  <c r="J2601" i="1"/>
  <c r="U2601" i="1"/>
  <c r="J2602" i="1"/>
  <c r="J2603" i="1"/>
  <c r="U2603" i="1"/>
  <c r="J2604" i="1"/>
  <c r="U2604" i="1"/>
  <c r="J2605" i="1"/>
  <c r="U2605" i="1"/>
  <c r="J2606" i="1"/>
  <c r="U2606" i="1"/>
  <c r="J2607" i="1"/>
  <c r="U2607" i="1"/>
  <c r="J2608" i="1"/>
  <c r="U2608" i="1"/>
  <c r="J2609" i="1"/>
  <c r="U2609" i="1"/>
  <c r="J2610" i="1"/>
  <c r="J2611" i="1"/>
  <c r="U2611" i="1"/>
  <c r="J2612" i="1"/>
  <c r="U2612" i="1"/>
  <c r="J2613" i="1"/>
  <c r="U2613" i="1"/>
  <c r="J2614" i="1"/>
  <c r="U2614" i="1"/>
  <c r="J2615" i="1"/>
  <c r="U2615" i="1"/>
  <c r="J2616" i="1"/>
  <c r="U2616" i="1"/>
  <c r="J2617" i="1"/>
  <c r="U2617" i="1"/>
  <c r="J2618" i="1"/>
  <c r="J2619" i="1"/>
  <c r="U2619" i="1"/>
  <c r="J2620" i="1"/>
  <c r="U2620" i="1"/>
  <c r="J2621" i="1"/>
  <c r="U2621" i="1"/>
  <c r="J2622" i="1"/>
  <c r="U2622" i="1"/>
  <c r="J2623" i="1"/>
  <c r="U2623" i="1"/>
  <c r="J2624" i="1"/>
  <c r="U2624" i="1"/>
  <c r="J2625" i="1"/>
  <c r="U2625" i="1"/>
  <c r="J2626" i="1"/>
  <c r="J2627" i="1"/>
  <c r="U2627" i="1"/>
  <c r="J2628" i="1"/>
  <c r="U2628" i="1"/>
  <c r="J2629" i="1"/>
  <c r="U2629" i="1"/>
  <c r="J2630" i="1"/>
  <c r="U2630" i="1"/>
  <c r="J2631" i="1"/>
  <c r="U2631" i="1"/>
  <c r="J2632" i="1"/>
  <c r="U2632" i="1"/>
  <c r="J2633" i="1"/>
  <c r="U2633" i="1"/>
  <c r="J2634" i="1"/>
  <c r="J2635" i="1"/>
  <c r="U2635" i="1"/>
  <c r="J2636" i="1"/>
  <c r="U2636" i="1"/>
  <c r="J2637" i="1"/>
  <c r="U2637" i="1"/>
  <c r="J2638" i="1"/>
  <c r="U2638" i="1"/>
  <c r="J2639" i="1"/>
  <c r="U2639" i="1"/>
  <c r="J2640" i="1"/>
  <c r="U2640" i="1"/>
  <c r="J2641" i="1"/>
  <c r="U2641" i="1"/>
  <c r="J2642" i="1"/>
  <c r="J2643" i="1"/>
  <c r="U2643" i="1"/>
  <c r="J2644" i="1"/>
  <c r="U2644" i="1"/>
  <c r="J2645" i="1"/>
  <c r="U2645" i="1"/>
  <c r="J2646" i="1"/>
  <c r="U2646" i="1"/>
  <c r="J2647" i="1"/>
  <c r="U2647" i="1"/>
  <c r="J2648" i="1"/>
  <c r="U2648" i="1"/>
  <c r="J2649" i="1"/>
  <c r="U2649" i="1"/>
  <c r="J2650" i="1"/>
  <c r="J2651" i="1"/>
  <c r="U2651" i="1"/>
  <c r="J2652" i="1"/>
  <c r="U2652" i="1"/>
  <c r="J2653" i="1"/>
  <c r="U2653" i="1"/>
  <c r="J2654" i="1"/>
  <c r="U2654" i="1"/>
  <c r="J2655" i="1"/>
  <c r="U2655" i="1"/>
  <c r="J2656" i="1"/>
  <c r="U2656" i="1"/>
  <c r="J2657" i="1"/>
  <c r="U2657" i="1"/>
  <c r="J2658" i="1"/>
  <c r="J2659" i="1"/>
  <c r="U2659" i="1"/>
  <c r="J2660" i="1"/>
  <c r="U2660" i="1"/>
  <c r="J2661" i="1"/>
  <c r="U2661" i="1"/>
  <c r="J2662" i="1"/>
  <c r="U2662" i="1"/>
  <c r="J2663" i="1"/>
  <c r="U2663" i="1"/>
  <c r="J2664" i="1"/>
  <c r="U2664" i="1"/>
  <c r="J2665" i="1"/>
  <c r="U2665" i="1"/>
  <c r="J2666" i="1"/>
  <c r="J2667" i="1"/>
  <c r="U2667" i="1"/>
  <c r="J2668" i="1"/>
  <c r="U2668" i="1"/>
  <c r="J2669" i="1"/>
  <c r="U2669" i="1"/>
  <c r="J2670" i="1"/>
  <c r="U2670" i="1"/>
  <c r="J2671" i="1"/>
  <c r="U2671" i="1"/>
  <c r="J2672" i="1"/>
  <c r="U2672" i="1"/>
  <c r="J2673" i="1"/>
  <c r="U2673" i="1"/>
  <c r="J2674" i="1"/>
  <c r="J2675" i="1"/>
  <c r="U2675" i="1"/>
  <c r="J2676" i="1"/>
  <c r="U2676" i="1"/>
  <c r="J2677" i="1"/>
  <c r="U2677" i="1"/>
  <c r="J2678" i="1"/>
  <c r="U2678" i="1"/>
  <c r="J2679" i="1"/>
  <c r="U2679" i="1"/>
  <c r="J2680" i="1"/>
  <c r="U2680" i="1"/>
  <c r="J2681" i="1"/>
  <c r="U2681" i="1"/>
  <c r="J2682" i="1"/>
  <c r="J2683" i="1"/>
  <c r="U2683" i="1"/>
  <c r="J2684" i="1"/>
  <c r="U2684" i="1"/>
  <c r="J2685" i="1"/>
  <c r="U2685" i="1"/>
  <c r="J2686" i="1"/>
  <c r="U2686" i="1"/>
  <c r="J2687" i="1"/>
  <c r="U2687" i="1"/>
  <c r="J2688" i="1"/>
  <c r="U2688" i="1"/>
  <c r="J2689" i="1"/>
  <c r="U2689" i="1"/>
  <c r="J2690" i="1"/>
  <c r="J2691" i="1"/>
  <c r="U2691" i="1"/>
  <c r="J2692" i="1"/>
  <c r="U2692" i="1"/>
  <c r="J2693" i="1"/>
  <c r="U2693" i="1"/>
  <c r="J2694" i="1"/>
  <c r="U2694" i="1"/>
  <c r="J2695" i="1"/>
  <c r="U2695" i="1"/>
  <c r="J2696" i="1"/>
  <c r="U2696" i="1"/>
  <c r="J2697" i="1"/>
  <c r="U2697" i="1"/>
  <c r="J2698" i="1"/>
  <c r="J2699" i="1"/>
  <c r="U2699" i="1"/>
  <c r="J2700" i="1"/>
  <c r="U2700" i="1"/>
  <c r="J2701" i="1"/>
  <c r="U2701" i="1"/>
  <c r="J2702" i="1"/>
  <c r="U2702" i="1"/>
  <c r="J2703" i="1"/>
  <c r="U2703" i="1"/>
  <c r="J2704" i="1"/>
  <c r="U2704" i="1"/>
  <c r="J2705" i="1"/>
  <c r="U2705" i="1"/>
  <c r="J2706" i="1"/>
  <c r="J2707" i="1"/>
  <c r="U2707" i="1"/>
  <c r="J2708" i="1"/>
  <c r="U2708" i="1"/>
  <c r="J2709" i="1"/>
  <c r="U2709" i="1"/>
  <c r="J2710" i="1"/>
  <c r="U2710" i="1"/>
  <c r="J2711" i="1"/>
  <c r="U2711" i="1"/>
  <c r="J2712" i="1"/>
  <c r="U2712" i="1"/>
  <c r="J2713" i="1"/>
  <c r="U2713" i="1"/>
  <c r="J2714" i="1"/>
  <c r="J2715" i="1"/>
  <c r="U2715" i="1"/>
  <c r="J2716" i="1"/>
  <c r="U2716" i="1"/>
  <c r="J2717" i="1"/>
  <c r="U2717" i="1"/>
  <c r="J2718" i="1"/>
  <c r="U2718" i="1"/>
  <c r="J2719" i="1"/>
  <c r="U2719" i="1"/>
  <c r="J2720" i="1"/>
  <c r="U2720" i="1"/>
  <c r="J2721" i="1"/>
  <c r="U2721" i="1"/>
  <c r="J2722" i="1"/>
  <c r="J2723" i="1"/>
  <c r="U2723" i="1"/>
  <c r="J2724" i="1"/>
  <c r="U2724" i="1"/>
  <c r="J2725" i="1"/>
  <c r="U2725" i="1"/>
  <c r="J2726" i="1"/>
  <c r="U2726" i="1"/>
  <c r="J2727" i="1"/>
  <c r="U2727" i="1"/>
  <c r="J2728" i="1"/>
  <c r="U2728" i="1"/>
  <c r="J2729" i="1"/>
  <c r="U2729" i="1"/>
  <c r="J2730" i="1"/>
  <c r="J2731" i="1"/>
  <c r="U2731" i="1"/>
  <c r="J2732" i="1"/>
  <c r="U2732" i="1"/>
  <c r="J2733" i="1"/>
  <c r="U2733" i="1"/>
  <c r="J2734" i="1"/>
  <c r="U2734" i="1"/>
  <c r="J2735" i="1"/>
  <c r="U2735" i="1"/>
  <c r="J2736" i="1"/>
  <c r="U2736" i="1"/>
  <c r="J2737" i="1"/>
  <c r="U2737" i="1"/>
  <c r="J2738" i="1"/>
  <c r="J2739" i="1"/>
  <c r="U2739" i="1"/>
  <c r="J2740" i="1"/>
  <c r="U2740" i="1"/>
  <c r="J2741" i="1"/>
  <c r="U2741" i="1"/>
  <c r="J2742" i="1"/>
  <c r="U2742" i="1"/>
  <c r="J2743" i="1"/>
  <c r="U2743" i="1"/>
  <c r="J2744" i="1"/>
  <c r="U2744" i="1"/>
  <c r="J2745" i="1"/>
  <c r="U2745" i="1"/>
  <c r="J2746" i="1"/>
  <c r="J2747" i="1"/>
  <c r="U2747" i="1"/>
  <c r="J2748" i="1"/>
  <c r="U2748" i="1"/>
  <c r="J2749" i="1"/>
  <c r="U2749" i="1"/>
  <c r="J2750" i="1"/>
  <c r="U2750" i="1"/>
  <c r="J2751" i="1"/>
  <c r="U2751" i="1"/>
  <c r="J2752" i="1"/>
  <c r="U2752" i="1"/>
  <c r="J2753" i="1"/>
  <c r="U2753" i="1"/>
  <c r="J2754" i="1"/>
  <c r="J2755" i="1"/>
  <c r="U2755" i="1"/>
  <c r="J2756" i="1"/>
  <c r="U2756" i="1"/>
  <c r="J2757" i="1"/>
  <c r="U2757" i="1"/>
  <c r="J2758" i="1"/>
  <c r="U2758" i="1"/>
  <c r="J2759" i="1"/>
  <c r="U2759" i="1"/>
  <c r="J2760" i="1"/>
  <c r="U2760" i="1"/>
  <c r="J2761" i="1"/>
  <c r="U2761" i="1"/>
  <c r="J2762" i="1"/>
  <c r="J2763" i="1"/>
  <c r="U2763" i="1"/>
  <c r="J2764" i="1"/>
  <c r="U2764" i="1"/>
  <c r="J2765" i="1"/>
  <c r="U2765" i="1"/>
  <c r="J2766" i="1"/>
  <c r="U2766" i="1"/>
  <c r="J2767" i="1"/>
  <c r="U2767" i="1"/>
  <c r="J2768" i="1"/>
  <c r="U2768" i="1"/>
  <c r="J2769" i="1"/>
  <c r="U2769" i="1"/>
  <c r="J2770" i="1"/>
  <c r="J2771" i="1"/>
  <c r="U2771" i="1"/>
  <c r="J2772" i="1"/>
  <c r="U2772" i="1"/>
  <c r="J2773" i="1"/>
  <c r="U2773" i="1"/>
  <c r="J2774" i="1"/>
  <c r="U2774" i="1"/>
  <c r="J2775" i="1"/>
  <c r="U2775" i="1"/>
  <c r="J2776" i="1"/>
  <c r="U2776" i="1"/>
  <c r="J2777" i="1"/>
  <c r="U2777" i="1"/>
  <c r="J2778" i="1"/>
  <c r="J2779" i="1"/>
  <c r="U2779" i="1"/>
  <c r="J2780" i="1"/>
  <c r="U2780" i="1"/>
  <c r="J2781" i="1"/>
  <c r="U2781" i="1"/>
  <c r="J2782" i="1"/>
  <c r="U2782" i="1"/>
  <c r="J2783" i="1"/>
  <c r="U2783" i="1"/>
  <c r="J2784" i="1"/>
  <c r="U2784" i="1"/>
  <c r="J2785" i="1"/>
  <c r="U2785" i="1"/>
  <c r="J2786" i="1"/>
  <c r="J2787" i="1"/>
  <c r="U2787" i="1"/>
  <c r="J2788" i="1"/>
  <c r="U2788" i="1"/>
  <c r="J2789" i="1"/>
  <c r="U2789" i="1"/>
  <c r="J2790" i="1"/>
  <c r="U2790" i="1"/>
  <c r="J2791" i="1"/>
  <c r="U2791" i="1"/>
  <c r="J2792" i="1"/>
  <c r="U2792" i="1"/>
  <c r="J2793" i="1"/>
  <c r="U2793" i="1"/>
  <c r="J2794" i="1"/>
  <c r="J2795" i="1"/>
  <c r="U2795" i="1"/>
  <c r="J2796" i="1"/>
  <c r="U2796" i="1"/>
  <c r="J2797" i="1"/>
  <c r="U2797" i="1"/>
  <c r="J2798" i="1"/>
  <c r="U2798" i="1"/>
  <c r="J2799" i="1"/>
  <c r="U2799" i="1"/>
  <c r="J2800" i="1"/>
  <c r="U2800" i="1"/>
  <c r="J2801" i="1"/>
  <c r="U2801" i="1"/>
  <c r="J2802" i="1"/>
  <c r="J2803" i="1"/>
  <c r="U2803" i="1"/>
  <c r="J2804" i="1"/>
  <c r="U2804" i="1"/>
  <c r="J2805" i="1"/>
  <c r="U2805" i="1"/>
  <c r="J2806" i="1"/>
  <c r="U2806" i="1"/>
  <c r="J2807" i="1"/>
  <c r="U2807" i="1"/>
  <c r="J2808" i="1"/>
  <c r="U2808" i="1"/>
  <c r="J2809" i="1"/>
  <c r="U2809" i="1"/>
  <c r="J2810" i="1"/>
  <c r="J2811" i="1"/>
  <c r="U2811" i="1"/>
  <c r="J2812" i="1"/>
  <c r="U2812" i="1"/>
  <c r="J2813" i="1"/>
  <c r="U2813" i="1"/>
  <c r="J2814" i="1"/>
  <c r="U2814" i="1"/>
  <c r="J2815" i="1"/>
  <c r="U2815" i="1"/>
  <c r="J2816" i="1"/>
  <c r="U2816" i="1"/>
  <c r="J2817" i="1"/>
  <c r="U2817" i="1"/>
  <c r="J2818" i="1"/>
  <c r="J2819" i="1"/>
  <c r="U2819" i="1"/>
  <c r="J2820" i="1"/>
  <c r="U2820" i="1"/>
  <c r="J2821" i="1"/>
  <c r="U2821" i="1"/>
  <c r="J2822" i="1"/>
  <c r="U2822" i="1"/>
  <c r="J2823" i="1"/>
  <c r="U2823" i="1"/>
  <c r="J2824" i="1"/>
  <c r="U2824" i="1"/>
  <c r="J2825" i="1"/>
  <c r="U2825" i="1"/>
  <c r="J2826" i="1"/>
  <c r="J2827" i="1"/>
  <c r="U2827" i="1"/>
  <c r="J2828" i="1"/>
  <c r="U2828" i="1"/>
  <c r="J2829" i="1"/>
  <c r="U2829" i="1"/>
  <c r="J2830" i="1"/>
  <c r="U2830" i="1"/>
  <c r="J2831" i="1"/>
  <c r="U2831" i="1"/>
  <c r="J2832" i="1"/>
  <c r="U2832" i="1"/>
  <c r="J2833" i="1"/>
  <c r="U2833" i="1"/>
  <c r="J2834" i="1"/>
  <c r="J2835" i="1"/>
  <c r="U2835" i="1"/>
  <c r="J2836" i="1"/>
  <c r="U2836" i="1"/>
  <c r="J2837" i="1"/>
  <c r="U2837" i="1"/>
  <c r="J2838" i="1"/>
  <c r="U2838" i="1"/>
  <c r="J2839" i="1"/>
  <c r="U2839" i="1"/>
  <c r="J2840" i="1"/>
  <c r="U2840" i="1"/>
  <c r="J2841" i="1"/>
  <c r="U2841" i="1"/>
  <c r="J2842" i="1"/>
  <c r="J2843" i="1"/>
  <c r="U2843" i="1"/>
  <c r="J2844" i="1"/>
  <c r="U2844" i="1"/>
  <c r="J2845" i="1"/>
  <c r="U2845" i="1"/>
  <c r="J2846" i="1"/>
  <c r="U2846" i="1"/>
  <c r="J2847" i="1"/>
  <c r="U2847" i="1"/>
  <c r="J2848" i="1"/>
  <c r="U2848" i="1"/>
  <c r="J2849" i="1"/>
  <c r="U2849" i="1"/>
  <c r="J2850" i="1"/>
  <c r="J2851" i="1"/>
  <c r="U2851" i="1"/>
  <c r="J2852" i="1"/>
  <c r="U2852" i="1"/>
  <c r="J2853" i="1"/>
  <c r="U2853" i="1"/>
  <c r="J2854" i="1"/>
  <c r="U2854" i="1"/>
  <c r="J2855" i="1"/>
  <c r="U2855" i="1"/>
  <c r="J2856" i="1"/>
  <c r="U2856" i="1"/>
  <c r="J2857" i="1"/>
  <c r="U2857" i="1"/>
  <c r="J2858" i="1"/>
  <c r="J2859" i="1"/>
  <c r="U2859" i="1"/>
  <c r="J2860" i="1"/>
  <c r="U2860" i="1"/>
  <c r="J2861" i="1"/>
  <c r="U2861" i="1"/>
  <c r="J2862" i="1"/>
  <c r="U2862" i="1"/>
  <c r="J2863" i="1"/>
  <c r="U2863" i="1"/>
  <c r="J2864" i="1"/>
  <c r="U2864" i="1"/>
  <c r="J2865" i="1"/>
  <c r="U2865" i="1"/>
  <c r="J2866" i="1"/>
  <c r="J2867" i="1"/>
  <c r="U2867" i="1"/>
  <c r="J2868" i="1"/>
  <c r="U2868" i="1"/>
  <c r="J2869" i="1"/>
  <c r="U2869" i="1"/>
  <c r="J2870" i="1"/>
  <c r="U2870" i="1"/>
  <c r="J2871" i="1"/>
  <c r="U2871" i="1"/>
  <c r="J2872" i="1"/>
  <c r="U2872" i="1"/>
  <c r="J2873" i="1"/>
  <c r="U2873" i="1"/>
  <c r="J2874" i="1"/>
  <c r="J2875" i="1"/>
  <c r="U2875" i="1"/>
  <c r="J2876" i="1"/>
  <c r="U2876" i="1"/>
  <c r="J2877" i="1"/>
  <c r="U2877" i="1"/>
  <c r="J2878" i="1"/>
  <c r="U2878" i="1"/>
  <c r="J2879" i="1"/>
  <c r="U2879" i="1"/>
  <c r="J2880" i="1"/>
  <c r="U2880" i="1"/>
  <c r="J2881" i="1"/>
  <c r="U2881" i="1"/>
  <c r="J2882" i="1"/>
  <c r="J2883" i="1"/>
  <c r="U2883" i="1"/>
  <c r="J2884" i="1"/>
  <c r="U2884" i="1"/>
  <c r="J2885" i="1"/>
  <c r="U2885" i="1"/>
  <c r="J2886" i="1"/>
  <c r="U2886" i="1"/>
  <c r="J2887" i="1"/>
  <c r="U2887" i="1"/>
  <c r="J2888" i="1"/>
  <c r="U2888" i="1"/>
  <c r="J2889" i="1"/>
  <c r="U2889" i="1"/>
  <c r="J2890" i="1"/>
  <c r="J2891" i="1"/>
  <c r="U2891" i="1"/>
  <c r="J2892" i="1"/>
  <c r="U2892" i="1"/>
  <c r="J2893" i="1"/>
  <c r="U2893" i="1"/>
  <c r="J2894" i="1"/>
  <c r="U2894" i="1"/>
  <c r="J2895" i="1"/>
  <c r="U2895" i="1"/>
  <c r="J2896" i="1"/>
  <c r="U2896" i="1"/>
  <c r="J2897" i="1"/>
  <c r="U2897" i="1"/>
  <c r="J2898" i="1"/>
  <c r="J2899" i="1"/>
  <c r="U2899" i="1"/>
  <c r="J2900" i="1"/>
  <c r="U2900" i="1"/>
  <c r="J2901" i="1"/>
  <c r="U2901" i="1"/>
  <c r="J2902" i="1"/>
  <c r="U2902" i="1"/>
  <c r="J2903" i="1"/>
  <c r="U2903" i="1"/>
  <c r="J2904" i="1"/>
  <c r="U2904" i="1"/>
  <c r="J2905" i="1"/>
  <c r="U2905" i="1"/>
  <c r="J2906" i="1"/>
  <c r="J2907" i="1"/>
  <c r="U2907" i="1"/>
  <c r="J2908" i="1"/>
  <c r="U2908" i="1"/>
  <c r="J2909" i="1"/>
  <c r="U2909" i="1"/>
  <c r="J2910" i="1"/>
  <c r="U2910" i="1"/>
  <c r="J2911" i="1"/>
  <c r="U2911" i="1"/>
  <c r="J2912" i="1"/>
  <c r="U2912" i="1"/>
  <c r="J2913" i="1"/>
  <c r="U2913" i="1"/>
  <c r="J2914" i="1"/>
  <c r="J2915" i="1"/>
  <c r="U2915" i="1"/>
  <c r="J2916" i="1"/>
  <c r="U2916" i="1"/>
  <c r="J2917" i="1"/>
  <c r="U2917" i="1"/>
  <c r="J2918" i="1"/>
  <c r="U2918" i="1"/>
  <c r="J2919" i="1"/>
  <c r="U2919" i="1"/>
  <c r="J2920" i="1"/>
  <c r="U2920" i="1"/>
  <c r="J2921" i="1"/>
  <c r="U2921" i="1"/>
  <c r="J2922" i="1"/>
  <c r="J2923" i="1"/>
  <c r="U2923" i="1"/>
  <c r="J2924" i="1"/>
  <c r="U2924" i="1"/>
  <c r="J2925" i="1"/>
  <c r="U2925" i="1"/>
  <c r="J2926" i="1"/>
  <c r="U2926" i="1"/>
  <c r="J2927" i="1"/>
  <c r="U2927" i="1"/>
  <c r="J2928" i="1"/>
  <c r="U2928" i="1"/>
  <c r="J2929" i="1"/>
  <c r="U2929" i="1"/>
  <c r="J2930" i="1"/>
  <c r="J2931" i="1"/>
  <c r="U2931" i="1"/>
  <c r="J2932" i="1"/>
  <c r="U2932" i="1"/>
  <c r="J2933" i="1"/>
  <c r="U2933" i="1"/>
  <c r="J2934" i="1"/>
  <c r="U2934" i="1"/>
  <c r="J2935" i="1"/>
  <c r="U2935" i="1"/>
  <c r="J2936" i="1"/>
  <c r="U2936" i="1"/>
  <c r="J2937" i="1"/>
  <c r="U2937" i="1"/>
  <c r="J2938" i="1"/>
  <c r="J2939" i="1"/>
  <c r="U2939" i="1"/>
  <c r="J2940" i="1"/>
  <c r="U2940" i="1"/>
  <c r="J2941" i="1"/>
  <c r="U2941" i="1"/>
  <c r="J2942" i="1"/>
  <c r="U2942" i="1"/>
  <c r="J2943" i="1"/>
  <c r="U2943" i="1"/>
  <c r="J2944" i="1"/>
  <c r="U2944" i="1"/>
  <c r="J2945" i="1"/>
  <c r="U2945" i="1"/>
  <c r="J2946" i="1"/>
  <c r="J2947" i="1"/>
  <c r="U2947" i="1"/>
  <c r="J2948" i="1"/>
  <c r="U2948" i="1"/>
  <c r="J2949" i="1"/>
  <c r="U2949" i="1"/>
  <c r="J2950" i="1"/>
  <c r="U2950" i="1"/>
  <c r="J2951" i="1"/>
  <c r="U2951" i="1"/>
  <c r="J2952" i="1"/>
  <c r="U2952" i="1"/>
  <c r="J2953" i="1"/>
  <c r="U2953" i="1"/>
  <c r="J2954" i="1"/>
  <c r="J2955" i="1"/>
  <c r="U2955" i="1"/>
  <c r="J2956" i="1"/>
  <c r="U2956" i="1"/>
  <c r="J2957" i="1"/>
  <c r="U2957" i="1"/>
  <c r="J2958" i="1"/>
  <c r="U2958" i="1"/>
  <c r="J2959" i="1"/>
  <c r="U2959" i="1"/>
  <c r="J2960" i="1"/>
  <c r="U2960" i="1"/>
  <c r="J2961" i="1"/>
  <c r="U2961" i="1"/>
  <c r="J2962" i="1"/>
  <c r="J2963" i="1"/>
  <c r="U2963" i="1"/>
  <c r="J2964" i="1"/>
  <c r="U2964" i="1"/>
  <c r="J2965" i="1"/>
  <c r="U2965" i="1"/>
  <c r="J2966" i="1"/>
  <c r="U2966" i="1"/>
  <c r="J2967" i="1"/>
  <c r="U2967" i="1"/>
  <c r="J2968" i="1"/>
  <c r="U2968" i="1"/>
  <c r="J2969" i="1"/>
  <c r="U2969" i="1"/>
  <c r="J2970" i="1"/>
  <c r="J2971" i="1"/>
  <c r="U2971" i="1"/>
  <c r="J2972" i="1"/>
  <c r="U2972" i="1"/>
  <c r="J2973" i="1"/>
  <c r="U2973" i="1"/>
  <c r="J2974" i="1"/>
  <c r="U2974" i="1"/>
  <c r="J2975" i="1"/>
  <c r="U2975" i="1"/>
  <c r="J2976" i="1"/>
  <c r="U2976" i="1"/>
  <c r="J2977" i="1"/>
  <c r="U2977" i="1"/>
  <c r="J2978" i="1"/>
  <c r="J2979" i="1"/>
  <c r="U2979" i="1"/>
  <c r="J2980" i="1"/>
  <c r="U2980" i="1"/>
  <c r="J2981" i="1"/>
  <c r="U2981" i="1"/>
  <c r="J2982" i="1"/>
  <c r="U2982" i="1"/>
  <c r="J2983" i="1"/>
  <c r="U2983" i="1"/>
  <c r="J2984" i="1"/>
  <c r="U2984" i="1"/>
  <c r="J2985" i="1"/>
  <c r="U2985" i="1"/>
  <c r="J2986" i="1"/>
  <c r="J2987" i="1"/>
  <c r="U2987" i="1"/>
  <c r="J2988" i="1"/>
  <c r="U2988" i="1"/>
  <c r="J2989" i="1"/>
  <c r="U2989" i="1"/>
  <c r="J2990" i="1"/>
  <c r="U2990" i="1"/>
  <c r="J2991" i="1"/>
  <c r="U2991" i="1"/>
  <c r="J2992" i="1"/>
  <c r="U2992" i="1"/>
  <c r="J2993" i="1"/>
  <c r="U2993" i="1"/>
  <c r="J2994" i="1"/>
  <c r="J2995" i="1"/>
  <c r="U2995" i="1"/>
  <c r="J2996" i="1"/>
  <c r="U2996" i="1"/>
  <c r="J2997" i="1"/>
  <c r="U2997" i="1"/>
  <c r="J2998" i="1"/>
  <c r="U2998" i="1"/>
  <c r="J2999" i="1"/>
  <c r="U2999" i="1"/>
  <c r="J3000" i="1"/>
  <c r="U3000" i="1"/>
  <c r="J3001" i="1"/>
  <c r="U3001" i="1"/>
  <c r="J3002" i="1"/>
  <c r="J3003" i="1"/>
  <c r="U3003" i="1"/>
  <c r="J3004" i="1"/>
  <c r="U3004" i="1"/>
  <c r="J3005" i="1"/>
  <c r="U3005" i="1"/>
  <c r="J3006" i="1"/>
  <c r="U3006" i="1"/>
  <c r="J3007" i="1"/>
  <c r="U3007" i="1"/>
  <c r="J3008" i="1"/>
  <c r="U3008" i="1"/>
  <c r="J3009" i="1"/>
  <c r="U3009" i="1"/>
  <c r="J3010" i="1"/>
  <c r="J3011" i="1"/>
  <c r="U3011" i="1"/>
  <c r="J3012" i="1"/>
  <c r="U3012" i="1"/>
  <c r="J3013" i="1"/>
  <c r="U3013" i="1"/>
  <c r="J3014" i="1"/>
  <c r="U3014" i="1"/>
  <c r="J3015" i="1"/>
  <c r="U3015" i="1"/>
  <c r="J3016" i="1"/>
  <c r="U3016" i="1"/>
  <c r="J3017" i="1"/>
  <c r="U3017" i="1"/>
  <c r="J3018" i="1"/>
  <c r="J3019" i="1"/>
  <c r="U3019" i="1"/>
  <c r="J3020" i="1"/>
  <c r="U3020" i="1"/>
  <c r="J3021" i="1"/>
  <c r="U3021" i="1"/>
  <c r="J3022" i="1"/>
  <c r="U3022" i="1"/>
  <c r="J3023" i="1"/>
  <c r="U3023" i="1"/>
  <c r="J3024" i="1"/>
  <c r="U3024" i="1"/>
  <c r="J3025" i="1"/>
  <c r="U3025" i="1"/>
  <c r="J3026" i="1"/>
  <c r="J3027" i="1"/>
  <c r="U3027" i="1"/>
  <c r="J3028" i="1"/>
  <c r="U3028" i="1"/>
  <c r="J3029" i="1"/>
  <c r="U3029" i="1"/>
  <c r="J3030" i="1"/>
  <c r="U3030" i="1"/>
  <c r="J3031" i="1"/>
  <c r="U3031" i="1"/>
  <c r="J3032" i="1"/>
  <c r="U3032" i="1"/>
  <c r="J3033" i="1"/>
  <c r="U3033" i="1"/>
  <c r="J3034" i="1"/>
  <c r="J3035" i="1"/>
  <c r="U3035" i="1"/>
  <c r="J3036" i="1"/>
  <c r="U3036" i="1"/>
  <c r="J3037" i="1"/>
  <c r="U3037" i="1"/>
  <c r="J3038" i="1"/>
  <c r="U3038" i="1"/>
  <c r="J3039" i="1"/>
  <c r="U3039" i="1"/>
  <c r="J3040" i="1"/>
  <c r="U3040" i="1"/>
  <c r="J3041" i="1"/>
  <c r="U3041" i="1"/>
  <c r="J3042" i="1"/>
  <c r="J3043" i="1"/>
  <c r="U3043" i="1"/>
  <c r="J3044" i="1"/>
  <c r="U3044" i="1"/>
  <c r="J3045" i="1"/>
  <c r="U3045" i="1"/>
  <c r="J3046" i="1"/>
  <c r="U3046" i="1"/>
  <c r="J3047" i="1"/>
  <c r="U3047" i="1"/>
  <c r="J3048" i="1"/>
  <c r="U3048" i="1"/>
  <c r="J3049" i="1"/>
  <c r="U3049" i="1"/>
  <c r="J3050" i="1"/>
  <c r="J3051" i="1"/>
  <c r="U3051" i="1"/>
  <c r="J3052" i="1"/>
  <c r="U3052" i="1"/>
  <c r="J3053" i="1"/>
  <c r="U3053" i="1"/>
  <c r="J3054" i="1"/>
  <c r="U3054" i="1"/>
  <c r="J3055" i="1"/>
  <c r="U3055" i="1"/>
  <c r="J3056" i="1"/>
  <c r="U3056" i="1"/>
  <c r="J3057" i="1"/>
  <c r="U3057" i="1"/>
  <c r="J3058" i="1"/>
  <c r="J3059" i="1"/>
  <c r="U3059" i="1"/>
  <c r="J3060" i="1"/>
  <c r="U3060" i="1"/>
  <c r="J3061" i="1"/>
  <c r="U3061" i="1"/>
  <c r="J3062" i="1"/>
  <c r="U3062" i="1"/>
  <c r="J3063" i="1"/>
  <c r="U3063" i="1"/>
  <c r="J3064" i="1"/>
  <c r="U3064" i="1"/>
  <c r="J3065" i="1"/>
  <c r="U3065" i="1"/>
  <c r="J3066" i="1"/>
  <c r="J3067" i="1"/>
  <c r="U3067" i="1"/>
  <c r="J3068" i="1"/>
  <c r="U3068" i="1"/>
  <c r="J3069" i="1"/>
  <c r="U3069" i="1"/>
  <c r="J3070" i="1"/>
  <c r="U3070" i="1"/>
  <c r="J3071" i="1"/>
  <c r="U3071" i="1"/>
  <c r="J3072" i="1"/>
  <c r="U3072" i="1"/>
  <c r="J3073" i="1"/>
  <c r="U3073" i="1"/>
  <c r="J3074" i="1"/>
  <c r="J3075" i="1"/>
  <c r="U3075" i="1"/>
  <c r="J3076" i="1"/>
  <c r="U3076" i="1"/>
  <c r="J3077" i="1"/>
  <c r="U3077" i="1"/>
  <c r="J3078" i="1"/>
  <c r="U3078" i="1"/>
  <c r="J3079" i="1"/>
  <c r="U3079" i="1"/>
  <c r="J3080" i="1"/>
  <c r="U3080" i="1"/>
  <c r="J3081" i="1"/>
  <c r="U3081" i="1"/>
  <c r="J3082" i="1"/>
  <c r="J3083" i="1"/>
  <c r="U3083" i="1"/>
  <c r="J3084" i="1"/>
  <c r="U3084" i="1"/>
  <c r="J3085" i="1"/>
  <c r="U3085" i="1"/>
  <c r="J3086" i="1"/>
  <c r="U3086" i="1"/>
  <c r="J3087" i="1"/>
  <c r="U3087" i="1"/>
  <c r="J3088" i="1"/>
  <c r="U3088" i="1"/>
  <c r="J3089" i="1"/>
  <c r="U3089" i="1"/>
  <c r="J3090" i="1"/>
  <c r="J3091" i="1"/>
  <c r="U3091" i="1"/>
  <c r="J3092" i="1"/>
  <c r="U3092" i="1"/>
  <c r="J3093" i="1"/>
  <c r="U3093" i="1"/>
  <c r="J3094" i="1"/>
  <c r="U3094" i="1"/>
  <c r="J3095" i="1"/>
  <c r="U3095" i="1"/>
  <c r="J3096" i="1"/>
  <c r="U3096" i="1"/>
  <c r="J3097" i="1"/>
  <c r="U3097" i="1"/>
  <c r="J3098" i="1"/>
  <c r="J3099" i="1"/>
  <c r="U3099" i="1"/>
  <c r="J3100" i="1"/>
  <c r="U3100" i="1"/>
  <c r="J3101" i="1"/>
  <c r="U3101" i="1"/>
  <c r="J3102" i="1"/>
  <c r="U3102" i="1"/>
  <c r="J3103" i="1"/>
  <c r="U3103" i="1"/>
  <c r="J3104" i="1"/>
  <c r="U3104" i="1"/>
  <c r="J3105" i="1"/>
  <c r="U3105" i="1"/>
  <c r="J3106" i="1"/>
  <c r="J3107" i="1"/>
  <c r="U3107" i="1"/>
  <c r="J3108" i="1"/>
  <c r="U3108" i="1"/>
  <c r="J3109" i="1"/>
  <c r="U3109" i="1"/>
  <c r="J3110" i="1"/>
  <c r="U3110" i="1"/>
  <c r="J3111" i="1"/>
  <c r="U3111" i="1"/>
  <c r="J3112" i="1"/>
  <c r="U3112" i="1"/>
  <c r="J3113" i="1"/>
  <c r="U3113" i="1"/>
  <c r="J3114" i="1"/>
  <c r="J3115" i="1"/>
  <c r="U3115" i="1"/>
  <c r="J3116" i="1"/>
  <c r="U3116" i="1"/>
  <c r="J3117" i="1"/>
  <c r="U3117" i="1"/>
  <c r="J3118" i="1"/>
  <c r="U3118" i="1"/>
  <c r="J3119" i="1"/>
  <c r="U3119" i="1"/>
  <c r="J3120" i="1"/>
  <c r="U3120" i="1"/>
  <c r="J3121" i="1"/>
  <c r="U3121" i="1"/>
  <c r="J3122" i="1"/>
  <c r="J3123" i="1"/>
  <c r="U3123" i="1"/>
  <c r="J3124" i="1"/>
  <c r="U3124" i="1"/>
  <c r="J3125" i="1"/>
  <c r="U3125" i="1"/>
  <c r="J3126" i="1"/>
  <c r="U3126" i="1"/>
  <c r="J3127" i="1"/>
  <c r="U3127" i="1"/>
  <c r="J3128" i="1"/>
  <c r="U3128" i="1"/>
  <c r="J3129" i="1"/>
  <c r="U3129" i="1"/>
  <c r="J3130" i="1"/>
  <c r="J3131" i="1"/>
  <c r="U3131" i="1"/>
  <c r="J3132" i="1"/>
  <c r="U3132" i="1"/>
  <c r="J3133" i="1"/>
  <c r="U3133" i="1"/>
  <c r="J3134" i="1"/>
  <c r="U3134" i="1"/>
  <c r="J3135" i="1"/>
  <c r="U3135" i="1"/>
  <c r="J3136" i="1"/>
  <c r="U3136" i="1"/>
  <c r="J3137" i="1"/>
  <c r="U3137" i="1"/>
  <c r="J3138" i="1"/>
  <c r="J3139" i="1"/>
  <c r="U3139" i="1"/>
  <c r="J3140" i="1"/>
  <c r="U3140" i="1"/>
  <c r="J3141" i="1"/>
  <c r="U3141" i="1"/>
  <c r="J3142" i="1"/>
  <c r="U3142" i="1"/>
  <c r="J3143" i="1"/>
  <c r="U3143" i="1"/>
  <c r="J3144" i="1"/>
  <c r="U3144" i="1"/>
  <c r="J3145" i="1"/>
  <c r="U3145" i="1"/>
  <c r="J3146" i="1"/>
  <c r="J3147" i="1"/>
  <c r="U3147" i="1"/>
  <c r="J3148" i="1"/>
  <c r="U3148" i="1"/>
  <c r="J3149" i="1"/>
  <c r="U3149" i="1"/>
  <c r="J3150" i="1"/>
  <c r="U3150" i="1"/>
  <c r="J3151" i="1"/>
  <c r="U3151" i="1"/>
  <c r="J3152" i="1"/>
  <c r="U3152" i="1"/>
  <c r="J3153" i="1"/>
  <c r="U3153" i="1"/>
  <c r="J3154" i="1"/>
  <c r="J3155" i="1"/>
  <c r="U3155" i="1"/>
  <c r="J3156" i="1"/>
  <c r="U3156" i="1"/>
  <c r="J3157" i="1"/>
  <c r="U3157" i="1"/>
  <c r="J3158" i="1"/>
  <c r="U3158" i="1"/>
  <c r="J3159" i="1"/>
  <c r="U3159" i="1"/>
  <c r="J3160" i="1"/>
  <c r="U3160" i="1"/>
  <c r="J3161" i="1"/>
  <c r="U3161" i="1"/>
  <c r="J3162" i="1"/>
  <c r="J3163" i="1"/>
  <c r="U3163" i="1"/>
  <c r="J3164" i="1"/>
  <c r="U3164" i="1"/>
  <c r="J3165" i="1"/>
  <c r="U3165" i="1"/>
  <c r="J3166" i="1"/>
  <c r="U3166" i="1"/>
  <c r="J3167" i="1"/>
  <c r="U3167" i="1"/>
  <c r="J3168" i="1"/>
  <c r="U3168" i="1"/>
  <c r="J3169" i="1"/>
  <c r="U3169" i="1"/>
  <c r="J3170" i="1"/>
  <c r="J3171" i="1"/>
  <c r="U3171" i="1"/>
  <c r="J3172" i="1"/>
  <c r="U3172" i="1"/>
  <c r="J3173" i="1"/>
  <c r="U3173" i="1"/>
  <c r="J3174" i="1"/>
  <c r="U3174" i="1"/>
  <c r="J3175" i="1"/>
  <c r="U3175" i="1"/>
  <c r="J3176" i="1"/>
  <c r="U3176" i="1"/>
  <c r="J3177" i="1"/>
  <c r="U3177" i="1"/>
  <c r="J3178" i="1"/>
  <c r="J3179" i="1"/>
  <c r="U3179" i="1"/>
  <c r="J3180" i="1"/>
  <c r="U3180" i="1"/>
  <c r="J3181" i="1"/>
  <c r="U3181" i="1"/>
  <c r="J3182" i="1"/>
  <c r="U3182" i="1"/>
  <c r="J3183" i="1"/>
  <c r="U3183" i="1"/>
  <c r="J3184" i="1"/>
  <c r="U3184" i="1"/>
  <c r="J3185" i="1"/>
  <c r="U3185" i="1"/>
  <c r="J3186" i="1"/>
  <c r="J3187" i="1"/>
  <c r="U3187" i="1"/>
  <c r="J3188" i="1"/>
  <c r="U3188" i="1"/>
  <c r="J3189" i="1"/>
  <c r="U3189" i="1"/>
  <c r="J3190" i="1"/>
  <c r="U3190" i="1"/>
  <c r="J3191" i="1"/>
  <c r="U3191" i="1"/>
  <c r="J3192" i="1"/>
  <c r="U3192" i="1"/>
  <c r="J3193" i="1"/>
  <c r="U3193" i="1"/>
  <c r="J3194" i="1"/>
  <c r="J3195" i="1"/>
  <c r="U3195" i="1"/>
  <c r="J3196" i="1"/>
  <c r="U3196" i="1"/>
  <c r="J3197" i="1"/>
  <c r="U3197" i="1"/>
  <c r="J3198" i="1"/>
  <c r="U3198" i="1"/>
  <c r="J3199" i="1"/>
  <c r="U3199" i="1"/>
  <c r="J3200" i="1"/>
  <c r="U3200" i="1"/>
  <c r="J3201" i="1"/>
  <c r="U3201" i="1"/>
  <c r="J3202" i="1"/>
  <c r="J3203" i="1"/>
  <c r="U3203" i="1"/>
  <c r="J3204" i="1"/>
  <c r="U3204" i="1"/>
  <c r="J3205" i="1"/>
  <c r="U3205" i="1"/>
  <c r="J3206" i="1"/>
  <c r="U3206" i="1"/>
  <c r="J3207" i="1"/>
  <c r="U3207" i="1"/>
  <c r="J3208" i="1"/>
  <c r="U3208" i="1"/>
  <c r="J3209" i="1"/>
  <c r="U3209" i="1"/>
  <c r="J3210" i="1"/>
  <c r="J3211" i="1"/>
  <c r="U3211" i="1"/>
  <c r="J3212" i="1"/>
  <c r="U3212" i="1"/>
  <c r="J3213" i="1"/>
  <c r="U3213" i="1"/>
  <c r="J3214" i="1"/>
  <c r="U3214" i="1"/>
  <c r="J3215" i="1"/>
  <c r="U3215" i="1"/>
  <c r="J3216" i="1"/>
  <c r="U3216" i="1"/>
  <c r="J3217" i="1"/>
  <c r="U3217" i="1"/>
  <c r="J3218" i="1"/>
  <c r="J3219" i="1"/>
  <c r="U3219" i="1"/>
  <c r="J3220" i="1"/>
  <c r="U3220" i="1"/>
  <c r="J3221" i="1"/>
  <c r="U3221" i="1"/>
  <c r="J3222" i="1"/>
  <c r="U3222" i="1"/>
  <c r="J3223" i="1"/>
  <c r="U3223" i="1"/>
  <c r="J3224" i="1"/>
  <c r="U3224" i="1"/>
  <c r="J3225" i="1"/>
  <c r="U3225" i="1"/>
  <c r="J3226" i="1"/>
  <c r="J3227" i="1"/>
  <c r="U3227" i="1"/>
  <c r="J3228" i="1"/>
  <c r="U3228" i="1"/>
  <c r="J3229" i="1"/>
  <c r="U3229" i="1"/>
  <c r="J3230" i="1"/>
  <c r="U3230" i="1"/>
  <c r="J3231" i="1"/>
  <c r="U3231" i="1"/>
  <c r="J3232" i="1"/>
  <c r="U3232" i="1"/>
  <c r="J3233" i="1"/>
  <c r="U3233" i="1"/>
  <c r="J3234" i="1"/>
  <c r="J3235" i="1"/>
  <c r="U3235" i="1"/>
  <c r="J3236" i="1"/>
  <c r="U3236" i="1"/>
  <c r="J3237" i="1"/>
  <c r="U3237" i="1"/>
  <c r="J3238" i="1"/>
  <c r="U3238" i="1"/>
  <c r="J3239" i="1"/>
  <c r="U3239" i="1"/>
  <c r="J3240" i="1"/>
  <c r="U3240" i="1"/>
  <c r="J3241" i="1"/>
  <c r="U3241" i="1"/>
  <c r="J3242" i="1"/>
  <c r="J3243" i="1"/>
  <c r="U3243" i="1"/>
  <c r="J3244" i="1"/>
  <c r="U3244" i="1"/>
  <c r="J3245" i="1"/>
  <c r="U3245" i="1"/>
  <c r="J3246" i="1"/>
  <c r="U3246" i="1"/>
  <c r="J3247" i="1"/>
  <c r="U3247" i="1"/>
  <c r="J3248" i="1"/>
  <c r="U3248" i="1"/>
  <c r="J3249" i="1"/>
  <c r="U3249" i="1"/>
  <c r="J3250" i="1"/>
  <c r="J3251" i="1"/>
  <c r="U3251" i="1"/>
  <c r="J3252" i="1"/>
  <c r="U3252" i="1"/>
  <c r="J3253" i="1"/>
  <c r="U3253" i="1"/>
  <c r="J3254" i="1"/>
  <c r="U3254" i="1"/>
  <c r="J3255" i="1"/>
  <c r="U3255" i="1"/>
  <c r="J3256" i="1"/>
  <c r="U3256" i="1"/>
  <c r="J3257" i="1"/>
  <c r="U3257" i="1"/>
  <c r="J3258" i="1"/>
  <c r="J3259" i="1"/>
  <c r="U3259" i="1"/>
  <c r="J3260" i="1"/>
  <c r="U3260" i="1"/>
  <c r="J3261" i="1"/>
  <c r="U3261" i="1"/>
  <c r="J3262" i="1"/>
  <c r="U3262" i="1"/>
  <c r="J3263" i="1"/>
  <c r="U3263" i="1"/>
  <c r="J3264" i="1"/>
  <c r="U3264" i="1"/>
  <c r="J3265" i="1"/>
  <c r="U3265" i="1"/>
  <c r="J3266" i="1"/>
  <c r="J3267" i="1"/>
  <c r="U3267" i="1"/>
  <c r="J3268" i="1"/>
  <c r="U3268" i="1"/>
  <c r="J3269" i="1"/>
  <c r="U3269" i="1"/>
  <c r="J3270" i="1"/>
  <c r="U3270" i="1"/>
  <c r="J3271" i="1"/>
  <c r="U3271" i="1"/>
  <c r="J3272" i="1"/>
  <c r="U3272" i="1"/>
  <c r="J3273" i="1"/>
  <c r="U3273" i="1"/>
  <c r="J3274" i="1"/>
  <c r="J3275" i="1"/>
  <c r="U3275" i="1"/>
  <c r="J3276" i="1"/>
  <c r="U3276" i="1"/>
  <c r="J3277" i="1"/>
  <c r="U3277" i="1"/>
  <c r="J3278" i="1"/>
  <c r="U3278" i="1"/>
  <c r="J3279" i="1"/>
  <c r="U3279" i="1"/>
  <c r="J3280" i="1"/>
  <c r="U3280" i="1"/>
  <c r="J3281" i="1"/>
  <c r="U3281" i="1"/>
  <c r="J3282" i="1"/>
  <c r="J3283" i="1"/>
  <c r="U3283" i="1"/>
  <c r="J3284" i="1"/>
  <c r="U3284" i="1"/>
  <c r="J3285" i="1"/>
  <c r="U3285" i="1"/>
  <c r="J3286" i="1"/>
  <c r="U3286" i="1"/>
  <c r="J3287" i="1"/>
  <c r="U3287" i="1"/>
  <c r="J3288" i="1"/>
  <c r="U3288" i="1"/>
  <c r="J3289" i="1"/>
  <c r="U3289" i="1"/>
  <c r="J3290" i="1"/>
  <c r="J3291" i="1"/>
  <c r="U3291" i="1"/>
  <c r="J3292" i="1"/>
  <c r="U3292" i="1"/>
  <c r="J3293" i="1"/>
  <c r="U3293" i="1"/>
  <c r="J3294" i="1"/>
  <c r="U3294" i="1"/>
  <c r="J3295" i="1"/>
  <c r="U3295" i="1"/>
  <c r="J3296" i="1"/>
  <c r="U3296" i="1"/>
  <c r="J3297" i="1"/>
  <c r="U3297" i="1"/>
  <c r="J3298" i="1"/>
  <c r="J3299" i="1"/>
  <c r="U3299" i="1"/>
  <c r="J3300" i="1"/>
  <c r="U3300" i="1"/>
  <c r="J3301" i="1"/>
  <c r="U3301" i="1"/>
  <c r="J3302" i="1"/>
  <c r="U3302" i="1"/>
  <c r="J3303" i="1"/>
  <c r="U3303" i="1"/>
  <c r="J3304" i="1"/>
  <c r="U3304" i="1"/>
  <c r="J3305" i="1"/>
  <c r="U3305" i="1"/>
  <c r="J3306" i="1"/>
  <c r="J3307" i="1"/>
  <c r="U3307" i="1"/>
  <c r="J3308" i="1"/>
  <c r="U3308" i="1"/>
  <c r="J3309" i="1"/>
  <c r="U3309" i="1"/>
  <c r="J3310" i="1"/>
  <c r="U3310" i="1"/>
  <c r="J3311" i="1"/>
  <c r="U3311" i="1"/>
  <c r="J3312" i="1"/>
  <c r="U3312" i="1"/>
  <c r="J3313" i="1"/>
  <c r="U3313" i="1"/>
  <c r="J3314" i="1"/>
  <c r="J3315" i="1"/>
  <c r="U3315" i="1"/>
  <c r="J3316" i="1"/>
  <c r="U3316" i="1"/>
  <c r="J3317" i="1"/>
  <c r="U3317" i="1"/>
  <c r="J3318" i="1"/>
  <c r="U3318" i="1"/>
  <c r="J3319" i="1"/>
  <c r="U3319" i="1"/>
  <c r="J3320" i="1"/>
  <c r="U3320" i="1"/>
  <c r="J3321" i="1"/>
  <c r="U3321" i="1"/>
  <c r="J3322" i="1"/>
  <c r="J3323" i="1"/>
  <c r="U3323" i="1"/>
  <c r="J3324" i="1"/>
  <c r="U3324" i="1"/>
  <c r="J3325" i="1"/>
  <c r="U3325" i="1"/>
  <c r="J3326" i="1"/>
  <c r="U3326" i="1"/>
  <c r="J3327" i="1"/>
  <c r="U3327" i="1"/>
  <c r="J3328" i="1"/>
  <c r="U3328" i="1"/>
  <c r="J3329" i="1"/>
  <c r="U3329" i="1"/>
  <c r="J3330" i="1"/>
  <c r="J3331" i="1"/>
  <c r="U3331" i="1"/>
  <c r="J3332" i="1"/>
  <c r="U3332" i="1"/>
  <c r="J3333" i="1"/>
  <c r="U3333" i="1"/>
  <c r="J3334" i="1"/>
  <c r="U3334" i="1"/>
  <c r="J3335" i="1"/>
  <c r="U3335" i="1"/>
  <c r="J3336" i="1"/>
  <c r="U3336" i="1"/>
  <c r="J3337" i="1"/>
  <c r="U3337" i="1"/>
  <c r="J3338" i="1"/>
  <c r="J3339" i="1"/>
  <c r="U3339" i="1"/>
  <c r="J3340" i="1"/>
  <c r="U3340" i="1"/>
  <c r="J3341" i="1"/>
  <c r="U3341" i="1"/>
  <c r="J3342" i="1"/>
  <c r="U3342" i="1"/>
  <c r="J3343" i="1"/>
  <c r="U3343" i="1"/>
  <c r="J3344" i="1"/>
  <c r="U3344" i="1"/>
  <c r="J3345" i="1"/>
  <c r="U3345" i="1"/>
  <c r="J3346" i="1"/>
  <c r="J3347" i="1"/>
  <c r="U3347" i="1"/>
  <c r="J3348" i="1"/>
  <c r="U3348" i="1"/>
  <c r="J3349" i="1"/>
  <c r="U3349" i="1"/>
  <c r="J3350" i="1"/>
  <c r="U3350" i="1"/>
  <c r="J3351" i="1"/>
  <c r="U3351" i="1"/>
  <c r="J3352" i="1"/>
  <c r="U3352" i="1"/>
  <c r="J3353" i="1"/>
  <c r="U3353" i="1"/>
  <c r="J3354" i="1"/>
  <c r="J3355" i="1"/>
  <c r="U3355" i="1"/>
  <c r="J3356" i="1"/>
  <c r="U3356" i="1"/>
  <c r="J3357" i="1"/>
  <c r="U3357" i="1"/>
  <c r="J3358" i="1"/>
  <c r="U3358" i="1"/>
  <c r="J3359" i="1"/>
  <c r="U3359" i="1"/>
  <c r="J3360" i="1"/>
  <c r="U3360" i="1"/>
  <c r="J3361" i="1"/>
  <c r="U3361" i="1"/>
  <c r="J3362" i="1"/>
  <c r="J3363" i="1"/>
  <c r="U3363" i="1"/>
  <c r="J3364" i="1"/>
  <c r="U3364" i="1"/>
  <c r="J3365" i="1"/>
  <c r="U3365" i="1"/>
  <c r="J3366" i="1"/>
  <c r="U3366" i="1"/>
  <c r="J3367" i="1"/>
  <c r="U3367" i="1"/>
  <c r="J3368" i="1"/>
  <c r="U3368" i="1"/>
  <c r="J3369" i="1"/>
  <c r="U3369" i="1"/>
  <c r="J3370" i="1"/>
  <c r="J3371" i="1"/>
  <c r="U3371" i="1"/>
  <c r="J3372" i="1"/>
  <c r="U3372" i="1"/>
  <c r="J3373" i="1"/>
  <c r="U3373" i="1"/>
  <c r="J3374" i="1"/>
  <c r="U3374" i="1"/>
  <c r="J3375" i="1"/>
  <c r="U3375" i="1"/>
  <c r="J3376" i="1"/>
  <c r="U3376" i="1"/>
  <c r="J3377" i="1"/>
  <c r="U3377" i="1"/>
  <c r="J3378" i="1"/>
  <c r="J3379" i="1"/>
  <c r="U3379" i="1"/>
  <c r="J3380" i="1"/>
  <c r="U3380" i="1"/>
  <c r="J3381" i="1"/>
  <c r="U3381" i="1"/>
  <c r="J3382" i="1"/>
  <c r="U3382" i="1"/>
  <c r="J3383" i="1"/>
  <c r="U3383" i="1"/>
  <c r="J3384" i="1"/>
  <c r="U3384" i="1"/>
  <c r="J3385" i="1"/>
  <c r="U3385" i="1"/>
  <c r="J3386" i="1"/>
  <c r="J3387" i="1"/>
  <c r="U3387" i="1"/>
  <c r="J3388" i="1"/>
  <c r="U3388" i="1"/>
  <c r="J3389" i="1"/>
  <c r="U3389" i="1"/>
  <c r="J3390" i="1"/>
  <c r="U3390" i="1"/>
  <c r="J3391" i="1"/>
  <c r="U3391" i="1"/>
  <c r="J3392" i="1"/>
  <c r="U3392" i="1"/>
  <c r="J3393" i="1"/>
  <c r="U3393" i="1"/>
  <c r="J3394" i="1"/>
  <c r="J3395" i="1"/>
  <c r="U3395" i="1"/>
  <c r="J3396" i="1"/>
  <c r="U3396" i="1"/>
  <c r="J3397" i="1"/>
  <c r="U3397" i="1"/>
  <c r="J3398" i="1"/>
  <c r="U3398" i="1"/>
  <c r="J3399" i="1"/>
  <c r="U3399" i="1"/>
  <c r="J3400" i="1"/>
  <c r="U3400" i="1"/>
  <c r="J3401" i="1"/>
  <c r="U3401" i="1"/>
  <c r="J3402" i="1"/>
  <c r="J3403" i="1"/>
  <c r="U3403" i="1"/>
  <c r="J3404" i="1"/>
  <c r="U3404" i="1"/>
  <c r="J3405" i="1"/>
  <c r="U3405" i="1"/>
  <c r="J3406" i="1"/>
  <c r="U3406" i="1"/>
  <c r="J3407" i="1"/>
  <c r="U3407" i="1"/>
  <c r="J3408" i="1"/>
  <c r="U3408" i="1"/>
  <c r="J3409" i="1"/>
  <c r="U3409" i="1"/>
  <c r="J3410" i="1"/>
  <c r="J3411" i="1"/>
  <c r="U3411" i="1"/>
  <c r="J3412" i="1"/>
  <c r="U3412" i="1"/>
  <c r="J3413" i="1"/>
  <c r="U3413" i="1"/>
  <c r="J3414" i="1"/>
  <c r="U3414" i="1"/>
  <c r="J3415" i="1"/>
  <c r="U3415" i="1"/>
  <c r="J3416" i="1"/>
  <c r="U3416" i="1"/>
  <c r="J3417" i="1"/>
  <c r="U3417" i="1"/>
  <c r="J3418" i="1"/>
  <c r="J3419" i="1"/>
  <c r="U3419" i="1"/>
  <c r="J3420" i="1"/>
  <c r="U3420" i="1"/>
  <c r="J3421" i="1"/>
  <c r="U3421" i="1"/>
  <c r="J3422" i="1"/>
  <c r="U3422" i="1"/>
  <c r="J3423" i="1"/>
  <c r="U3423" i="1"/>
  <c r="J3424" i="1"/>
  <c r="U3424" i="1"/>
  <c r="J3425" i="1"/>
  <c r="U3425" i="1"/>
  <c r="J3426" i="1"/>
  <c r="J3427" i="1"/>
  <c r="U3427" i="1"/>
  <c r="J3428" i="1"/>
  <c r="U3428" i="1"/>
  <c r="J3429" i="1"/>
  <c r="U3429" i="1"/>
  <c r="J3430" i="1"/>
  <c r="U3430" i="1"/>
  <c r="J3431" i="1"/>
  <c r="U3431" i="1"/>
  <c r="J3432" i="1"/>
  <c r="U3432" i="1"/>
  <c r="J3433" i="1"/>
  <c r="U3433" i="1"/>
  <c r="J3434" i="1"/>
  <c r="J3435" i="1"/>
  <c r="U3435" i="1"/>
  <c r="J3436" i="1"/>
  <c r="U3436" i="1"/>
  <c r="J3437" i="1"/>
  <c r="U3437" i="1"/>
  <c r="J3438" i="1"/>
  <c r="U3438" i="1"/>
  <c r="J3439" i="1"/>
  <c r="U3439" i="1"/>
  <c r="J3440" i="1"/>
  <c r="U3440" i="1"/>
  <c r="J3441" i="1"/>
  <c r="U3441" i="1"/>
  <c r="J3442" i="1"/>
  <c r="J3443" i="1"/>
  <c r="U3443" i="1"/>
  <c r="J3444" i="1"/>
  <c r="U3444" i="1"/>
  <c r="J3445" i="1"/>
  <c r="U3445" i="1"/>
  <c r="J3446" i="1"/>
  <c r="U3446" i="1"/>
  <c r="J3447" i="1"/>
  <c r="U3447" i="1"/>
  <c r="J3448" i="1"/>
  <c r="U3448" i="1"/>
  <c r="J3449" i="1"/>
  <c r="U3449" i="1"/>
  <c r="J3450" i="1"/>
  <c r="J3451" i="1"/>
  <c r="U3451" i="1"/>
  <c r="J3452" i="1"/>
  <c r="U3452" i="1"/>
  <c r="J3453" i="1"/>
  <c r="U3453" i="1"/>
  <c r="J3454" i="1"/>
  <c r="U3454" i="1"/>
  <c r="J3455" i="1"/>
  <c r="U3455" i="1"/>
  <c r="J3456" i="1"/>
  <c r="U3456" i="1"/>
  <c r="J3457" i="1"/>
  <c r="U3457" i="1"/>
  <c r="J3458" i="1"/>
  <c r="J3459" i="1"/>
  <c r="U3459" i="1"/>
  <c r="J3460" i="1"/>
  <c r="U3460" i="1"/>
  <c r="J3461" i="1"/>
  <c r="U3461" i="1"/>
  <c r="J3462" i="1"/>
  <c r="U3462" i="1"/>
  <c r="J3463" i="1"/>
  <c r="U3463" i="1"/>
  <c r="J3464" i="1"/>
  <c r="U3464" i="1"/>
  <c r="J3465" i="1"/>
  <c r="U3465" i="1"/>
  <c r="J3466" i="1"/>
  <c r="J3467" i="1"/>
  <c r="U3467" i="1"/>
  <c r="J3468" i="1"/>
  <c r="U3468" i="1"/>
  <c r="J3469" i="1"/>
  <c r="U3469" i="1"/>
  <c r="J3470" i="1"/>
  <c r="U3470" i="1"/>
  <c r="J3471" i="1"/>
  <c r="U3471" i="1"/>
  <c r="J3472" i="1"/>
  <c r="U3472" i="1"/>
  <c r="J3473" i="1"/>
  <c r="U3473" i="1"/>
  <c r="J3474" i="1"/>
  <c r="J3475" i="1"/>
  <c r="U3475" i="1"/>
  <c r="J3476" i="1"/>
  <c r="U3476" i="1"/>
  <c r="J3477" i="1"/>
  <c r="U3477" i="1"/>
  <c r="J3478" i="1"/>
  <c r="U3478" i="1"/>
  <c r="J3479" i="1"/>
  <c r="U3479" i="1"/>
  <c r="J3480" i="1"/>
  <c r="U3480" i="1"/>
  <c r="J3481" i="1"/>
  <c r="U3481" i="1"/>
  <c r="J3482" i="1"/>
  <c r="J3483" i="1"/>
  <c r="U3483" i="1"/>
  <c r="J3484" i="1"/>
  <c r="U3484" i="1"/>
  <c r="J3485" i="1"/>
  <c r="U3485" i="1"/>
  <c r="J3486" i="1"/>
  <c r="U3486" i="1"/>
  <c r="J3487" i="1"/>
  <c r="U3487" i="1"/>
  <c r="J3488" i="1"/>
  <c r="U3488" i="1"/>
  <c r="J3489" i="1"/>
  <c r="U3489" i="1"/>
  <c r="J3490" i="1"/>
  <c r="J3491" i="1"/>
  <c r="U3491" i="1"/>
  <c r="J3492" i="1"/>
  <c r="U3492" i="1"/>
  <c r="J3493" i="1"/>
  <c r="U3493" i="1"/>
  <c r="J3494" i="1"/>
  <c r="U3494" i="1"/>
  <c r="J3495" i="1"/>
  <c r="U3495" i="1"/>
  <c r="J3496" i="1"/>
  <c r="U3496" i="1"/>
  <c r="J3497" i="1"/>
  <c r="U3497" i="1"/>
  <c r="J3498" i="1"/>
  <c r="J3499" i="1"/>
  <c r="U3499" i="1"/>
  <c r="J3500" i="1"/>
  <c r="U3500" i="1"/>
  <c r="J3501" i="1"/>
  <c r="U3501" i="1"/>
  <c r="J3502" i="1"/>
  <c r="U3502" i="1"/>
  <c r="J3503" i="1"/>
  <c r="U3503" i="1"/>
  <c r="J3504" i="1"/>
  <c r="U3504" i="1"/>
  <c r="J3505" i="1"/>
  <c r="U3505" i="1"/>
  <c r="J3506" i="1"/>
  <c r="J3507" i="1"/>
  <c r="U3507" i="1"/>
  <c r="J3508" i="1"/>
  <c r="U3508" i="1"/>
  <c r="J3509" i="1"/>
  <c r="U3509" i="1"/>
  <c r="J3510" i="1"/>
  <c r="U3510" i="1"/>
  <c r="J3511" i="1"/>
  <c r="U3511" i="1"/>
  <c r="J3512" i="1"/>
  <c r="U3512" i="1"/>
  <c r="J3513" i="1"/>
  <c r="U3513" i="1"/>
  <c r="J3514" i="1"/>
  <c r="J3515" i="1"/>
  <c r="U3515" i="1"/>
  <c r="J3516" i="1"/>
  <c r="U3516" i="1"/>
  <c r="J3517" i="1"/>
  <c r="U3517" i="1"/>
  <c r="J3518" i="1"/>
  <c r="U3518" i="1"/>
  <c r="J3519" i="1"/>
  <c r="U3519" i="1"/>
  <c r="J3520" i="1"/>
  <c r="U3520" i="1"/>
  <c r="J3521" i="1"/>
  <c r="U3521" i="1"/>
  <c r="J3522" i="1"/>
  <c r="J3523" i="1"/>
  <c r="U3523" i="1"/>
  <c r="J3524" i="1"/>
  <c r="U3524" i="1"/>
  <c r="J3525" i="1"/>
  <c r="U3525" i="1"/>
  <c r="J3526" i="1"/>
  <c r="U3526" i="1"/>
  <c r="J3527" i="1"/>
  <c r="U3527" i="1"/>
  <c r="J3528" i="1"/>
  <c r="U3528" i="1"/>
  <c r="J3529" i="1"/>
  <c r="U3529" i="1"/>
  <c r="J3530" i="1"/>
  <c r="J3531" i="1"/>
  <c r="U3531" i="1"/>
  <c r="J3532" i="1"/>
  <c r="U3532" i="1"/>
  <c r="J3533" i="1"/>
  <c r="U3533" i="1"/>
  <c r="J3534" i="1"/>
  <c r="U3534" i="1"/>
  <c r="J3535" i="1"/>
  <c r="U3535" i="1"/>
  <c r="J3536" i="1"/>
  <c r="U3536" i="1"/>
  <c r="J3537" i="1"/>
  <c r="U3537" i="1"/>
  <c r="J3538" i="1"/>
  <c r="J3539" i="1"/>
  <c r="U3539" i="1"/>
  <c r="J3540" i="1"/>
  <c r="U3540" i="1"/>
  <c r="J3541" i="1"/>
  <c r="U3541" i="1"/>
  <c r="J3542" i="1"/>
  <c r="U3542" i="1"/>
  <c r="J3543" i="1"/>
  <c r="U3543" i="1"/>
  <c r="J3544" i="1"/>
  <c r="U3544" i="1"/>
  <c r="J3545" i="1"/>
  <c r="U3545" i="1"/>
  <c r="J3546" i="1"/>
  <c r="J3547" i="1"/>
  <c r="U3547" i="1"/>
  <c r="J3548" i="1"/>
  <c r="U3548" i="1"/>
  <c r="J3549" i="1"/>
  <c r="U3549" i="1"/>
  <c r="J3550" i="1"/>
  <c r="U3550" i="1"/>
  <c r="J3551" i="1"/>
  <c r="U3551" i="1"/>
  <c r="J3552" i="1"/>
  <c r="U3552" i="1"/>
  <c r="J3553" i="1"/>
  <c r="U3553" i="1"/>
  <c r="J3554" i="1"/>
  <c r="J3555" i="1"/>
  <c r="U3555" i="1"/>
  <c r="J3556" i="1"/>
  <c r="U3556" i="1"/>
  <c r="J3557" i="1"/>
  <c r="U3557" i="1"/>
  <c r="J3558" i="1"/>
  <c r="U3558" i="1"/>
  <c r="J3559" i="1"/>
  <c r="U3559" i="1"/>
  <c r="J3560" i="1"/>
  <c r="U3560" i="1"/>
  <c r="J3561" i="1"/>
  <c r="U3561" i="1"/>
  <c r="J3562" i="1"/>
  <c r="J3563" i="1"/>
  <c r="U3563" i="1"/>
  <c r="J3564" i="1"/>
  <c r="U3564" i="1"/>
  <c r="J3565" i="1"/>
  <c r="U3565" i="1"/>
  <c r="J3566" i="1"/>
  <c r="U3566" i="1"/>
  <c r="J3567" i="1"/>
  <c r="U3567" i="1"/>
  <c r="J3568" i="1"/>
  <c r="U3568" i="1"/>
  <c r="J3569" i="1"/>
  <c r="U3569" i="1"/>
  <c r="J3570" i="1"/>
  <c r="J3571" i="1"/>
  <c r="U3571" i="1"/>
  <c r="J3572" i="1"/>
  <c r="U3572" i="1"/>
  <c r="J3573" i="1"/>
  <c r="U3573" i="1"/>
  <c r="J3574" i="1"/>
  <c r="U3574" i="1"/>
  <c r="J3575" i="1"/>
  <c r="U3575" i="1"/>
  <c r="J3576" i="1"/>
  <c r="U3576" i="1"/>
  <c r="J3577" i="1"/>
  <c r="U3577" i="1"/>
  <c r="J3578" i="1"/>
  <c r="J3579" i="1"/>
  <c r="U3579" i="1"/>
  <c r="J3580" i="1"/>
  <c r="U3580" i="1"/>
  <c r="J3581" i="1"/>
  <c r="U3581" i="1"/>
  <c r="J3582" i="1"/>
  <c r="U3582" i="1"/>
  <c r="J3583" i="1"/>
  <c r="U3583" i="1"/>
  <c r="J3584" i="1"/>
  <c r="U3584" i="1"/>
  <c r="J3585" i="1"/>
  <c r="U3585" i="1"/>
  <c r="J3586" i="1"/>
  <c r="J3587" i="1"/>
  <c r="U3587" i="1"/>
  <c r="J3588" i="1"/>
  <c r="U3588" i="1"/>
  <c r="J3589" i="1"/>
  <c r="U3589" i="1"/>
  <c r="J3590" i="1"/>
  <c r="U3590" i="1"/>
  <c r="J3591" i="1"/>
  <c r="U3591" i="1"/>
  <c r="J3592" i="1"/>
  <c r="U3592" i="1"/>
  <c r="J3593" i="1"/>
  <c r="U3593" i="1"/>
  <c r="J3594" i="1"/>
  <c r="J3595" i="1"/>
  <c r="U3595" i="1"/>
  <c r="J3596" i="1"/>
  <c r="U3596" i="1"/>
  <c r="J3597" i="1"/>
  <c r="U3597" i="1"/>
  <c r="J3598" i="1"/>
  <c r="U3598" i="1"/>
  <c r="J3599" i="1"/>
  <c r="U3599" i="1"/>
  <c r="J3600" i="1"/>
  <c r="U3600" i="1"/>
  <c r="J3601" i="1"/>
  <c r="U3601" i="1"/>
  <c r="J3602" i="1"/>
  <c r="J3603" i="1"/>
  <c r="U3603" i="1"/>
  <c r="J3604" i="1"/>
  <c r="U3604" i="1"/>
  <c r="J3605" i="1"/>
  <c r="U3605" i="1"/>
  <c r="J3606" i="1"/>
  <c r="U3606" i="1"/>
  <c r="J3607" i="1"/>
  <c r="U3607" i="1"/>
  <c r="J3608" i="1"/>
  <c r="U3608" i="1"/>
  <c r="J3609" i="1"/>
  <c r="U3609" i="1"/>
  <c r="J3610" i="1"/>
  <c r="J3611" i="1"/>
  <c r="U3611" i="1"/>
  <c r="J3612" i="1"/>
  <c r="U3612" i="1"/>
  <c r="J3613" i="1"/>
  <c r="U3613" i="1"/>
  <c r="J3614" i="1"/>
  <c r="U3614" i="1"/>
  <c r="J3615" i="1"/>
  <c r="U3615" i="1"/>
  <c r="J3616" i="1"/>
  <c r="U3616" i="1"/>
  <c r="J3617" i="1"/>
  <c r="U3617" i="1"/>
  <c r="J3618" i="1"/>
  <c r="J3619" i="1"/>
  <c r="U3619" i="1"/>
  <c r="J3620" i="1"/>
  <c r="U3620" i="1"/>
  <c r="J3621" i="1"/>
  <c r="U3621" i="1"/>
  <c r="J3622" i="1"/>
  <c r="U3622" i="1"/>
  <c r="J3623" i="1"/>
  <c r="U3623" i="1"/>
  <c r="J3624" i="1"/>
  <c r="U3624" i="1"/>
  <c r="J3625" i="1"/>
  <c r="U3625" i="1"/>
  <c r="J3626" i="1"/>
  <c r="J3627" i="1"/>
  <c r="U3627" i="1"/>
  <c r="J3628" i="1"/>
  <c r="U3628" i="1"/>
  <c r="J3629" i="1"/>
  <c r="U3629" i="1"/>
  <c r="J3630" i="1"/>
  <c r="U3630" i="1"/>
  <c r="J3631" i="1"/>
  <c r="U3631" i="1"/>
  <c r="J3632" i="1"/>
  <c r="U3632" i="1"/>
  <c r="J3633" i="1"/>
  <c r="U3633" i="1"/>
  <c r="J3634" i="1"/>
  <c r="J3635" i="1"/>
  <c r="U3635" i="1"/>
  <c r="J3636" i="1"/>
  <c r="U3636" i="1"/>
  <c r="J3637" i="1"/>
  <c r="U3637" i="1"/>
  <c r="J3638" i="1"/>
  <c r="U3638" i="1"/>
  <c r="J3639" i="1"/>
  <c r="U3639" i="1"/>
  <c r="J3640" i="1"/>
  <c r="U3640" i="1"/>
  <c r="J3641" i="1"/>
  <c r="U3641" i="1"/>
  <c r="J3642" i="1"/>
  <c r="J3643" i="1"/>
  <c r="U3643" i="1"/>
  <c r="J3644" i="1"/>
  <c r="U3644" i="1"/>
  <c r="J3645" i="1"/>
  <c r="U3645" i="1"/>
  <c r="J3646" i="1"/>
  <c r="U3646" i="1"/>
  <c r="J3647" i="1"/>
  <c r="U3647" i="1"/>
  <c r="J3648" i="1"/>
  <c r="U3648" i="1"/>
  <c r="J3649" i="1"/>
  <c r="U3649" i="1"/>
  <c r="J3650" i="1"/>
  <c r="J3651" i="1"/>
  <c r="U3651" i="1"/>
  <c r="J3652" i="1"/>
  <c r="U3652" i="1"/>
  <c r="J3653" i="1"/>
  <c r="U3653" i="1"/>
  <c r="J3654" i="1"/>
  <c r="U3654" i="1"/>
  <c r="J3655" i="1"/>
  <c r="U3655" i="1"/>
  <c r="J3656" i="1"/>
  <c r="U3656" i="1"/>
  <c r="J3657" i="1"/>
  <c r="U3657" i="1"/>
  <c r="J3658" i="1"/>
  <c r="J3659" i="1"/>
  <c r="U3659" i="1"/>
  <c r="J3660" i="1"/>
  <c r="U3660" i="1"/>
  <c r="J3661" i="1"/>
  <c r="U3661" i="1"/>
  <c r="J3662" i="1"/>
  <c r="U3662" i="1"/>
  <c r="J3663" i="1"/>
  <c r="U3663" i="1"/>
  <c r="J3664" i="1"/>
  <c r="U3664" i="1"/>
  <c r="J3665" i="1"/>
  <c r="U3665" i="1"/>
  <c r="J3666" i="1"/>
  <c r="J3667" i="1"/>
  <c r="U3667" i="1"/>
  <c r="J3668" i="1"/>
  <c r="U3668" i="1"/>
  <c r="J3669" i="1"/>
  <c r="U3669" i="1"/>
  <c r="J3670" i="1"/>
  <c r="U3670" i="1"/>
  <c r="J3671" i="1"/>
  <c r="U3671" i="1"/>
  <c r="J3672" i="1"/>
  <c r="U3672" i="1"/>
  <c r="J3673" i="1"/>
  <c r="U3673" i="1"/>
  <c r="J3674" i="1"/>
  <c r="J3675" i="1"/>
  <c r="U3675" i="1"/>
  <c r="J3676" i="1"/>
  <c r="U3676" i="1"/>
  <c r="J3677" i="1"/>
  <c r="U3677" i="1"/>
  <c r="J3678" i="1"/>
  <c r="U3678" i="1"/>
  <c r="J3679" i="1"/>
  <c r="U3679" i="1"/>
  <c r="J3680" i="1"/>
  <c r="U3680" i="1"/>
  <c r="J3681" i="1"/>
  <c r="U3681" i="1"/>
  <c r="J3682" i="1"/>
  <c r="J3683" i="1"/>
  <c r="U3683" i="1"/>
  <c r="J3684" i="1"/>
  <c r="U3684" i="1"/>
  <c r="J3685" i="1"/>
  <c r="U3685" i="1"/>
  <c r="J3686" i="1"/>
  <c r="U3686" i="1"/>
  <c r="J3687" i="1"/>
  <c r="U3687" i="1"/>
  <c r="J3688" i="1"/>
  <c r="U3688" i="1"/>
  <c r="J3689" i="1"/>
  <c r="U3689" i="1"/>
  <c r="J3690" i="1"/>
  <c r="J3691" i="1"/>
  <c r="U3691" i="1"/>
  <c r="J3692" i="1"/>
  <c r="U3692" i="1"/>
  <c r="J3693" i="1"/>
  <c r="U3693" i="1"/>
  <c r="J3694" i="1"/>
  <c r="U3694" i="1"/>
  <c r="J3695" i="1"/>
  <c r="U3695" i="1"/>
  <c r="J3696" i="1"/>
  <c r="U3696" i="1"/>
  <c r="J3697" i="1"/>
  <c r="U3697" i="1"/>
  <c r="J3698" i="1"/>
  <c r="J3699" i="1"/>
  <c r="U3699" i="1"/>
  <c r="J3700" i="1"/>
  <c r="U3700" i="1"/>
  <c r="J3701" i="1"/>
  <c r="U3701" i="1"/>
  <c r="J3702" i="1"/>
  <c r="U3702" i="1"/>
  <c r="J3703" i="1"/>
  <c r="U3703" i="1"/>
  <c r="J3704" i="1"/>
  <c r="U3704" i="1"/>
  <c r="J3705" i="1"/>
  <c r="U3705" i="1"/>
  <c r="J3706" i="1"/>
  <c r="J3707" i="1"/>
  <c r="U3707" i="1"/>
  <c r="J3708" i="1"/>
  <c r="U3708" i="1"/>
  <c r="J3709" i="1"/>
  <c r="U3709" i="1"/>
  <c r="J3710" i="1"/>
  <c r="U3710" i="1"/>
  <c r="J3711" i="1"/>
  <c r="U3711" i="1"/>
  <c r="J3712" i="1"/>
  <c r="U3712" i="1"/>
  <c r="J3713" i="1"/>
  <c r="U3713" i="1"/>
  <c r="J3714" i="1"/>
  <c r="J3715" i="1"/>
  <c r="U3715" i="1"/>
  <c r="J3716" i="1"/>
  <c r="U3716" i="1"/>
  <c r="J3717" i="1"/>
  <c r="U3717" i="1"/>
  <c r="J3718" i="1"/>
  <c r="U3718" i="1"/>
  <c r="J3719" i="1"/>
  <c r="U3719" i="1"/>
  <c r="J3720" i="1"/>
  <c r="U3720" i="1"/>
  <c r="J3721" i="1"/>
  <c r="U3721" i="1"/>
  <c r="J3722" i="1"/>
  <c r="J3723" i="1"/>
  <c r="U3723" i="1"/>
  <c r="J3724" i="1"/>
  <c r="U3724" i="1"/>
  <c r="J3725" i="1"/>
  <c r="U3725" i="1"/>
  <c r="J3726" i="1"/>
  <c r="U3726" i="1"/>
  <c r="J3727" i="1"/>
  <c r="U3727" i="1"/>
  <c r="J3728" i="1"/>
  <c r="U3728" i="1"/>
  <c r="J3729" i="1"/>
  <c r="U3729" i="1"/>
  <c r="J3730" i="1"/>
  <c r="J3731" i="1"/>
  <c r="U3731" i="1"/>
  <c r="J3732" i="1"/>
  <c r="U3732" i="1"/>
  <c r="J3733" i="1"/>
  <c r="U3733" i="1"/>
  <c r="J3734" i="1"/>
  <c r="U3734" i="1"/>
  <c r="J3735" i="1"/>
  <c r="U3735" i="1"/>
  <c r="J3736" i="1"/>
  <c r="U3736" i="1"/>
  <c r="J3737" i="1"/>
  <c r="U3737" i="1"/>
  <c r="J3738" i="1"/>
  <c r="J3739" i="1"/>
  <c r="U3739" i="1"/>
  <c r="J3740" i="1"/>
  <c r="U3740" i="1"/>
  <c r="J3741" i="1"/>
  <c r="U3741" i="1"/>
  <c r="J3742" i="1"/>
  <c r="U3742" i="1"/>
  <c r="J3743" i="1"/>
  <c r="U3743" i="1"/>
  <c r="J3744" i="1"/>
  <c r="U3744" i="1"/>
  <c r="J3745" i="1"/>
  <c r="U3745" i="1"/>
  <c r="J3746" i="1"/>
  <c r="J3747" i="1"/>
  <c r="U3747" i="1"/>
  <c r="J3748" i="1"/>
  <c r="U3748" i="1"/>
  <c r="J3749" i="1"/>
  <c r="U3749" i="1"/>
  <c r="J3750" i="1"/>
  <c r="U3750" i="1"/>
  <c r="J3751" i="1"/>
  <c r="U3751" i="1"/>
  <c r="J3752" i="1"/>
  <c r="U3752" i="1"/>
  <c r="J3753" i="1"/>
  <c r="U3753" i="1"/>
  <c r="J3754" i="1"/>
  <c r="J3755" i="1"/>
  <c r="U3755" i="1"/>
  <c r="J3756" i="1"/>
  <c r="U3756" i="1"/>
  <c r="J3757" i="1"/>
  <c r="U3757" i="1"/>
  <c r="J3758" i="1"/>
  <c r="U3758" i="1"/>
  <c r="J3759" i="1"/>
  <c r="U3759" i="1"/>
  <c r="J3760" i="1"/>
  <c r="U3760" i="1"/>
  <c r="J3761" i="1"/>
  <c r="U3761" i="1"/>
  <c r="J3762" i="1"/>
  <c r="J3763" i="1"/>
  <c r="U3763" i="1"/>
  <c r="J3764" i="1"/>
  <c r="U3764" i="1"/>
  <c r="J3765" i="1"/>
  <c r="U3765" i="1"/>
  <c r="J3766" i="1"/>
  <c r="U3766" i="1"/>
  <c r="J3767" i="1"/>
  <c r="U3767" i="1"/>
  <c r="J3768" i="1"/>
  <c r="U3768" i="1"/>
  <c r="J3769" i="1"/>
  <c r="U3769" i="1"/>
  <c r="J3770" i="1"/>
  <c r="J3771" i="1"/>
  <c r="U3771" i="1"/>
  <c r="J3772" i="1"/>
  <c r="U3772" i="1"/>
  <c r="J3773" i="1"/>
  <c r="U3773" i="1"/>
  <c r="J3774" i="1"/>
  <c r="U3774" i="1"/>
  <c r="J3775" i="1"/>
  <c r="U3775" i="1"/>
  <c r="J3776" i="1"/>
  <c r="U3776" i="1"/>
  <c r="J3777" i="1"/>
  <c r="U3777" i="1"/>
  <c r="J3778" i="1"/>
  <c r="J3779" i="1"/>
  <c r="U3779" i="1"/>
  <c r="J3780" i="1"/>
  <c r="U3780" i="1"/>
  <c r="J3781" i="1"/>
  <c r="U3781" i="1"/>
  <c r="J3782" i="1"/>
  <c r="U3782" i="1"/>
  <c r="J3783" i="1"/>
  <c r="U3783" i="1"/>
  <c r="J3784" i="1"/>
  <c r="U3784" i="1"/>
  <c r="J3785" i="1"/>
  <c r="U3785" i="1"/>
  <c r="J3786" i="1"/>
  <c r="J3787" i="1"/>
  <c r="U3787" i="1"/>
  <c r="J3788" i="1"/>
  <c r="U3788" i="1"/>
  <c r="J3789" i="1"/>
  <c r="U3789" i="1"/>
  <c r="J3790" i="1"/>
  <c r="U3790" i="1"/>
  <c r="J3791" i="1"/>
  <c r="U3791" i="1"/>
  <c r="J3792" i="1"/>
  <c r="U3792" i="1"/>
  <c r="J3793" i="1"/>
  <c r="U3793" i="1"/>
  <c r="J3794" i="1"/>
  <c r="J3795" i="1"/>
  <c r="U3795" i="1"/>
  <c r="J3796" i="1"/>
  <c r="U3796" i="1"/>
  <c r="J3797" i="1"/>
  <c r="U3797" i="1"/>
  <c r="J3798" i="1"/>
  <c r="U3798" i="1"/>
  <c r="J3799" i="1"/>
  <c r="U3799" i="1"/>
  <c r="J3800" i="1"/>
  <c r="U3800" i="1"/>
  <c r="J3801" i="1"/>
  <c r="U3801" i="1"/>
  <c r="J3802" i="1"/>
  <c r="J3803" i="1"/>
  <c r="U3803" i="1"/>
  <c r="J3804" i="1"/>
  <c r="U3804" i="1"/>
  <c r="J3805" i="1"/>
  <c r="U3805" i="1"/>
  <c r="J3806" i="1"/>
  <c r="U3806" i="1"/>
  <c r="J3807" i="1"/>
  <c r="U3807" i="1"/>
  <c r="J3808" i="1"/>
  <c r="U3808" i="1"/>
  <c r="J3809" i="1"/>
  <c r="U3809" i="1"/>
  <c r="J3810" i="1"/>
  <c r="J3811" i="1"/>
  <c r="U3811" i="1"/>
  <c r="J3812" i="1"/>
  <c r="U3812" i="1"/>
  <c r="J3813" i="1"/>
  <c r="U3813" i="1"/>
  <c r="J3814" i="1"/>
  <c r="U3814" i="1"/>
  <c r="J3815" i="1"/>
  <c r="U3815" i="1"/>
  <c r="J3816" i="1"/>
  <c r="U3816" i="1"/>
  <c r="J3817" i="1"/>
  <c r="U3817" i="1"/>
  <c r="J3818" i="1"/>
  <c r="J3819" i="1"/>
  <c r="U3819" i="1"/>
  <c r="J3820" i="1"/>
  <c r="U3820" i="1"/>
  <c r="J3821" i="1"/>
  <c r="U3821" i="1"/>
  <c r="J3822" i="1"/>
  <c r="U3822" i="1"/>
  <c r="J3823" i="1"/>
  <c r="U3823" i="1"/>
  <c r="J3824" i="1"/>
  <c r="U3824" i="1"/>
  <c r="J3825" i="1"/>
  <c r="U3825" i="1"/>
  <c r="J3826" i="1"/>
  <c r="J3827" i="1"/>
  <c r="U3827" i="1"/>
  <c r="J3828" i="1"/>
  <c r="U3828" i="1"/>
  <c r="J3829" i="1"/>
  <c r="U3829" i="1"/>
  <c r="J3830" i="1"/>
  <c r="U3830" i="1"/>
  <c r="J3831" i="1"/>
  <c r="U3831" i="1"/>
  <c r="J3832" i="1"/>
  <c r="U3832" i="1"/>
  <c r="J3833" i="1"/>
  <c r="U3833" i="1"/>
  <c r="J3834" i="1"/>
  <c r="J3835" i="1"/>
  <c r="U3835" i="1"/>
  <c r="J3836" i="1"/>
  <c r="U3836" i="1"/>
  <c r="J3837" i="1"/>
  <c r="U3837" i="1"/>
  <c r="J3838" i="1"/>
  <c r="U3838" i="1"/>
  <c r="J3839" i="1"/>
  <c r="U3839" i="1"/>
  <c r="J3840" i="1"/>
  <c r="U3840" i="1"/>
  <c r="J3841" i="1"/>
  <c r="U3841" i="1"/>
  <c r="J3842" i="1"/>
  <c r="J3843" i="1"/>
  <c r="U3843" i="1"/>
  <c r="J3844" i="1"/>
  <c r="U3844" i="1"/>
  <c r="J3845" i="1"/>
  <c r="U3845" i="1"/>
  <c r="J3846" i="1"/>
  <c r="U3846" i="1"/>
  <c r="J3847" i="1"/>
  <c r="U3847" i="1"/>
  <c r="J3848" i="1"/>
  <c r="U3848" i="1"/>
  <c r="J3849" i="1"/>
  <c r="U3849" i="1"/>
  <c r="J3850" i="1"/>
  <c r="J3851" i="1"/>
  <c r="U3851" i="1"/>
  <c r="J3852" i="1"/>
  <c r="U3852" i="1"/>
  <c r="J3853" i="1"/>
  <c r="U3853" i="1"/>
  <c r="J3854" i="1"/>
  <c r="U3854" i="1"/>
  <c r="J3855" i="1"/>
  <c r="U3855" i="1"/>
  <c r="J3856" i="1"/>
  <c r="U3856" i="1"/>
  <c r="J3857" i="1"/>
  <c r="U3857" i="1"/>
  <c r="J3858" i="1"/>
  <c r="J3859" i="1"/>
  <c r="U3859" i="1"/>
  <c r="J3860" i="1"/>
  <c r="U3860" i="1"/>
  <c r="J3861" i="1"/>
  <c r="U3861" i="1"/>
  <c r="J3862" i="1"/>
  <c r="U3862" i="1"/>
  <c r="J3863" i="1"/>
  <c r="U3863" i="1"/>
  <c r="J3864" i="1"/>
  <c r="U3864" i="1"/>
  <c r="J3865" i="1"/>
  <c r="U3865" i="1"/>
  <c r="J3866" i="1"/>
  <c r="J3867" i="1"/>
  <c r="U3867" i="1"/>
  <c r="J3868" i="1"/>
  <c r="U3868" i="1"/>
  <c r="J3869" i="1"/>
  <c r="U3869" i="1"/>
  <c r="J3870" i="1"/>
  <c r="U3870" i="1"/>
  <c r="J3871" i="1"/>
  <c r="U3871" i="1"/>
  <c r="J3872" i="1"/>
  <c r="U3872" i="1"/>
  <c r="J3873" i="1"/>
  <c r="U3873" i="1"/>
  <c r="J3874" i="1"/>
  <c r="J3875" i="1"/>
  <c r="U3875" i="1"/>
  <c r="J3876" i="1"/>
  <c r="U3876" i="1"/>
  <c r="J3877" i="1"/>
  <c r="U3877" i="1"/>
  <c r="J3878" i="1"/>
  <c r="U3878" i="1"/>
  <c r="J3879" i="1"/>
  <c r="U3879" i="1"/>
  <c r="J3880" i="1"/>
  <c r="U3880" i="1"/>
  <c r="J3881" i="1"/>
  <c r="U3881" i="1"/>
  <c r="J3882" i="1"/>
  <c r="J3883" i="1"/>
  <c r="U3883" i="1"/>
  <c r="J3884" i="1"/>
  <c r="U3884" i="1"/>
  <c r="J3885" i="1"/>
  <c r="U3885" i="1"/>
  <c r="J3886" i="1"/>
  <c r="U3886" i="1"/>
  <c r="J3887" i="1"/>
  <c r="U3887" i="1"/>
  <c r="J3888" i="1"/>
  <c r="U3888" i="1"/>
  <c r="J3889" i="1"/>
  <c r="U3889" i="1"/>
  <c r="J3890" i="1"/>
  <c r="J3891" i="1"/>
  <c r="U3891" i="1"/>
  <c r="J3892" i="1"/>
  <c r="U3892" i="1"/>
  <c r="J3893" i="1"/>
  <c r="U3893" i="1"/>
  <c r="J3894" i="1"/>
  <c r="U3894" i="1"/>
  <c r="J3895" i="1"/>
  <c r="U3895" i="1"/>
  <c r="J3896" i="1"/>
  <c r="U3896" i="1"/>
  <c r="J3897" i="1"/>
  <c r="U3897" i="1"/>
  <c r="J3898" i="1"/>
  <c r="J3899" i="1"/>
  <c r="U3899" i="1"/>
  <c r="J3900" i="1"/>
  <c r="U3900" i="1"/>
  <c r="J3901" i="1"/>
  <c r="U3901" i="1"/>
  <c r="J3902" i="1"/>
  <c r="U3902" i="1"/>
  <c r="J3903" i="1"/>
  <c r="U3903" i="1"/>
  <c r="J3904" i="1"/>
  <c r="U3904" i="1"/>
  <c r="J3905" i="1"/>
  <c r="U3905" i="1"/>
  <c r="J3906" i="1"/>
  <c r="J3907" i="1"/>
  <c r="U3907" i="1"/>
  <c r="J3908" i="1"/>
  <c r="U3908" i="1"/>
  <c r="J3909" i="1"/>
  <c r="U3909" i="1"/>
  <c r="J3910" i="1"/>
  <c r="U3910" i="1"/>
  <c r="J3911" i="1"/>
  <c r="U3911" i="1"/>
  <c r="J3912" i="1"/>
  <c r="U3912" i="1"/>
  <c r="J3913" i="1"/>
  <c r="U3913" i="1"/>
  <c r="J3914" i="1"/>
  <c r="J3915" i="1"/>
  <c r="U3915" i="1"/>
  <c r="J3916" i="1"/>
  <c r="U3916" i="1"/>
  <c r="J3917" i="1"/>
  <c r="U3917" i="1"/>
  <c r="J3918" i="1"/>
  <c r="U3918" i="1"/>
  <c r="J3919" i="1"/>
  <c r="U3919" i="1"/>
  <c r="J3920" i="1"/>
  <c r="U3920" i="1"/>
  <c r="J3921" i="1"/>
  <c r="U3921" i="1"/>
  <c r="J3922" i="1"/>
  <c r="J3923" i="1"/>
  <c r="U3923" i="1"/>
  <c r="J3924" i="1"/>
  <c r="U3924" i="1"/>
  <c r="J3925" i="1"/>
  <c r="U3925" i="1"/>
  <c r="J3926" i="1"/>
  <c r="U3926" i="1"/>
  <c r="J3927" i="1"/>
  <c r="U3927" i="1"/>
  <c r="J3928" i="1"/>
  <c r="U3928" i="1"/>
  <c r="J3929" i="1"/>
  <c r="U3929" i="1"/>
  <c r="J3930" i="1"/>
  <c r="J3931" i="1"/>
  <c r="U3931" i="1"/>
  <c r="J3932" i="1"/>
  <c r="U3932" i="1"/>
  <c r="J3933" i="1"/>
  <c r="U3933" i="1"/>
  <c r="J3934" i="1"/>
  <c r="U3934" i="1"/>
  <c r="J3935" i="1"/>
  <c r="U3935" i="1"/>
  <c r="J3936" i="1"/>
  <c r="U3936" i="1"/>
  <c r="J3937" i="1"/>
  <c r="U3937" i="1"/>
  <c r="J3938" i="1"/>
  <c r="J3939" i="1"/>
  <c r="U3939" i="1"/>
  <c r="J3940" i="1"/>
  <c r="U3940" i="1"/>
  <c r="J3941" i="1"/>
  <c r="U3941" i="1"/>
  <c r="J3942" i="1"/>
  <c r="U3942" i="1"/>
  <c r="J3943" i="1"/>
  <c r="U3943" i="1"/>
  <c r="J3944" i="1"/>
  <c r="U3944" i="1"/>
  <c r="J3945" i="1"/>
  <c r="U3945" i="1"/>
  <c r="J3946" i="1"/>
  <c r="J3947" i="1"/>
  <c r="U3947" i="1"/>
  <c r="J3948" i="1"/>
  <c r="U3948" i="1"/>
  <c r="J3949" i="1"/>
  <c r="U3949" i="1"/>
  <c r="J3950" i="1"/>
  <c r="U3950" i="1"/>
  <c r="J3951" i="1"/>
  <c r="U3951" i="1"/>
  <c r="J3952" i="1"/>
  <c r="U3952" i="1"/>
  <c r="J3953" i="1"/>
  <c r="U3953" i="1"/>
  <c r="J3954" i="1"/>
  <c r="J3955" i="1"/>
  <c r="U3955" i="1"/>
  <c r="J3956" i="1"/>
  <c r="U3956" i="1"/>
  <c r="J3957" i="1"/>
  <c r="U3957" i="1"/>
  <c r="J3958" i="1"/>
  <c r="U3958" i="1"/>
  <c r="J3959" i="1"/>
  <c r="U3959" i="1"/>
  <c r="J3960" i="1"/>
  <c r="U3960" i="1"/>
  <c r="J3961" i="1"/>
  <c r="U3961" i="1"/>
  <c r="J3962" i="1"/>
  <c r="J3963" i="1"/>
  <c r="U3963" i="1"/>
  <c r="J3964" i="1"/>
  <c r="U3964" i="1"/>
  <c r="J3965" i="1"/>
  <c r="U3965" i="1"/>
  <c r="J3966" i="1"/>
  <c r="U3966" i="1"/>
  <c r="J3967" i="1"/>
  <c r="U3967" i="1"/>
  <c r="J3968" i="1"/>
  <c r="U3968" i="1"/>
  <c r="J3969" i="1"/>
  <c r="U3969" i="1"/>
  <c r="J3970" i="1"/>
  <c r="J3971" i="1"/>
  <c r="U3971" i="1"/>
  <c r="J3972" i="1"/>
  <c r="U3972" i="1"/>
  <c r="J3973" i="1"/>
  <c r="U3973" i="1"/>
  <c r="J3974" i="1"/>
  <c r="U3974" i="1"/>
  <c r="J3975" i="1"/>
  <c r="U3975" i="1"/>
  <c r="J3976" i="1"/>
  <c r="U3976" i="1"/>
  <c r="J3977" i="1"/>
  <c r="U3977" i="1"/>
  <c r="J3978" i="1"/>
  <c r="J3979" i="1"/>
  <c r="U3979" i="1"/>
  <c r="J3980" i="1"/>
  <c r="U3980" i="1"/>
  <c r="J3981" i="1"/>
  <c r="U3981" i="1"/>
  <c r="J3982" i="1"/>
  <c r="U3982" i="1"/>
  <c r="J3983" i="1"/>
  <c r="U3983" i="1"/>
  <c r="J3984" i="1"/>
  <c r="U3984" i="1"/>
  <c r="J3985" i="1"/>
  <c r="U3985" i="1"/>
  <c r="J3986" i="1"/>
  <c r="J3987" i="1"/>
  <c r="U3987" i="1"/>
  <c r="J3988" i="1"/>
  <c r="U3988" i="1"/>
  <c r="J3989" i="1"/>
  <c r="U3989" i="1"/>
  <c r="J3990" i="1"/>
  <c r="U3990" i="1"/>
  <c r="J3991" i="1"/>
  <c r="U3991" i="1"/>
  <c r="J3992" i="1"/>
  <c r="U3992" i="1"/>
  <c r="J3993" i="1"/>
  <c r="U3993" i="1"/>
  <c r="J3994" i="1"/>
  <c r="J3995" i="1"/>
  <c r="U3995" i="1"/>
  <c r="J3996" i="1"/>
  <c r="U3996" i="1"/>
  <c r="J3997" i="1"/>
  <c r="U3997" i="1"/>
  <c r="J3998" i="1"/>
  <c r="U3998" i="1"/>
  <c r="J3999" i="1"/>
  <c r="U3999" i="1"/>
  <c r="J4000" i="1"/>
  <c r="U4000" i="1"/>
  <c r="J4001" i="1"/>
  <c r="U4001" i="1"/>
  <c r="J4002" i="1"/>
  <c r="J4003" i="1"/>
  <c r="U4003" i="1"/>
  <c r="J4004" i="1"/>
  <c r="U4004" i="1"/>
  <c r="J4005" i="1"/>
  <c r="U4005" i="1"/>
  <c r="J4006" i="1"/>
  <c r="U4006" i="1"/>
  <c r="J4007" i="1"/>
  <c r="U4007" i="1"/>
  <c r="J4008" i="1"/>
  <c r="U4008" i="1"/>
  <c r="J4009" i="1"/>
  <c r="U4009" i="1"/>
  <c r="J4010" i="1"/>
  <c r="J4011" i="1"/>
  <c r="U4011" i="1"/>
  <c r="J4012" i="1"/>
  <c r="U4012" i="1"/>
  <c r="J4013" i="1"/>
  <c r="U4013" i="1"/>
  <c r="J4014" i="1"/>
  <c r="U4014" i="1"/>
  <c r="J4015" i="1"/>
  <c r="U4015" i="1"/>
  <c r="J4016" i="1"/>
  <c r="U4016" i="1"/>
  <c r="J4017" i="1"/>
  <c r="U4017" i="1"/>
  <c r="J4018" i="1"/>
  <c r="J4019" i="1"/>
  <c r="U4019" i="1"/>
  <c r="J4020" i="1"/>
  <c r="U4020" i="1"/>
  <c r="J4021" i="1"/>
  <c r="U4021" i="1"/>
  <c r="J4022" i="1"/>
  <c r="U4022" i="1"/>
  <c r="J4023" i="1"/>
  <c r="U4023" i="1"/>
  <c r="J4024" i="1"/>
  <c r="U4024" i="1"/>
  <c r="J4025" i="1"/>
  <c r="U4025" i="1"/>
  <c r="J4026" i="1"/>
  <c r="J4027" i="1"/>
  <c r="U4027" i="1"/>
  <c r="J4028" i="1"/>
  <c r="U4028" i="1"/>
  <c r="J4029" i="1"/>
  <c r="U4029" i="1"/>
  <c r="J4030" i="1"/>
  <c r="U4030" i="1"/>
  <c r="J4031" i="1"/>
  <c r="U4031" i="1"/>
  <c r="J4032" i="1"/>
  <c r="U4032" i="1"/>
  <c r="J4033" i="1"/>
  <c r="U4033" i="1"/>
  <c r="J4034" i="1"/>
  <c r="J4035" i="1"/>
  <c r="U4035" i="1"/>
  <c r="J4036" i="1"/>
  <c r="U4036" i="1"/>
  <c r="J4037" i="1"/>
  <c r="U4037" i="1"/>
  <c r="J4038" i="1"/>
  <c r="U4038" i="1"/>
  <c r="J4039" i="1"/>
  <c r="U4039" i="1"/>
  <c r="J4040" i="1"/>
  <c r="U4040" i="1"/>
  <c r="J4041" i="1"/>
  <c r="U4041" i="1"/>
  <c r="J4042" i="1"/>
  <c r="J4043" i="1"/>
  <c r="U4043" i="1"/>
  <c r="J4044" i="1"/>
  <c r="U4044" i="1"/>
  <c r="J4045" i="1"/>
  <c r="U4045" i="1"/>
  <c r="J4046" i="1"/>
  <c r="U4046" i="1"/>
  <c r="J4047" i="1"/>
  <c r="U4047" i="1"/>
  <c r="J4048" i="1"/>
  <c r="U4048" i="1"/>
  <c r="J4049" i="1"/>
  <c r="U4049" i="1"/>
  <c r="J4050" i="1"/>
  <c r="J4051" i="1"/>
  <c r="U4051" i="1"/>
  <c r="J4052" i="1"/>
  <c r="U4052" i="1"/>
  <c r="J4053" i="1"/>
  <c r="U4053" i="1"/>
  <c r="J4054" i="1"/>
  <c r="U4054" i="1"/>
  <c r="J4055" i="1"/>
  <c r="U4055" i="1"/>
  <c r="J4056" i="1"/>
  <c r="U4056" i="1"/>
  <c r="J4057" i="1"/>
  <c r="U4057" i="1"/>
  <c r="J4058" i="1"/>
  <c r="J4059" i="1"/>
  <c r="U4059" i="1"/>
  <c r="J4060" i="1"/>
  <c r="U4060" i="1"/>
  <c r="J4061" i="1"/>
  <c r="U4061" i="1"/>
  <c r="J4062" i="1"/>
  <c r="U4062" i="1"/>
  <c r="J4063" i="1"/>
  <c r="U4063" i="1"/>
  <c r="J4064" i="1"/>
  <c r="U4064" i="1"/>
  <c r="J4065" i="1"/>
  <c r="U4065" i="1"/>
  <c r="J4066" i="1"/>
  <c r="J4067" i="1"/>
  <c r="U4067" i="1"/>
  <c r="J4068" i="1"/>
  <c r="U4068" i="1"/>
  <c r="J4069" i="1"/>
  <c r="U4069" i="1"/>
  <c r="J4070" i="1"/>
  <c r="U4070" i="1"/>
  <c r="J4071" i="1"/>
  <c r="U4071" i="1"/>
  <c r="J4072" i="1"/>
  <c r="U4072" i="1"/>
  <c r="J4073" i="1"/>
  <c r="U4073" i="1"/>
  <c r="J4074" i="1"/>
  <c r="J4075" i="1"/>
  <c r="U4075" i="1"/>
  <c r="J4076" i="1"/>
  <c r="U4076" i="1"/>
  <c r="J4077" i="1"/>
  <c r="U4077" i="1"/>
  <c r="J4078" i="1"/>
  <c r="U4078" i="1"/>
  <c r="J4079" i="1"/>
  <c r="U4079" i="1"/>
  <c r="J4080" i="1"/>
  <c r="U4080" i="1"/>
  <c r="J4081" i="1"/>
  <c r="U4081" i="1"/>
  <c r="J4082" i="1"/>
  <c r="J4083" i="1"/>
  <c r="U4083" i="1"/>
  <c r="J4084" i="1"/>
  <c r="U4084" i="1"/>
  <c r="J4085" i="1"/>
  <c r="U4085" i="1"/>
  <c r="J4086" i="1"/>
  <c r="U4086" i="1"/>
  <c r="J4087" i="1"/>
  <c r="U4087" i="1"/>
  <c r="J4088" i="1"/>
  <c r="U4088" i="1"/>
  <c r="J4089" i="1"/>
  <c r="U4089" i="1"/>
  <c r="J4090" i="1"/>
  <c r="J4091" i="1"/>
  <c r="U4091" i="1"/>
  <c r="J4092" i="1"/>
  <c r="U4092" i="1"/>
  <c r="J4093" i="1"/>
  <c r="U4093" i="1"/>
  <c r="J4094" i="1"/>
  <c r="U4094" i="1"/>
  <c r="J4095" i="1"/>
  <c r="U4095" i="1"/>
  <c r="J4096" i="1"/>
  <c r="U4096" i="1"/>
  <c r="J4097" i="1"/>
  <c r="U4097" i="1"/>
  <c r="J4098" i="1"/>
  <c r="J4099" i="1"/>
  <c r="U4099" i="1"/>
  <c r="J4100" i="1"/>
  <c r="U4100" i="1"/>
  <c r="J4101" i="1"/>
  <c r="U4101" i="1"/>
  <c r="J4102" i="1"/>
  <c r="U4102" i="1"/>
  <c r="J4103" i="1"/>
  <c r="U4103" i="1"/>
  <c r="J4104" i="1"/>
  <c r="U4104" i="1"/>
  <c r="J4105" i="1"/>
  <c r="U4105" i="1"/>
  <c r="J4106" i="1"/>
  <c r="J4107" i="1"/>
  <c r="U4107" i="1"/>
  <c r="J4108" i="1"/>
  <c r="U4108" i="1"/>
  <c r="J4109" i="1"/>
  <c r="U4109" i="1"/>
  <c r="J4110" i="1"/>
  <c r="U4110" i="1"/>
  <c r="J4111" i="1"/>
  <c r="U4111" i="1"/>
  <c r="J4112" i="1"/>
  <c r="U4112" i="1"/>
  <c r="J4113" i="1"/>
  <c r="U4113" i="1"/>
  <c r="J4114" i="1"/>
  <c r="J4115" i="1"/>
  <c r="U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" i="1"/>
</calcChain>
</file>

<file path=xl/sharedStrings.xml><?xml version="1.0" encoding="utf-8"?>
<sst xmlns="http://schemas.openxmlformats.org/spreadsheetml/2006/main" count="33125" uniqueCount="8407">
  <si>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</si>
  <si>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</si>
  <si>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</si>
  <si>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</si>
  <si>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</si>
  <si>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</si>
  <si>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</si>
  <si>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</si>
  <si>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</si>
  <si>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</si>
  <si>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</si>
  <si>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</si>
  <si>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</si>
  <si>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</si>
  <si>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</si>
  <si>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</si>
  <si>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</si>
  <si>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</si>
  <si>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</si>
  <si>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</si>
  <si>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</si>
  <si>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</si>
  <si>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</si>
  <si>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</si>
  <si>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</si>
  <si>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</si>
  <si>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</si>
  <si>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</si>
  <si>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</si>
  <si>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</si>
  <si>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</si>
  <si>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</si>
  <si>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</si>
  <si>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</si>
  <si>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</si>
  <si>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</si>
  <si>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</si>
  <si>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</si>
  <si>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</si>
  <si>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</si>
  <si>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</si>
  <si>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</si>
  <si>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</si>
  <si>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</si>
  <si>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</si>
  <si>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</si>
  <si>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</si>
  <si>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</si>
  <si>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</si>
  <si>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</si>
  <si>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</si>
  <si>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</si>
  <si>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</si>
  <si>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</si>
  <si>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</si>
  <si>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</si>
  <si>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</si>
  <si>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</si>
  <si>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</si>
  <si>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</si>
  <si>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</si>
  <si>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</si>
  <si>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</si>
  <si>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</si>
  <si>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</si>
  <si>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</si>
  <si>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</si>
  <si>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</si>
  <si>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</si>
  <si>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</si>
  <si>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</si>
  <si>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</si>
  <si>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</si>
  <si>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</si>
  <si>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</si>
  <si>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</si>
  <si>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</si>
  <si>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</si>
  <si>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</si>
  <si>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</si>
  <si>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</si>
  <si>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</si>
  <si>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</si>
  <si>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</si>
  <si>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</si>
  <si>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</si>
  <si>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</si>
  <si>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</si>
  <si>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</si>
  <si>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</si>
  <si>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</si>
  <si>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</si>
  <si>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</si>
  <si>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</si>
  <si>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</si>
  <si>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</si>
  <si>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</si>
  <si>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</si>
  <si>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</si>
  <si>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</si>
  <si>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</si>
  <si>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</si>
  <si>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</si>
  <si>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</si>
  <si>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</si>
  <si>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</si>
  <si>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</si>
  <si>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</si>
  <si>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</si>
  <si>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</si>
  <si>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</si>
  <si>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</si>
  <si>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</si>
  <si>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</si>
  <si>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</si>
  <si>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</si>
  <si>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</si>
  <si>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</si>
  <si>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</si>
  <si>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</si>
  <si>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</si>
  <si>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</si>
  <si>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</si>
  <si>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</si>
  <si>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</si>
  <si>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</si>
  <si>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</si>
  <si>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</si>
  <si>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</si>
  <si>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</si>
  <si>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</si>
  <si>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</si>
  <si>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</si>
  <si>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</si>
  <si>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</si>
  <si>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</si>
  <si>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</si>
  <si>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</si>
  <si>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</si>
  <si>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</si>
  <si>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</si>
  <si>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</si>
  <si>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</si>
  <si>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</si>
  <si>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</si>
  <si>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</si>
  <si>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</si>
  <si>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</si>
  <si>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</si>
  <si>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</si>
  <si>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</si>
  <si>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</si>
  <si>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</si>
  <si>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</si>
  <si>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</si>
  <si>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</si>
  <si>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</si>
  <si>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</si>
  <si>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</si>
  <si>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</si>
  <si>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</si>
  <si>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</si>
  <si>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</si>
  <si>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</si>
  <si>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</si>
  <si>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</si>
  <si>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</si>
  <si>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</si>
  <si>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</si>
  <si>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</si>
  <si>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</si>
  <si>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</si>
  <si>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</si>
  <si>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</si>
  <si>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</si>
  <si>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</si>
  <si>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</si>
  <si>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</si>
  <si>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</si>
  <si>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</si>
  <si>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</si>
  <si>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</si>
  <si>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</si>
  <si>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</si>
  <si>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</si>
  <si>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</si>
  <si>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</si>
  <si>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</si>
  <si>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</si>
  <si>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</si>
  <si>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</si>
  <si>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</si>
  <si>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</si>
  <si>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</si>
  <si>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</si>
  <si>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</si>
  <si>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</si>
  <si>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</si>
  <si>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</si>
  <si>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</si>
  <si>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</si>
  <si>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</si>
  <si>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</si>
  <si>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</si>
  <si>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</si>
  <si>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</si>
  <si>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</si>
  <si>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</si>
  <si>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</si>
  <si>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</si>
  <si>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</si>
  <si>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</si>
  <si>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</si>
  <si>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</si>
  <si>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</si>
  <si>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</si>
  <si>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</si>
  <si>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</si>
  <si>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</si>
  <si>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</si>
  <si>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</si>
  <si>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</si>
  <si>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</si>
  <si>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</si>
  <si>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</si>
  <si>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</si>
  <si>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</si>
  <si>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</si>
  <si>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</si>
  <si>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</si>
  <si>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</si>
  <si>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</si>
  <si>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</si>
  <si>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</si>
  <si>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</si>
  <si>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</si>
  <si>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</si>
  <si>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</si>
  <si>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</si>
  <si>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</si>
  <si>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</si>
  <si>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</si>
  <si>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</si>
  <si>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</si>
  <si>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</si>
  <si>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</si>
  <si>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</si>
  <si>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</si>
  <si>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</si>
  <si>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</si>
  <si>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</si>
  <si>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</si>
  <si>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</si>
  <si>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</si>
  <si>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</si>
  <si>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</si>
  <si>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</si>
  <si>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</si>
  <si>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</si>
  <si>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</si>
  <si>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</si>
  <si>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</si>
  <si>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</si>
  <si>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</si>
  <si>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</si>
  <si>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</si>
  <si>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</si>
  <si>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</si>
  <si>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</si>
  <si>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</si>
  <si>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</si>
  <si>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</si>
  <si>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</si>
  <si>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</si>
  <si>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</si>
  <si>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</si>
  <si>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</si>
  <si>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</si>
  <si>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</si>
  <si>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</si>
  <si>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</si>
  <si>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</si>
  <si>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</si>
  <si>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</si>
  <si>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</si>
  <si>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</si>
  <si>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</si>
  <si>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</si>
  <si>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</si>
  <si>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</si>
  <si>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</si>
  <si>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</si>
  <si>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</si>
  <si>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</si>
  <si>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</si>
  <si>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</si>
  <si>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</si>
  <si>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</si>
  <si>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</si>
  <si>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</si>
  <si>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</si>
  <si>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</si>
  <si>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</si>
  <si>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</si>
  <si>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</si>
  <si>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</si>
  <si>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</si>
  <si>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</si>
  <si>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</si>
  <si>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</si>
  <si>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</si>
  <si>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</si>
  <si>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</si>
  <si>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</si>
  <si>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</si>
  <si>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</si>
  <si>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</si>
  <si>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</si>
  <si>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</si>
  <si>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</si>
  <si>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</si>
  <si>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</si>
  <si>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</si>
  <si>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</si>
  <si>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</si>
  <si>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</si>
  <si>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</si>
  <si>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</si>
  <si>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</si>
  <si>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</si>
  <si>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</si>
  <si>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</si>
  <si>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</si>
  <si>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</si>
  <si>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</si>
  <si>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</si>
  <si>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</si>
  <si>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</si>
  <si>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</si>
  <si>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</si>
  <si>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</si>
  <si>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</si>
  <si>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</si>
  <si>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</si>
  <si>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</si>
  <si>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</si>
  <si>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</si>
  <si>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</si>
  <si>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</si>
  <si>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</si>
  <si>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</si>
  <si>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</si>
  <si>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</si>
  <si>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</si>
  <si>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</si>
  <si>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</si>
  <si>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</si>
  <si>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</si>
  <si>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</si>
  <si>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</si>
  <si>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</si>
  <si>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</si>
  <si>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</si>
  <si>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</si>
  <si>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</si>
  <si>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</si>
  <si>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</si>
  <si>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</si>
  <si>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</si>
  <si>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</si>
  <si>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</si>
  <si>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</si>
  <si>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</si>
  <si>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</si>
  <si>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</si>
  <si>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</si>
  <si>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</si>
  <si>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</si>
  <si>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</si>
  <si>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</si>
  <si>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</si>
  <si>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</si>
  <si>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</si>
  <si>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</si>
  <si>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</si>
  <si>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</si>
  <si>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</si>
  <si>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</si>
  <si>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</si>
  <si>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</si>
  <si>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</si>
  <si>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</si>
  <si>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</si>
  <si>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</si>
  <si>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</si>
  <si>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</si>
  <si>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</si>
  <si>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</si>
  <si>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</si>
  <si>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</si>
  <si>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</si>
  <si>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</si>
  <si>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</si>
  <si>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</si>
  <si>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</si>
  <si>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</si>
  <si>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</si>
  <si>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</si>
  <si>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</si>
  <si>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</si>
  <si>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</si>
  <si>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</si>
  <si>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</si>
  <si>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</si>
  <si>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</si>
  <si>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</si>
  <si>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</si>
  <si>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</si>
  <si>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</si>
  <si>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</si>
  <si>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</si>
  <si>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</si>
  <si>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</si>
  <si>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</si>
  <si>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</si>
  <si>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</si>
  <si>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</si>
  <si>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</si>
  <si>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</si>
  <si>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</si>
  <si>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</si>
  <si>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</si>
  <si>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</si>
  <si>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</si>
  <si>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</si>
  <si>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</si>
  <si>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</si>
  <si>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</si>
  <si>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</si>
  <si>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</si>
  <si>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</si>
  <si>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</si>
  <si>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</si>
  <si>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</si>
  <si>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</si>
  <si>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</si>
  <si>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</si>
  <si>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</si>
  <si>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</si>
  <si>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</si>
  <si>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</si>
  <si>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</si>
  <si>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</si>
  <si>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</si>
  <si>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</si>
  <si>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</si>
  <si>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</si>
  <si>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</si>
  <si>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</si>
  <si>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</si>
  <si>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</si>
  <si>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</si>
  <si>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</si>
  <si>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</si>
  <si>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</si>
  <si>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</si>
  <si>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</si>
  <si>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</si>
  <si>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</si>
  <si>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</si>
  <si>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</si>
  <si>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</si>
  <si>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</si>
  <si>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</si>
  <si>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</si>
  <si>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</si>
  <si>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</si>
  <si>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</si>
  <si>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</si>
  <si>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</si>
  <si>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</si>
  <si>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</si>
  <si>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</si>
  <si>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</si>
  <si>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</si>
  <si>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</si>
  <si>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</si>
  <si>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</si>
  <si>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</si>
  <si>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</si>
  <si>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</si>
  <si>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</si>
  <si>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</si>
  <si>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</si>
  <si>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</si>
  <si>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</si>
  <si>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</si>
  <si>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</si>
  <si>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</si>
  <si>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</si>
  <si>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</si>
  <si>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</si>
  <si>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</si>
  <si>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</si>
  <si>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</si>
  <si>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</si>
  <si>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</si>
  <si>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</si>
  <si>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</si>
  <si>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</si>
  <si>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</si>
  <si>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</si>
  <si>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</si>
  <si>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</si>
  <si>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</si>
  <si>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</si>
  <si>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</si>
  <si>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</si>
  <si>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</si>
  <si>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</si>
  <si>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</si>
  <si>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</si>
  <si>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</si>
  <si>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</si>
  <si>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</si>
  <si>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</si>
  <si>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</si>
  <si>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</si>
  <si>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</si>
  <si>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</si>
  <si>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</si>
  <si>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</si>
  <si>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</si>
  <si>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</si>
  <si>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</si>
  <si>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</si>
  <si>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</si>
  <si>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</si>
  <si>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</si>
  <si>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</si>
  <si>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</si>
  <si>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</si>
  <si>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</si>
  <si>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</si>
  <si>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</si>
  <si>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</si>
  <si>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</si>
  <si>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</si>
  <si>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</si>
  <si>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</si>
  <si>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</si>
  <si>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</si>
  <si>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</si>
  <si>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</si>
  <si>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</si>
  <si>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</si>
  <si>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</si>
  <si>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</si>
  <si>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</si>
  <si>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</si>
  <si>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</si>
  <si>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</si>
  <si>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</si>
  <si>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</si>
  <si>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</si>
  <si>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</si>
  <si>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</si>
  <si>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</si>
  <si>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</si>
  <si>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</si>
  <si>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</si>
  <si>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</si>
  <si>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</si>
  <si>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</si>
  <si>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</si>
  <si>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</si>
  <si>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</si>
  <si>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</si>
  <si>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</si>
  <si>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</si>
  <si>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</si>
  <si>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</si>
  <si>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</si>
  <si>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</si>
  <si>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</si>
  <si>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</si>
  <si>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</si>
  <si>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</si>
  <si>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</si>
  <si>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</si>
  <si>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</si>
  <si>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</si>
  <si>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</si>
  <si>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</si>
  <si>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</si>
  <si>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</si>
  <si>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</si>
  <si>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</si>
  <si>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</si>
  <si>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</si>
  <si>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</si>
  <si>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</si>
  <si>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</si>
  <si>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</si>
  <si>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</si>
  <si>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</si>
  <si>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</si>
  <si>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</si>
  <si>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</si>
  <si>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</si>
  <si>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</si>
  <si>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</si>
  <si>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</si>
  <si>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</si>
  <si>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</si>
  <si>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</si>
  <si>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</si>
  <si>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</si>
  <si>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</si>
  <si>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</si>
  <si>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</si>
  <si>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</si>
  <si>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</si>
  <si>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</si>
  <si>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</si>
  <si>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</si>
  <si>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</si>
  <si>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</si>
  <si>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</si>
  <si>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</si>
  <si>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</si>
  <si>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</si>
  <si>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</si>
  <si>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</si>
  <si>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</si>
  <si>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</si>
  <si>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</si>
  <si>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</si>
  <si>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</si>
  <si>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</si>
  <si>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</si>
  <si>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</si>
  <si>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</si>
  <si>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</si>
  <si>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</si>
  <si>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</si>
  <si>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</si>
  <si>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</si>
  <si>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</si>
  <si>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</si>
  <si>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</si>
  <si>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</si>
  <si>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</si>
  <si>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</si>
  <si>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</si>
  <si>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</si>
  <si>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</si>
  <si>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</si>
  <si>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</si>
  <si>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</si>
  <si>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</si>
  <si>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</si>
  <si>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</si>
  <si>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</si>
  <si>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</si>
  <si>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</si>
  <si>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</si>
  <si>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</si>
  <si>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</si>
  <si>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</si>
  <si>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</si>
  <si>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</si>
  <si>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</si>
  <si>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</si>
  <si>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</si>
  <si>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</si>
  <si>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</si>
  <si>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</si>
  <si>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</si>
  <si>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</si>
  <si>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</si>
  <si>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</si>
  <si>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</si>
  <si>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</si>
  <si>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</si>
  <si>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</si>
  <si>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</si>
  <si>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</si>
  <si>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</si>
  <si>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</si>
  <si>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</si>
  <si>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</si>
  <si>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</si>
  <si>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</si>
  <si>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</si>
  <si>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</si>
  <si>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</si>
  <si>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</si>
  <si>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</si>
  <si>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</si>
  <si>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</si>
  <si>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</si>
  <si>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</si>
  <si>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</si>
  <si>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</si>
  <si>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</si>
  <si>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</si>
  <si>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</si>
  <si>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</si>
  <si>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</si>
  <si>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</si>
  <si>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</si>
  <si>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</si>
  <si>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</si>
  <si>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</si>
  <si>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</si>
  <si>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</si>
  <si>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</si>
  <si>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</si>
  <si>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</si>
  <si>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</si>
  <si>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</si>
  <si>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</si>
  <si>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</si>
  <si>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</si>
  <si>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</si>
  <si>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</si>
  <si>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</si>
  <si>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</si>
  <si>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</si>
  <si>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</si>
  <si>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</si>
  <si>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</si>
  <si>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</si>
  <si>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</si>
  <si>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</si>
  <si>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</si>
  <si>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</si>
  <si>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</si>
  <si>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</si>
  <si>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</si>
  <si>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</si>
  <si>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</si>
  <si>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</si>
  <si>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</si>
  <si>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</si>
  <si>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</si>
  <si>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</si>
  <si>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</si>
  <si>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</si>
  <si>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</si>
  <si>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</si>
  <si>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</si>
  <si>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</si>
  <si>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</si>
  <si>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</si>
  <si>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</si>
  <si>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</si>
  <si>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</si>
  <si>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</si>
  <si>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</si>
  <si>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</si>
  <si>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</si>
  <si>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</si>
  <si>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</si>
  <si>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</si>
  <si>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</si>
  <si>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</si>
  <si>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</si>
  <si>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</si>
  <si>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</si>
  <si>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</si>
  <si>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</si>
  <si>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</si>
  <si>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</si>
  <si>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</si>
  <si>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</si>
  <si>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</si>
  <si>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</si>
  <si>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</si>
  <si>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</si>
  <si>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</si>
  <si>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</si>
  <si>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</si>
  <si>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</si>
  <si>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</si>
  <si>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</si>
  <si>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</si>
  <si>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</si>
  <si>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</si>
  <si>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</si>
  <si>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</si>
  <si>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</si>
  <si>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</si>
  <si>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</si>
  <si>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</si>
  <si>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</si>
  <si>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</si>
  <si>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</si>
  <si>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</si>
  <si>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</si>
  <si>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</si>
  <si>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</si>
  <si>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</si>
  <si>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</si>
  <si>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</si>
  <si>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</si>
  <si>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</si>
  <si>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</si>
  <si>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</si>
  <si>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</si>
  <si>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</si>
  <si>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</si>
  <si>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</si>
  <si>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</si>
  <si>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</si>
  <si>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</si>
  <si>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</si>
  <si>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</si>
  <si>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</si>
  <si>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</si>
  <si>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</si>
  <si>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</si>
  <si>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</si>
  <si>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</si>
  <si>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</si>
  <si>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</si>
  <si>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</si>
  <si>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</si>
  <si>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</si>
  <si>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</si>
  <si>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</si>
  <si>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</si>
  <si>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</si>
  <si>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</si>
  <si>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</si>
  <si>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</si>
  <si>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</si>
  <si>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</si>
  <si>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</si>
  <si>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</si>
  <si>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</si>
  <si>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</si>
  <si>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</si>
  <si>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</si>
  <si>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</si>
  <si>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</si>
  <si>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</si>
  <si>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</si>
  <si>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</si>
  <si>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</si>
  <si>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</si>
  <si>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</si>
  <si>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</si>
  <si>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</si>
  <si>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</si>
  <si>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</si>
  <si>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</si>
  <si>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</si>
  <si>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</si>
  <si>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</si>
  <si>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</si>
  <si>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</si>
  <si>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</si>
  <si>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</si>
  <si>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</si>
  <si>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</si>
  <si>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</si>
  <si>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</si>
  <si>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</si>
  <si>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</si>
  <si>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</si>
  <si>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</si>
  <si>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</si>
  <si>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</si>
  <si>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</si>
  <si>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</si>
  <si>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</si>
  <si>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</si>
  <si>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</si>
  <si>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</si>
  <si>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</si>
  <si>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</si>
  <si>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</si>
  <si>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</si>
  <si>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</si>
  <si>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</si>
  <si>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</si>
  <si>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</si>
  <si>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</si>
  <si>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</si>
  <si>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</si>
  <si>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</si>
  <si>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</si>
  <si>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</si>
  <si>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</si>
  <si>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</si>
  <si>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</si>
  <si>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</si>
  <si>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</si>
  <si>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</si>
  <si>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</si>
  <si>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</si>
  <si>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</si>
  <si>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</si>
  <si>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</si>
  <si>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</si>
  <si>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</si>
  <si>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</si>
  <si>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</si>
  <si>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</si>
  <si>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</si>
  <si>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</si>
  <si>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</si>
  <si>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</si>
  <si>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</si>
  <si>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</si>
  <si>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</si>
  <si>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</si>
  <si>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</si>
  <si>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</si>
  <si>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</si>
  <si>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</si>
  <si>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</si>
  <si>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</si>
  <si>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</si>
  <si>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</si>
  <si>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</si>
  <si>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</si>
  <si>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</si>
  <si>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</si>
  <si>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</si>
  <si>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</si>
  <si>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</si>
  <si>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</si>
  <si>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</si>
  <si>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</si>
  <si>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</si>
  <si>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</si>
  <si>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</si>
  <si>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</si>
  <si>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</si>
  <si>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</si>
  <si>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</si>
  <si>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</si>
  <si>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</si>
  <si>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</si>
  <si>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</si>
  <si>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</si>
  <si>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</si>
  <si>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</si>
  <si>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</si>
  <si>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</si>
  <si>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</si>
  <si>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</si>
  <si>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</si>
  <si>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</si>
  <si>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</si>
  <si>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</si>
  <si>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</si>
  <si>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</si>
  <si>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</si>
  <si>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</si>
  <si>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</si>
  <si>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</si>
  <si>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</si>
  <si>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</si>
  <si>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</si>
  <si>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</si>
  <si>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</si>
  <si>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</si>
  <si>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</si>
  <si>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</si>
  <si>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</si>
  <si>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</si>
  <si>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</si>
  <si>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</si>
  <si>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</si>
  <si>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</si>
  <si>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</si>
  <si>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</si>
  <si>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</si>
  <si>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</si>
  <si>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</si>
  <si>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</si>
  <si>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</si>
  <si>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</si>
  <si>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</si>
  <si>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</si>
  <si>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</si>
  <si>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</si>
  <si>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</si>
  <si>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</si>
  <si>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</si>
  <si>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</si>
  <si>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</si>
  <si>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</si>
  <si>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</si>
  <si>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</si>
  <si>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</si>
  <si>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</si>
  <si>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</si>
  <si>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</si>
  <si>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</si>
  <si>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</si>
  <si>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</si>
  <si>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</si>
  <si>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</si>
  <si>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</si>
  <si>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</si>
  <si>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</si>
  <si>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</si>
  <si>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</si>
  <si>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</si>
  <si>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</si>
  <si>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</si>
  <si>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</si>
  <si>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</si>
  <si>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</si>
  <si>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</si>
  <si>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</si>
  <si>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</si>
  <si>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</si>
  <si>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</si>
  <si>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</si>
  <si>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</si>
  <si>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</si>
  <si>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</si>
  <si>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</si>
  <si>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</si>
  <si>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</si>
  <si>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</si>
  <si>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</si>
  <si>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</si>
  <si>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</si>
  <si>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</si>
  <si>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</si>
  <si>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</si>
  <si>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</si>
  <si>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</si>
  <si>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</si>
  <si>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</si>
  <si>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</si>
  <si>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</si>
  <si>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</si>
  <si>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</si>
  <si>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</si>
  <si>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</si>
  <si>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</si>
  <si>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</si>
  <si>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</si>
  <si>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</si>
  <si>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</si>
  <si>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</si>
  <si>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</si>
  <si>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</si>
  <si>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</si>
  <si>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</si>
  <si>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</si>
  <si>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</si>
  <si>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</si>
  <si>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</si>
  <si>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</si>
  <si>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</si>
  <si>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</si>
  <si>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</si>
  <si>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</si>
  <si>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</si>
  <si>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</si>
  <si>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</si>
  <si>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</si>
  <si>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</si>
  <si>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</si>
  <si>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</si>
  <si>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</si>
  <si>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</si>
  <si>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</si>
  <si>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</si>
  <si>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</si>
  <si>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</si>
  <si>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</si>
  <si>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</si>
  <si>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</si>
  <si>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</si>
  <si>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</si>
  <si>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</si>
  <si>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</si>
  <si>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</si>
  <si>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</si>
  <si>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</si>
  <si>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</si>
  <si>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</si>
  <si>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</si>
  <si>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</si>
  <si>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</si>
  <si>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</si>
  <si>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</si>
  <si>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</si>
  <si>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</si>
  <si>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</si>
  <si>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</si>
  <si>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</si>
  <si>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</si>
  <si>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</si>
  <si>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</si>
  <si>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</si>
  <si>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</si>
  <si>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</si>
  <si>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</si>
  <si>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</si>
  <si>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</si>
  <si>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</si>
  <si>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</si>
  <si>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</si>
  <si>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</si>
  <si>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</si>
  <si>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</si>
  <si>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</si>
  <si>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</si>
  <si>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</si>
  <si>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</si>
  <si>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</si>
  <si>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</si>
  <si>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</si>
  <si>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</si>
  <si>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</si>
  <si>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</si>
  <si>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</si>
  <si>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</si>
  <si>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</si>
  <si>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</si>
  <si>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</si>
  <si>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</si>
  <si>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</si>
  <si>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</si>
  <si>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</si>
  <si>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</si>
  <si>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</si>
  <si>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</si>
  <si>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</si>
  <si>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</si>
  <si>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</si>
  <si>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</si>
  <si>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</si>
  <si>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</si>
  <si>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</si>
  <si>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</si>
  <si>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</si>
  <si>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</si>
  <si>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</si>
  <si>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</si>
  <si>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</si>
  <si>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</si>
  <si>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</si>
  <si>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</si>
  <si>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</si>
  <si>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</si>
  <si>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</si>
  <si>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</si>
  <si>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</si>
  <si>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</si>
  <si>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</si>
  <si>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</si>
  <si>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</si>
  <si>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</si>
  <si>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</si>
  <si>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</si>
  <si>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</si>
  <si>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</si>
  <si>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</si>
  <si>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</si>
  <si>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</si>
  <si>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</si>
  <si>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</si>
  <si>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</si>
  <si>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</si>
  <si>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</si>
  <si>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</si>
  <si>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</si>
  <si>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</si>
  <si>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</si>
  <si>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</si>
  <si>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</si>
  <si>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</si>
  <si>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</si>
  <si>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</si>
  <si>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</si>
  <si>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</si>
  <si>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</si>
  <si>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</si>
  <si>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</si>
  <si>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</si>
  <si>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</si>
  <si>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</si>
  <si>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</si>
  <si>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</si>
  <si>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</si>
  <si>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</si>
  <si>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</si>
  <si>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</si>
  <si>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</si>
  <si>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</si>
  <si>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</si>
  <si>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</si>
  <si>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</si>
  <si>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</si>
  <si>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</si>
  <si>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</si>
  <si>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</si>
  <si>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</si>
  <si>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</si>
  <si>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</si>
  <si>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</si>
  <si>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</si>
  <si>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</si>
  <si>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</si>
  <si>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</si>
  <si>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</si>
  <si>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</si>
  <si>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</si>
  <si>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</si>
  <si>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</si>
  <si>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</si>
  <si>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</si>
  <si>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</si>
  <si>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</si>
  <si>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</si>
  <si>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</si>
  <si>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</si>
  <si>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</si>
  <si>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</si>
  <si>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</si>
  <si>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</si>
  <si>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</si>
  <si>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</si>
  <si>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</si>
  <si>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</si>
  <si>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</si>
  <si>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</si>
  <si>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</si>
  <si>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</si>
  <si>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</si>
  <si>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</si>
  <si>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</si>
  <si>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</si>
  <si>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</si>
  <si>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</si>
  <si>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</si>
  <si>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</si>
  <si>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</si>
  <si>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</si>
  <si>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</si>
  <si>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</si>
  <si>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</si>
  <si>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</si>
  <si>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</si>
  <si>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</si>
  <si>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</si>
  <si>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</si>
  <si>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</si>
  <si>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</si>
  <si>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</si>
  <si>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</si>
  <si>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</si>
  <si>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</si>
  <si>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</si>
  <si>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</si>
  <si>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</si>
  <si>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</si>
  <si>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</si>
  <si>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</si>
  <si>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</si>
  <si>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</si>
  <si>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</si>
  <si>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</si>
  <si>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</si>
  <si>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</si>
  <si>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</si>
  <si>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</si>
  <si>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</si>
  <si>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</si>
  <si>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</si>
  <si>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</si>
  <si>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</si>
  <si>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</si>
  <si>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</si>
  <si>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</si>
  <si>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</si>
  <si>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</si>
  <si>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</si>
  <si>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</si>
  <si>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</si>
  <si>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</si>
  <si>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</si>
  <si>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</si>
  <si>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</si>
  <si>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</si>
  <si>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</si>
  <si>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</si>
  <si>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</si>
  <si>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</si>
  <si>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</si>
  <si>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</si>
  <si>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</si>
  <si>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</si>
  <si>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</si>
  <si>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</si>
  <si>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</si>
  <si>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</si>
  <si>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</si>
  <si>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</si>
  <si>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</si>
  <si>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</si>
  <si>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</si>
  <si>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</si>
  <si>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</si>
  <si>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</si>
  <si>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</si>
  <si>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</si>
  <si>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</si>
  <si>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</si>
  <si>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</si>
  <si>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</si>
  <si>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</si>
  <si>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</si>
  <si>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</si>
  <si>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</si>
  <si>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</si>
  <si>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</si>
  <si>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</si>
  <si>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</si>
  <si>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</si>
  <si>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</si>
  <si>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</si>
  <si>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</si>
  <si>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</si>
  <si>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</si>
  <si>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</si>
  <si>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</si>
  <si>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</si>
  <si>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</si>
  <si>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</si>
  <si>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</si>
  <si>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</si>
  <si>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</si>
  <si>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</si>
  <si>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</si>
  <si>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</si>
  <si>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</si>
  <si>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</si>
  <si>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</si>
  <si>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</si>
  <si>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</si>
  <si>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</si>
  <si>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</si>
  <si>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</si>
  <si>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</si>
  <si>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</si>
  <si>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</si>
  <si>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</si>
  <si>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</si>
  <si>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</si>
  <si>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</si>
  <si>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</si>
  <si>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</si>
  <si>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</si>
  <si>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</si>
  <si>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</si>
  <si>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</si>
  <si>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</si>
  <si>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</si>
  <si>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</si>
  <si>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</si>
  <si>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</si>
  <si>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</si>
  <si>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</si>
  <si>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</si>
  <si>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</si>
  <si>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</si>
  <si>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</si>
  <si>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</si>
  <si>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</si>
  <si>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</si>
  <si>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</si>
  <si>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</si>
  <si>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</si>
  <si>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</si>
  <si>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</si>
  <si>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</si>
  <si>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</si>
  <si>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</si>
  <si>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</si>
  <si>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</si>
  <si>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</si>
  <si>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</si>
  <si>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</si>
  <si>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</si>
  <si>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</si>
  <si>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</si>
  <si>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</si>
  <si>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</si>
  <si>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</si>
  <si>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</si>
  <si>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</si>
  <si>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</si>
  <si>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</si>
  <si>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</si>
  <si>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</si>
  <si>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</si>
  <si>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</si>
  <si>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</si>
  <si>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</si>
  <si>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</si>
  <si>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</si>
  <si>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</si>
  <si>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</si>
  <si>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</si>
  <si>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</si>
  <si>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</si>
  <si>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</si>
  <si>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</si>
  <si>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</si>
  <si>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</si>
  <si>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</si>
  <si>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</si>
  <si>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</si>
  <si>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</si>
  <si>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</si>
  <si>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</si>
  <si>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</si>
  <si>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</si>
  <si>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</si>
  <si>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</si>
  <si>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</si>
  <si>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</si>
  <si>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</si>
  <si>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</si>
  <si>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</si>
  <si>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</si>
  <si>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</si>
  <si>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</si>
  <si>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</si>
  <si>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</si>
  <si>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</si>
  <si>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</si>
  <si>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</si>
  <si>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</si>
  <si>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</si>
  <si>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</si>
  <si>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</si>
  <si>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</si>
  <si>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</si>
  <si>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</si>
  <si>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</si>
  <si>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</si>
  <si>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</si>
  <si>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</si>
  <si>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</si>
  <si>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</si>
  <si>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</si>
  <si>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</si>
  <si>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</si>
  <si>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</si>
  <si>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</si>
  <si>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</si>
  <si>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</si>
  <si>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</si>
  <si>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</si>
  <si>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</si>
  <si>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</si>
  <si>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</si>
  <si>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</si>
  <si>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</si>
  <si>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</si>
  <si>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</si>
  <si>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</si>
  <si>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</si>
  <si>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</si>
  <si>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</si>
  <si>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</si>
  <si>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</si>
  <si>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</si>
  <si>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</si>
  <si>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</si>
  <si>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</si>
  <si>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</si>
  <si>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</si>
  <si>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</si>
  <si>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</si>
  <si>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</si>
  <si>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</si>
  <si>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</si>
  <si>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</si>
  <si>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</si>
  <si>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</si>
  <si>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</si>
  <si>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</si>
  <si>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</si>
  <si>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</si>
  <si>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</si>
  <si>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</si>
  <si>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</si>
  <si>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</si>
  <si>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</si>
  <si>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</si>
  <si>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</si>
  <si>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</si>
  <si>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</si>
  <si>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</si>
  <si>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</si>
  <si>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</si>
  <si>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</si>
  <si>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</si>
  <si>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</si>
  <si>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</si>
  <si>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</si>
  <si>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</si>
  <si>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</si>
  <si>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</si>
  <si>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</si>
  <si>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</si>
  <si>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</si>
  <si>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</si>
  <si>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</si>
  <si>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</si>
  <si>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</si>
  <si>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</si>
  <si>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</si>
  <si>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</si>
  <si>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</si>
  <si>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</si>
  <si>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</si>
  <si>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</si>
  <si>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</si>
  <si>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</si>
  <si>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</si>
  <si>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</si>
  <si>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</si>
  <si>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</si>
  <si>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</si>
  <si>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</si>
  <si>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</si>
  <si>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</si>
  <si>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</si>
  <si>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</si>
  <si>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</si>
  <si>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</si>
  <si>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</si>
  <si>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</si>
  <si>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</si>
  <si>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</si>
  <si>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</si>
  <si>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</si>
  <si>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</si>
  <si>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</si>
  <si>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</si>
  <si>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</si>
  <si>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</si>
  <si>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</si>
  <si>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</si>
  <si>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</si>
  <si>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</si>
  <si>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</si>
  <si>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</si>
  <si>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</si>
  <si>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</si>
  <si>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</si>
  <si>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</si>
  <si>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</si>
  <si>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</si>
  <si>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</si>
  <si>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</si>
  <si>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</si>
  <si>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</si>
  <si>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</si>
  <si>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</si>
  <si>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</si>
  <si>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</si>
  <si>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</si>
  <si>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</si>
  <si>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</si>
  <si>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</si>
  <si>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</si>
  <si>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</si>
  <si>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</si>
  <si>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</si>
  <si>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</si>
  <si>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</si>
  <si>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</si>
  <si>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</si>
  <si>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</si>
  <si>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</si>
  <si>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</si>
  <si>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</si>
  <si>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</si>
  <si>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</si>
  <si>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</si>
  <si>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</si>
  <si>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</si>
  <si>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</si>
  <si>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</si>
  <si>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</si>
  <si>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</si>
  <si>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</si>
  <si>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</si>
  <si>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</si>
  <si>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</si>
  <si>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</si>
  <si>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</si>
  <si>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</si>
  <si>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</si>
  <si>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</si>
  <si>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</si>
  <si>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</si>
  <si>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</si>
  <si>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</si>
  <si>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</si>
  <si>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</si>
  <si>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</si>
  <si>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</si>
  <si>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</si>
  <si>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</si>
  <si>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</si>
  <si>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</si>
  <si>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</si>
  <si>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</si>
  <si>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</si>
  <si>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</si>
  <si>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</si>
  <si>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</si>
  <si>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</si>
  <si>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</si>
  <si>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</si>
  <si>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</si>
  <si>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</si>
  <si>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</si>
  <si>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</si>
  <si>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</si>
  <si>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</si>
  <si>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</si>
  <si>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</si>
  <si>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</si>
  <si>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</si>
  <si>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</si>
  <si>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</si>
  <si>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</si>
  <si>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</si>
  <si>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</si>
  <si>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</si>
  <si>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</si>
  <si>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</si>
  <si>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</si>
  <si>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</si>
  <si>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</si>
  <si>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</si>
  <si>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</si>
  <si>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</si>
  <si>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</si>
  <si>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</si>
  <si>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</si>
  <si>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</si>
  <si>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</si>
  <si>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</si>
  <si>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</si>
  <si>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</si>
  <si>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</si>
  <si>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</si>
  <si>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</si>
  <si>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</si>
  <si>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</si>
  <si>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</si>
  <si>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</si>
  <si>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</si>
  <si>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</si>
  <si>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</si>
  <si>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</si>
  <si>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</si>
  <si>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</si>
  <si>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</si>
  <si>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</si>
  <si>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</si>
  <si>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</si>
  <si>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</si>
  <si>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</si>
  <si>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</si>
  <si>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</si>
  <si>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</si>
  <si>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</si>
  <si>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</si>
  <si>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</si>
  <si>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</si>
  <si>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</si>
  <si>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</si>
  <si>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</si>
  <si>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</si>
  <si>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</si>
  <si>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</si>
  <si>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</si>
  <si>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</si>
  <si>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</si>
  <si>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</si>
  <si>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</si>
  <si>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</si>
  <si>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</si>
  <si>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</si>
  <si>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</si>
  <si>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</si>
  <si>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</si>
  <si>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</si>
  <si>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</si>
  <si>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</si>
  <si>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</si>
  <si>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</si>
  <si>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</si>
  <si>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</si>
  <si>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</si>
  <si>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</si>
  <si>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</si>
  <si>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</si>
  <si>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</si>
  <si>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</si>
  <si>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</si>
  <si>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</si>
  <si>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</si>
  <si>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</si>
  <si>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</si>
  <si>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</si>
  <si>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</si>
  <si>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</si>
  <si>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</si>
  <si>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</si>
  <si>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</si>
  <si>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</si>
  <si>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</si>
  <si>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</si>
  <si>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</si>
  <si>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</si>
  <si>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</si>
  <si>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</si>
  <si>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</si>
  <si>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</si>
  <si>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</si>
  <si>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</si>
  <si>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</si>
  <si>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</si>
  <si>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</si>
  <si>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</si>
  <si>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</si>
  <si>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</si>
  <si>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</si>
  <si>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</si>
  <si>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</si>
  <si>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</si>
  <si>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</si>
  <si>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</si>
  <si>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</si>
  <si>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</si>
  <si>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</si>
  <si>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</si>
  <si>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</si>
  <si>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</si>
  <si>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</si>
  <si>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</si>
  <si>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</si>
  <si>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</si>
  <si>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</si>
  <si>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</si>
  <si>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</si>
  <si>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</si>
  <si>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</si>
  <si>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</si>
  <si>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</si>
  <si>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</si>
  <si>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</si>
  <si>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</si>
  <si>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</si>
  <si>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</si>
  <si>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</si>
  <si>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</si>
  <si>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</si>
  <si>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</si>
  <si>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</si>
  <si>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</si>
  <si>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</si>
  <si>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</si>
  <si>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</si>
  <si>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</si>
  <si>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</si>
  <si>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</si>
  <si>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</si>
  <si>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</si>
  <si>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</si>
  <si>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</si>
  <si>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</si>
  <si>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</si>
  <si>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</si>
  <si>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</si>
  <si>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</si>
  <si>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</si>
  <si>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</si>
  <si>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</si>
  <si>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</si>
  <si>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</si>
  <si>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</si>
  <si>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</si>
  <si>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</si>
  <si>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</si>
  <si>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</si>
  <si>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</si>
  <si>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</si>
  <si>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</si>
  <si>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</si>
  <si>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</si>
  <si>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</si>
  <si>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</si>
  <si>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</si>
  <si>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</si>
  <si>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</si>
  <si>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</si>
  <si>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</si>
  <si>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</si>
  <si>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</si>
  <si>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</si>
  <si>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</si>
  <si>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</si>
  <si>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</si>
  <si>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</si>
  <si>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</si>
  <si>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</si>
  <si>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</si>
  <si>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</si>
  <si>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</si>
  <si>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</si>
  <si>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</si>
  <si>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</si>
  <si>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</si>
  <si>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</si>
  <si>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</si>
  <si>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</si>
  <si>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</si>
  <si>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</si>
  <si>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</si>
  <si>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</si>
  <si>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</si>
  <si>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</si>
  <si>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</si>
  <si>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</si>
  <si>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</si>
  <si>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</si>
  <si>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</si>
  <si>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</si>
  <si>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</si>
  <si>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</si>
  <si>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</si>
  <si>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</si>
  <si>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</si>
  <si>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</si>
  <si>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</si>
  <si>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</si>
  <si>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</si>
  <si>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</si>
  <si>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</si>
  <si>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</si>
  <si>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</si>
  <si>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</si>
  <si>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</si>
  <si>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</si>
  <si>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</si>
  <si>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</si>
  <si>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</si>
  <si>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</si>
  <si>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</si>
  <si>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</si>
  <si>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</si>
  <si>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</si>
  <si>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</si>
  <si>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</si>
  <si>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</si>
  <si>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</si>
  <si>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</si>
  <si>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</si>
  <si>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</si>
  <si>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</si>
  <si>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</si>
  <si>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</si>
  <si>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</si>
  <si>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</si>
  <si>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</si>
  <si>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</si>
  <si>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</si>
  <si>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</si>
  <si>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</si>
  <si>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</si>
  <si>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</si>
  <si>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</si>
  <si>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</si>
  <si>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</si>
  <si>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</si>
  <si>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</si>
  <si>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</si>
  <si>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</si>
  <si>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</si>
  <si>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</si>
  <si>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</si>
  <si>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</si>
  <si>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</si>
  <si>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</si>
  <si>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</si>
  <si>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</si>
  <si>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</si>
  <si>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</si>
  <si>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</si>
  <si>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</si>
  <si>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</si>
  <si>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</si>
  <si>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</si>
  <si>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</si>
  <si>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</si>
  <si>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</si>
  <si>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</si>
  <si>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</si>
  <si>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</si>
  <si>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</si>
  <si>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</si>
  <si>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</si>
  <si>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</si>
  <si>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</si>
  <si>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</si>
  <si>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</si>
  <si>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</si>
  <si>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</si>
  <si>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</si>
  <si>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</si>
  <si>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</si>
  <si>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</si>
  <si>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</si>
  <si>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</si>
  <si>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</si>
  <si>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</si>
  <si>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</si>
  <si>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</si>
  <si>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</si>
  <si>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</si>
  <si>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</si>
  <si>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</si>
  <si>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</si>
  <si>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</si>
  <si>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</si>
  <si>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</si>
  <si>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</si>
  <si>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</si>
  <si>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</si>
  <si>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</si>
  <si>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</si>
  <si>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</si>
  <si>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</si>
  <si>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</si>
  <si>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</si>
  <si>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</si>
  <si>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</si>
  <si>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</si>
  <si>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</si>
  <si>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</si>
  <si>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</si>
  <si>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</si>
  <si>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</si>
  <si>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</si>
  <si>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</si>
  <si>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</si>
  <si>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</si>
  <si>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</si>
  <si>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</si>
  <si>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</si>
  <si>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</si>
  <si>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</si>
  <si>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</si>
  <si>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</si>
  <si>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</si>
  <si>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</si>
  <si>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</si>
  <si>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</si>
  <si>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</si>
  <si>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</si>
  <si>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</si>
  <si>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</si>
  <si>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</si>
  <si>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</si>
  <si>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</si>
  <si>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</si>
  <si>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</si>
  <si>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</si>
  <si>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</si>
  <si>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</si>
  <si>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</si>
  <si>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</si>
  <si>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</si>
  <si>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</si>
  <si>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</si>
  <si>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</si>
  <si>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</si>
  <si>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</si>
  <si>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</si>
  <si>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</si>
  <si>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</si>
  <si>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</si>
  <si>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</si>
  <si>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</si>
  <si>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</si>
  <si>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</si>
  <si>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</si>
  <si>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</si>
  <si>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</si>
  <si>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</si>
  <si>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</si>
  <si>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</si>
  <si>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</si>
  <si>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</si>
  <si>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</si>
  <si>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</si>
  <si>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</si>
  <si>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</si>
  <si>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</si>
  <si>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</si>
  <si>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</si>
  <si>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</si>
  <si>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</si>
  <si>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</si>
  <si>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</si>
  <si>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</si>
  <si>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</si>
  <si>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</si>
  <si>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</si>
  <si>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</si>
  <si>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</si>
  <si>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</si>
  <si>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</si>
  <si>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</si>
  <si>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</si>
  <si>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</si>
  <si>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</si>
  <si>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</si>
  <si>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</si>
  <si>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</si>
  <si>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</si>
  <si>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</si>
  <si>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</si>
  <si>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</si>
  <si>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</si>
  <si>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</si>
  <si>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</si>
  <si>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</si>
  <si>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</si>
  <si>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</si>
  <si>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</si>
  <si>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</si>
  <si>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</si>
  <si>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</si>
  <si>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</si>
  <si>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</si>
  <si>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</si>
  <si>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</si>
  <si>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</si>
  <si>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</si>
  <si>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</si>
  <si>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</si>
  <si>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</si>
  <si>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</si>
  <si>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</si>
  <si>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</si>
  <si>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</si>
  <si>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</si>
  <si>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</si>
  <si>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</si>
  <si>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</si>
  <si>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</si>
  <si>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</si>
  <si>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</si>
  <si>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</si>
  <si>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</si>
  <si>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</si>
  <si>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</si>
  <si>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</si>
  <si>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</si>
  <si>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</si>
  <si>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</si>
  <si>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</si>
  <si>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</si>
  <si>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</si>
  <si>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</si>
  <si>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</si>
  <si>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</si>
  <si>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</si>
  <si>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</si>
  <si>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</si>
  <si>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</si>
  <si>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</si>
  <si>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</si>
  <si>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</si>
  <si>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</si>
  <si>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</si>
  <si>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</si>
  <si>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</si>
  <si>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</si>
  <si>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</si>
  <si>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</si>
  <si>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</si>
  <si>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</si>
  <si>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</si>
  <si>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</si>
  <si>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</si>
  <si>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</si>
  <si>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</si>
  <si>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</si>
  <si>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</si>
  <si>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</si>
  <si>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</si>
  <si>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</si>
  <si>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</si>
  <si>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</si>
  <si>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</si>
  <si>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</si>
  <si>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</si>
  <si>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</si>
  <si>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</si>
  <si>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</si>
  <si>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</si>
  <si>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</si>
  <si>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</si>
  <si>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</si>
  <si>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</si>
  <si>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</si>
  <si>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</si>
  <si>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</si>
  <si>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</si>
  <si>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</si>
  <si>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</si>
  <si>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</si>
  <si>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</si>
  <si>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</si>
  <si>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</si>
  <si>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</si>
  <si>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</si>
  <si>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</si>
  <si>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</si>
  <si>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</si>
  <si>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</si>
  <si>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</si>
  <si>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</si>
  <si>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</si>
  <si>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</si>
  <si>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</si>
  <si>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</si>
  <si>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</si>
  <si>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</si>
  <si>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</si>
  <si>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</si>
  <si>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</si>
  <si>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</si>
  <si>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</si>
  <si>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</si>
  <si>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</si>
  <si>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</si>
  <si>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</si>
  <si>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</si>
  <si>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</si>
  <si>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</si>
  <si>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</si>
  <si>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</si>
  <si>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</si>
  <si>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</si>
  <si>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</si>
  <si>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</si>
  <si>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</si>
  <si>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</si>
  <si>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</si>
  <si>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</si>
  <si>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</si>
  <si>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</si>
  <si>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</si>
  <si>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</si>
  <si>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</si>
  <si>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</si>
  <si>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</si>
  <si>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</si>
  <si>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</si>
  <si>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</si>
  <si>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</si>
  <si>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</si>
  <si>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</si>
  <si>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</si>
  <si>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</si>
  <si>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</si>
  <si>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</si>
  <si>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</si>
  <si>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</si>
  <si>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</si>
  <si>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</si>
  <si>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</si>
  <si>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</si>
  <si>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</si>
  <si>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</si>
  <si>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</si>
  <si>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</si>
  <si>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</si>
  <si>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</si>
  <si>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</si>
  <si>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</si>
  <si>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</si>
  <si>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</si>
  <si>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</si>
  <si>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</si>
  <si>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</si>
  <si>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</si>
  <si>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</si>
  <si>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</si>
  <si>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</si>
  <si>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</si>
  <si>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</si>
  <si>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</si>
  <si>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</si>
  <si>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</si>
  <si>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</si>
  <si>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</si>
  <si>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</si>
  <si>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</si>
  <si>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</si>
  <si>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</si>
  <si>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</si>
  <si>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</si>
  <si>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</si>
  <si>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</si>
  <si>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</si>
  <si>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</si>
  <si>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</si>
  <si>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</si>
  <si>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</si>
  <si>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</si>
  <si>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</si>
  <si>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</si>
  <si>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</si>
  <si>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</si>
  <si>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</si>
  <si>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</si>
  <si>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</si>
  <si>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</si>
  <si>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</si>
  <si>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</si>
  <si>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</si>
  <si>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</si>
  <si>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</si>
  <si>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</si>
  <si>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</si>
  <si>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</si>
  <si>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</si>
  <si>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</si>
  <si>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</si>
  <si>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</si>
  <si>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</si>
  <si>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</si>
  <si>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</si>
  <si>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</si>
  <si>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</si>
  <si>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</si>
  <si>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</si>
  <si>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</si>
  <si>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</si>
  <si>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</si>
  <si>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</si>
  <si>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</si>
  <si>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</si>
  <si>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</si>
  <si>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</si>
  <si>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</si>
  <si>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</si>
  <si>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</si>
  <si>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</si>
  <si>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</si>
  <si>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</si>
  <si>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</si>
  <si>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</si>
  <si>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</si>
  <si>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</si>
  <si>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</si>
  <si>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</si>
  <si>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</si>
  <si>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</si>
  <si>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</si>
  <si>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</si>
  <si>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</si>
  <si>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</si>
  <si>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</si>
  <si>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</si>
  <si>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</si>
  <si>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</si>
  <si>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</si>
  <si>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</si>
  <si>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</si>
  <si>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</si>
  <si>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</si>
  <si>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</si>
  <si>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</si>
  <si>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</si>
  <si>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</si>
  <si>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</si>
  <si>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</si>
  <si>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</si>
  <si>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</si>
  <si>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</si>
  <si>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</si>
  <si>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</si>
  <si>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</si>
  <si>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</si>
  <si>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</si>
  <si>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</si>
  <si>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</si>
  <si>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</si>
  <si>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</si>
  <si>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</si>
  <si>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</si>
  <si>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</si>
  <si>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</si>
  <si>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</si>
  <si>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</si>
  <si>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</si>
  <si>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</si>
  <si>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</si>
  <si>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</si>
  <si>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</si>
  <si>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</si>
  <si>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</si>
  <si>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</si>
  <si>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</si>
  <si>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</si>
  <si>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</si>
  <si>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</si>
  <si>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</si>
  <si>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</si>
  <si>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</si>
  <si>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</si>
  <si>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</si>
  <si>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</si>
  <si>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</si>
  <si>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</si>
  <si>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</si>
  <si>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</si>
  <si>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</si>
  <si>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</si>
  <si>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</si>
  <si>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</si>
  <si>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</si>
  <si>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</si>
  <si>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</si>
  <si>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</si>
  <si>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</si>
  <si>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</si>
  <si>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</si>
  <si>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</si>
  <si>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</si>
  <si>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</si>
  <si>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</si>
  <si>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</si>
  <si>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</si>
  <si>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</si>
  <si>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</si>
  <si>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</si>
  <si>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</si>
  <si>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</si>
  <si>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</si>
  <si>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</si>
  <si>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</si>
  <si>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</si>
  <si>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</si>
  <si>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</si>
  <si>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</si>
  <si>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</si>
  <si>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</si>
  <si>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</si>
  <si>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</si>
  <si>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</si>
  <si>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</si>
  <si>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</si>
  <si>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</si>
  <si>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</si>
  <si>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</si>
  <si>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</si>
  <si>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</si>
  <si>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</si>
  <si>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</si>
  <si>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</si>
  <si>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</si>
  <si>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</si>
  <si>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</si>
  <si>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</si>
  <si>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</si>
  <si>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</si>
  <si>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</si>
  <si>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</si>
  <si>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</si>
  <si>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</si>
  <si>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</si>
  <si>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</si>
  <si>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</si>
  <si>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</si>
  <si>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</si>
  <si>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</si>
  <si>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</si>
  <si>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</si>
  <si>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</si>
  <si>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</si>
  <si>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</si>
  <si>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</si>
  <si>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</si>
  <si>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</si>
  <si>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</si>
  <si>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</si>
  <si>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</si>
  <si>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</si>
  <si>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</si>
  <si>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</si>
  <si>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</si>
  <si>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</si>
  <si>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</si>
  <si>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</si>
  <si>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</si>
  <si>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</si>
  <si>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</si>
  <si>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</si>
  <si>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</si>
  <si>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</si>
  <si>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</si>
  <si>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</si>
  <si>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</si>
  <si>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</si>
  <si>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</si>
  <si>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</si>
  <si>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</si>
  <si>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</si>
  <si>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</si>
  <si>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</si>
  <si>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</si>
  <si>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</si>
  <si>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</si>
  <si>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</si>
  <si>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</si>
  <si>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</si>
  <si>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</si>
  <si>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</si>
  <si>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</si>
  <si>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</si>
  <si>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</si>
  <si>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</si>
  <si>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</si>
  <si>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</si>
  <si>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</si>
  <si>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</si>
  <si>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</si>
  <si>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</si>
  <si>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</si>
  <si>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</si>
  <si>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</si>
  <si>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</si>
  <si>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</si>
  <si>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</si>
  <si>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</si>
  <si>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</si>
  <si>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</si>
  <si>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</si>
  <si>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</si>
  <si>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</si>
  <si>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</si>
  <si>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</si>
  <si>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</si>
  <si>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</si>
  <si>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</si>
  <si>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</si>
  <si>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</si>
  <si>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</si>
  <si>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</si>
  <si>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</si>
  <si>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</si>
  <si>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</si>
  <si>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</si>
  <si>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</si>
  <si>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</si>
  <si>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</si>
  <si>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</si>
  <si>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</si>
  <si>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</si>
  <si>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</si>
  <si>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</si>
  <si>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</si>
  <si>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</si>
  <si>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</si>
  <si>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</si>
  <si>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</si>
  <si>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</si>
  <si>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</si>
  <si>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</si>
  <si>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</si>
  <si>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</si>
  <si>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</si>
  <si>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</si>
  <si>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</si>
  <si>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</si>
  <si>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</si>
  <si>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</si>
  <si>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</si>
  <si>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</si>
  <si>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</si>
  <si>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</si>
  <si>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</si>
  <si>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</si>
  <si>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</si>
  <si>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</si>
  <si>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</si>
  <si>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</si>
  <si>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</si>
  <si>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</si>
  <si>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</si>
  <si>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</si>
  <si>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</si>
  <si>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</si>
  <si>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</si>
  <si>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</si>
  <si>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</si>
  <si>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</si>
  <si>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</si>
  <si>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</si>
  <si>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</si>
  <si>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</si>
  <si>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</si>
  <si>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</si>
  <si>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</si>
  <si>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</si>
  <si>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</si>
  <si>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</si>
  <si>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</si>
  <si>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</si>
  <si>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</si>
  <si>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</si>
  <si>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</si>
  <si>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</si>
  <si>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</si>
  <si>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</si>
  <si>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</si>
  <si>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</si>
  <si>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</si>
  <si>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</si>
  <si>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</si>
  <si>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</si>
  <si>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</si>
  <si>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</si>
  <si>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</si>
  <si>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</si>
  <si>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</si>
  <si>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</si>
  <si>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</si>
  <si>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</si>
  <si>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</si>
  <si>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</si>
  <si>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</si>
  <si>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</si>
  <si>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</si>
  <si>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</si>
  <si>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</si>
  <si>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</si>
  <si>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</si>
  <si>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</si>
  <si>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</si>
  <si>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</si>
  <si>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</si>
  <si>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</si>
  <si>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</si>
  <si>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</si>
  <si>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</si>
  <si>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</si>
  <si>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</si>
  <si>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</si>
  <si>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</si>
  <si>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</si>
  <si>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</si>
  <si>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</si>
  <si>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</si>
  <si>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</si>
  <si>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</si>
  <si>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</si>
  <si>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</si>
  <si>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</si>
  <si>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</si>
  <si>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</si>
  <si>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</si>
  <si>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</si>
  <si>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</si>
  <si>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</si>
  <si>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</si>
  <si>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</si>
  <si>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</si>
  <si>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</si>
  <si>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</si>
  <si>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</si>
  <si>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</si>
  <si>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</si>
  <si>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</si>
  <si>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</si>
  <si>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</si>
  <si>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</si>
  <si>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</si>
  <si>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</si>
  <si>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</si>
  <si>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</si>
  <si>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</si>
  <si>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</si>
  <si>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</si>
  <si>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</si>
  <si>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</si>
  <si>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</si>
  <si>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</si>
  <si>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</si>
  <si>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</si>
  <si>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</si>
  <si>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</si>
  <si>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</si>
  <si>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</si>
  <si>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</si>
  <si>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</si>
  <si>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</si>
  <si>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</si>
  <si>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</si>
  <si>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</si>
  <si>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</si>
  <si>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</si>
  <si>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</si>
  <si>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</si>
  <si>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</si>
  <si>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</si>
  <si>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</si>
  <si>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</si>
  <si>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</si>
  <si>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</si>
  <si>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</si>
  <si>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</si>
  <si>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</si>
  <si>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</si>
  <si>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</si>
  <si>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</si>
  <si>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</si>
  <si>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</si>
  <si>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</si>
  <si>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</si>
  <si>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</si>
  <si>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</si>
  <si>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</si>
  <si>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</si>
  <si>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</si>
  <si>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</si>
  <si>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</si>
  <si>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</si>
  <si>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</si>
  <si>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</si>
  <si>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</si>
  <si>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</si>
  <si>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</si>
  <si>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</si>
  <si>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</si>
  <si>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</si>
  <si>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</si>
  <si>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</si>
  <si>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</si>
  <si>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</si>
  <si>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</si>
  <si>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</si>
  <si>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</si>
  <si>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</si>
  <si>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</si>
  <si>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</si>
  <si>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</si>
  <si>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</si>
  <si>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</si>
  <si>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</si>
  <si>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</si>
  <si>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</si>
  <si>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</si>
  <si>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</si>
  <si>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</si>
  <si>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</si>
  <si>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</si>
  <si>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</si>
  <si>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</si>
  <si>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</si>
  <si>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</si>
  <si>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</si>
  <si>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</si>
  <si>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</si>
  <si>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</si>
  <si>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</si>
  <si>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</si>
  <si>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</si>
  <si>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</si>
  <si>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</si>
  <si>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</si>
  <si>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</si>
  <si>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</si>
  <si>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</si>
  <si>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</si>
  <si>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</si>
  <si>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</si>
  <si>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</si>
  <si>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</si>
  <si>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</si>
  <si>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</si>
  <si>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</si>
  <si>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</si>
  <si>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</si>
  <si>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</si>
  <si>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</si>
  <si>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</si>
  <si>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</si>
  <si>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</si>
  <si>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</si>
  <si>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</si>
  <si>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</si>
  <si>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</si>
  <si>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</si>
  <si>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</si>
  <si>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</si>
  <si>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</si>
  <si>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</si>
  <si>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</si>
  <si>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</si>
  <si>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</si>
  <si>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</si>
  <si>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</si>
  <si>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</si>
  <si>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</si>
  <si>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</si>
  <si>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</si>
  <si>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</si>
  <si>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</si>
  <si>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</si>
  <si>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</si>
  <si>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</si>
  <si>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</si>
  <si>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</si>
  <si>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</si>
  <si>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</si>
  <si>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</si>
  <si>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</si>
  <si>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</si>
  <si>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</si>
  <si>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</si>
  <si>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</si>
  <si>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</si>
  <si>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</si>
  <si>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</si>
  <si>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</si>
  <si>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</si>
  <si>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</si>
  <si>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</si>
  <si>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</si>
  <si>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</si>
  <si>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</si>
  <si>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</si>
  <si>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</si>
  <si>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</si>
  <si>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</si>
  <si>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</si>
  <si>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</si>
  <si>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</si>
  <si>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</si>
  <si>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</si>
  <si>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</si>
  <si>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</si>
  <si>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</si>
  <si>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</si>
  <si>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</si>
  <si>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</si>
  <si>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</si>
  <si>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</si>
  <si>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</si>
  <si>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</si>
  <si>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</si>
  <si>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</si>
  <si>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</si>
  <si>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</si>
  <si>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</si>
  <si>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</si>
  <si>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</si>
  <si>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</si>
  <si>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</si>
  <si>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</si>
  <si>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</si>
  <si>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</si>
  <si>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</si>
  <si>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</si>
  <si>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</si>
  <si>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</si>
  <si>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</si>
  <si>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</si>
  <si>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</si>
  <si>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</si>
  <si>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</si>
  <si>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</si>
  <si>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</si>
  <si>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</si>
  <si>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</si>
  <si>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</si>
  <si>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</si>
  <si>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</si>
  <si>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</si>
  <si>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</si>
  <si>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</si>
  <si>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</si>
  <si>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</si>
  <si>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</si>
  <si>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</si>
  <si>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</si>
  <si>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</si>
  <si>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</si>
  <si>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</si>
  <si>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</si>
  <si>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</si>
  <si>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</si>
  <si>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</si>
  <si>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</si>
  <si>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</si>
  <si>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</si>
  <si>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</si>
  <si>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</si>
  <si>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</si>
  <si>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</si>
  <si>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</si>
  <si>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</si>
  <si>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</si>
  <si>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</si>
  <si>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</si>
  <si>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</si>
  <si>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</si>
  <si>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</si>
  <si>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</si>
  <si>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</si>
  <si>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</si>
  <si>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</si>
  <si>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</si>
  <si>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</si>
  <si>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</si>
  <si>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</si>
  <si>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</si>
  <si>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</si>
  <si>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</si>
  <si>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</si>
  <si>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</si>
  <si>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</si>
  <si>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</si>
  <si>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</si>
  <si>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</si>
  <si>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</si>
  <si>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</si>
  <si>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</si>
  <si>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</si>
  <si>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</si>
  <si>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</si>
  <si>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</si>
  <si>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</si>
  <si>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</si>
  <si>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</si>
  <si>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</si>
  <si>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</si>
  <si>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</si>
  <si>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</si>
  <si>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</si>
  <si>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</si>
  <si>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</si>
  <si>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</si>
  <si>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</si>
  <si>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</si>
  <si>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</si>
  <si>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</si>
  <si>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</si>
  <si>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</si>
  <si>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</si>
  <si>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</si>
  <si>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</si>
  <si>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</si>
  <si>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</si>
  <si>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</si>
  <si>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</si>
  <si>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</si>
  <si>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</si>
  <si>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</si>
  <si>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</si>
  <si>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</si>
  <si>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</si>
  <si>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</si>
  <si>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</si>
  <si>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</si>
  <si>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</si>
  <si>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</si>
  <si>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</si>
  <si>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</si>
  <si>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</si>
  <si>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</si>
  <si>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</si>
  <si>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</si>
  <si>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</si>
  <si>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</si>
  <si>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</si>
  <si>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</si>
  <si>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</si>
  <si>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</si>
  <si>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</si>
  <si>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</si>
  <si>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</si>
  <si>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</si>
  <si>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</si>
  <si>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</si>
  <si>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</si>
  <si>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</si>
  <si>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</si>
  <si>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</si>
  <si>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</si>
  <si>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</si>
  <si>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</si>
  <si>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</si>
  <si>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</si>
  <si>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</si>
  <si>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</si>
  <si>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</si>
  <si>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</si>
  <si>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</si>
  <si>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</si>
  <si>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</si>
  <si>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</si>
  <si>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</si>
  <si>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</si>
  <si>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</si>
  <si>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</si>
  <si>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</si>
  <si>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</si>
  <si>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</si>
  <si>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</si>
  <si>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</si>
  <si>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</si>
  <si>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</si>
  <si>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</si>
  <si>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</si>
  <si>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</si>
  <si>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</si>
  <si>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</si>
  <si>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</si>
  <si>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</si>
  <si>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</si>
  <si>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</si>
  <si>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</si>
  <si>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</si>
  <si>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</si>
  <si>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</si>
  <si>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</si>
  <si>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</si>
  <si>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</si>
  <si>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</si>
  <si>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</si>
  <si>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</si>
  <si>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</si>
  <si>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</si>
  <si>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</si>
  <si>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</si>
  <si>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</si>
  <si>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</si>
  <si>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</si>
  <si>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</si>
  <si>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</si>
  <si>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</si>
  <si>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</si>
  <si>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</si>
  <si>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</si>
  <si>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</si>
  <si>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</si>
  <si>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</si>
  <si>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</si>
  <si>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</si>
  <si>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</si>
  <si>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</si>
  <si>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</si>
  <si>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</si>
  <si>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</si>
  <si>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</si>
  <si>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</si>
  <si>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</si>
  <si>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</si>
  <si>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</si>
  <si>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</si>
  <si>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</si>
  <si>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</si>
  <si>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</si>
  <si>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</si>
  <si>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</si>
  <si>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</si>
  <si>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</si>
  <si>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</si>
  <si>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</si>
  <si>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</si>
  <si>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</si>
  <si>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</si>
  <si>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</si>
  <si>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</si>
  <si>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</si>
  <si>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</si>
  <si>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</si>
  <si>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</si>
  <si>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</si>
  <si>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</si>
  <si>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</si>
  <si>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</si>
  <si>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</si>
  <si>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</si>
  <si>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</si>
  <si>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</si>
  <si>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</si>
  <si>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</si>
  <si>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</si>
  <si>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</si>
  <si>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</si>
  <si>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</si>
  <si>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</si>
  <si>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</si>
  <si>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</si>
  <si>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</si>
  <si>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</si>
  <si>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</si>
  <si>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</si>
  <si>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</si>
  <si>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</si>
  <si>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</si>
  <si>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</si>
  <si>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</si>
  <si>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</si>
  <si>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</si>
  <si>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</si>
  <si>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</si>
  <si>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</si>
  <si>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</si>
  <si>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</si>
  <si>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</si>
  <si>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</si>
  <si>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</si>
  <si>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</si>
  <si>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</si>
  <si>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</si>
  <si>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</si>
  <si>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</si>
  <si>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</si>
  <si>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</si>
  <si>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</si>
  <si>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</si>
  <si>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</si>
  <si>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</si>
  <si>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</si>
  <si>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</si>
  <si>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</si>
  <si>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</si>
  <si>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</si>
  <si>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</si>
  <si>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</si>
  <si>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</si>
  <si>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</si>
  <si>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</si>
  <si>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</si>
  <si>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</si>
  <si>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</si>
  <si>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</si>
  <si>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</si>
  <si>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</si>
  <si>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</si>
  <si>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</si>
  <si>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</si>
  <si>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</si>
  <si>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</si>
  <si>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</si>
  <si>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</si>
  <si>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</si>
  <si>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</si>
  <si>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</si>
  <si>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</si>
  <si>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</si>
  <si>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</si>
  <si>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</si>
  <si>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</si>
  <si>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</si>
  <si>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</si>
  <si>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</si>
  <si>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</si>
  <si>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</si>
  <si>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</si>
  <si>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</si>
  <si>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</si>
  <si>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</si>
  <si>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</si>
  <si>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</si>
  <si>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</si>
  <si>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</si>
  <si>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</si>
  <si>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</si>
  <si>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</si>
  <si>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</si>
  <si>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</si>
  <si>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</si>
  <si>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</si>
  <si>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</si>
  <si>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</si>
  <si>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</si>
  <si>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</si>
  <si>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</si>
  <si>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</si>
  <si>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</si>
  <si>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</si>
  <si>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</si>
  <si>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</si>
  <si>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</si>
  <si>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</si>
  <si>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</si>
  <si>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</si>
  <si>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</si>
  <si>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</si>
  <si>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</si>
  <si>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</si>
  <si>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</si>
  <si>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</si>
  <si>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</si>
  <si>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</si>
  <si>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</si>
  <si>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</si>
  <si>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</si>
  <si>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</si>
  <si>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</si>
  <si>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</si>
  <si>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</si>
  <si>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</si>
  <si>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</si>
  <si>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</si>
  <si>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</si>
  <si>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</si>
  <si>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</si>
  <si>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</si>
  <si>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</si>
  <si>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</si>
  <si>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</si>
  <si>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</si>
  <si>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</si>
  <si>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</si>
  <si>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</si>
  <si>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</si>
  <si>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</si>
  <si>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</si>
  <si>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</si>
  <si>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</si>
  <si>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</si>
  <si>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</si>
  <si>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</si>
  <si>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</si>
  <si>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</si>
  <si>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</si>
  <si>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</si>
  <si>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</si>
  <si>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</si>
  <si>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</si>
  <si>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</si>
  <si>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</si>
  <si>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</si>
  <si>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</si>
  <si>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</si>
  <si>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</si>
  <si>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</si>
  <si>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</si>
  <si>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</si>
  <si>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</si>
  <si>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</si>
  <si>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</si>
  <si>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</si>
  <si>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</si>
  <si>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</si>
  <si>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</si>
  <si>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</si>
  <si>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</si>
  <si>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</si>
  <si>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</si>
  <si>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</si>
  <si>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</si>
  <si>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</si>
  <si>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</si>
  <si>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</si>
  <si>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</si>
  <si>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</si>
  <si>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</si>
  <si>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</si>
  <si>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</si>
  <si>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</si>
  <si>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</si>
  <si>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</si>
  <si>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</si>
  <si>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</si>
  <si>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</si>
  <si>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</si>
  <si>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</si>
  <si>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</si>
  <si>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</si>
  <si>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</si>
  <si>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</si>
  <si>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</si>
  <si>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</si>
  <si>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</si>
  <si>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</si>
  <si>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</si>
  <si>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</si>
  <si>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</si>
  <si>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</si>
  <si>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</si>
  <si>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</si>
  <si>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</si>
  <si>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</si>
  <si>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</si>
  <si>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</si>
  <si>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</si>
  <si>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</si>
  <si>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</si>
  <si>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</si>
  <si>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</si>
  <si>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</si>
  <si>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</si>
  <si>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</si>
  <si>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</si>
  <si>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</si>
  <si>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</si>
  <si>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</si>
  <si>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</si>
  <si>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</si>
  <si>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</si>
  <si>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</si>
  <si>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</si>
  <si>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</si>
  <si>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</si>
  <si>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</si>
  <si>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</si>
  <si>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</si>
  <si>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</si>
  <si>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</si>
  <si>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</si>
  <si>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</si>
  <si>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</si>
  <si>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</si>
  <si>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</si>
  <si>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</si>
  <si>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</si>
  <si>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</si>
  <si>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</si>
  <si>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</si>
  <si>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</si>
  <si>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</si>
  <si>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</si>
  <si>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</si>
  <si>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</si>
  <si>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</si>
  <si>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</si>
  <si>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</si>
  <si>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</si>
  <si>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</si>
  <si>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</si>
  <si>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</si>
  <si>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</si>
  <si>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</si>
  <si>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</si>
  <si>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</si>
  <si>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</si>
  <si>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</si>
  <si>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</si>
  <si>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</si>
  <si>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</si>
  <si>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</si>
  <si>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</si>
  <si>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</si>
  <si>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</si>
  <si>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</si>
  <si>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</si>
  <si>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</si>
  <si>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</si>
  <si>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</si>
  <si>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</si>
  <si>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</si>
  <si>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</si>
  <si>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</si>
  <si>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</si>
  <si>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</si>
  <si>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</si>
  <si>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</si>
  <si>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</si>
  <si>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</si>
  <si>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</si>
  <si>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</si>
  <si>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</si>
  <si>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</si>
  <si>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</si>
  <si>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</si>
  <si>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</si>
  <si>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</si>
  <si>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</si>
  <si>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</si>
  <si>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</si>
  <si>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</si>
  <si>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</si>
  <si>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</si>
  <si>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</si>
  <si>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</si>
  <si>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</si>
  <si>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</si>
  <si>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</si>
  <si>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</si>
  <si>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</si>
  <si>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</si>
  <si>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</si>
  <si>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</si>
  <si>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</si>
  <si>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</si>
  <si>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</si>
  <si>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</si>
  <si>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</si>
  <si>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</si>
  <si>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</si>
  <si>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</si>
  <si>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</si>
  <si>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</si>
  <si>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</si>
  <si>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</si>
  <si>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</si>
  <si>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</si>
  <si>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</si>
  <si>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</si>
  <si>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</si>
  <si>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</si>
  <si>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</si>
  <si>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</si>
  <si>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</si>
  <si>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</si>
  <si>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</si>
  <si>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</si>
  <si>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</si>
  <si>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</si>
  <si>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</si>
  <si>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</si>
  <si>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</si>
  <si>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</si>
  <si>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</si>
  <si>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</si>
  <si>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</si>
  <si>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</si>
  <si>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</si>
  <si>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</si>
  <si>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</si>
  <si>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</si>
  <si>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</si>
  <si>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</si>
  <si>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</si>
  <si>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</si>
  <si>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</si>
  <si>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</si>
  <si>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</si>
  <si>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</si>
  <si>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</si>
  <si>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</si>
  <si>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</si>
  <si>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</si>
  <si>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</si>
  <si>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</si>
  <si>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</si>
  <si>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</si>
  <si>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</si>
  <si>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</si>
  <si>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</si>
  <si>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</si>
  <si>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</si>
  <si>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</si>
  <si>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</si>
  <si>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</si>
  <si>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</si>
  <si>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</si>
  <si>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</si>
  <si>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</si>
  <si>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</si>
  <si>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</si>
  <si>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</si>
  <si>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</si>
  <si>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</si>
  <si>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</si>
  <si>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</si>
  <si>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</si>
  <si>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</si>
  <si>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</si>
  <si>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</si>
  <si>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</si>
  <si>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</si>
  <si>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</si>
  <si>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</si>
  <si>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</si>
  <si>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</si>
  <si>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</si>
  <si>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</si>
  <si>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</si>
  <si>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</si>
  <si>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</si>
  <si>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</si>
  <si>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</si>
  <si>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</si>
  <si>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</si>
  <si>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</si>
  <si>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</si>
  <si>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</si>
  <si>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</si>
  <si>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</si>
  <si>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</si>
  <si>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</si>
  <si>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</si>
  <si>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</si>
  <si>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</si>
  <si>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</si>
  <si>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</si>
  <si>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</si>
  <si>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</si>
  <si>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</si>
  <si>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</si>
  <si>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</si>
  <si>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</si>
  <si>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</si>
  <si>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</si>
  <si>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</si>
  <si>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</si>
  <si>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</si>
  <si>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</si>
  <si>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</si>
  <si>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</si>
  <si>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</si>
  <si>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</si>
  <si>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</si>
  <si>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</si>
  <si>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</si>
  <si>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</si>
  <si>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</si>
  <si>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</si>
  <si>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</si>
  <si>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</si>
  <si>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</si>
  <si>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</si>
  <si>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</si>
  <si>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</si>
  <si>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</si>
  <si>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</si>
  <si>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</si>
  <si>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</si>
  <si>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</si>
  <si>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</si>
  <si>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</si>
  <si>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</si>
  <si>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</si>
  <si>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</si>
  <si>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</si>
  <si>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</si>
  <si>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</si>
  <si>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</si>
  <si>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</si>
  <si>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</si>
  <si>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</si>
  <si>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</si>
  <si>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</si>
  <si>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</si>
  <si>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</si>
  <si>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</si>
  <si>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</si>
  <si>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</si>
  <si>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</si>
  <si>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</si>
  <si>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</si>
  <si>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</si>
  <si>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</si>
  <si>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</si>
  <si>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</si>
  <si>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</si>
  <si>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</si>
  <si>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</si>
  <si>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</si>
  <si>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</si>
  <si>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</si>
  <si>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</si>
  <si>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</si>
  <si>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</si>
  <si>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</si>
  <si>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</si>
  <si>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</si>
  <si>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</si>
  <si>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</si>
  <si>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</si>
  <si>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</si>
  <si>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</si>
  <si>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</si>
  <si>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</si>
  <si>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</si>
  <si>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</si>
  <si>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</si>
  <si>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</si>
  <si>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</si>
  <si>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</si>
  <si>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</si>
  <si>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</si>
  <si>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</si>
  <si>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</si>
  <si>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</si>
  <si>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</si>
  <si>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</si>
  <si>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</si>
  <si>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</si>
  <si>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</si>
  <si>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</si>
  <si>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</si>
  <si>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</si>
  <si>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</si>
  <si>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</si>
  <si>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</si>
  <si>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</si>
  <si>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</si>
  <si>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</si>
  <si>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</si>
  <si>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</si>
  <si>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</si>
  <si>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</si>
  <si>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</si>
  <si>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</si>
  <si>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</si>
  <si>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</si>
  <si>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</si>
  <si>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</si>
  <si>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</si>
  <si>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</si>
  <si>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</si>
  <si>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</si>
  <si>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</si>
  <si>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</si>
  <si>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</si>
  <si>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</si>
  <si>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</si>
  <si>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</si>
  <si>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</si>
  <si>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</si>
  <si>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</si>
  <si>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</si>
  <si>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</si>
  <si>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</si>
  <si>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</si>
  <si>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</si>
  <si>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</si>
  <si>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</si>
  <si>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</si>
  <si>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</si>
  <si>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</si>
  <si>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</si>
  <si>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</si>
  <si>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</si>
  <si>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</si>
  <si>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</si>
  <si>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</si>
  <si>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</si>
  <si>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</si>
  <si>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</si>
  <si>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</si>
  <si>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</si>
  <si>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</si>
  <si>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</si>
  <si>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</si>
  <si>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</si>
  <si>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</si>
  <si>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</si>
  <si>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</si>
  <si>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</si>
  <si>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</si>
  <si>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</si>
  <si>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</si>
  <si>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</si>
  <si>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</si>
  <si>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</si>
  <si>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</si>
  <si>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</si>
  <si>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</si>
  <si>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</si>
  <si>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</si>
  <si>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</si>
  <si>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</si>
  <si>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</si>
  <si>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</si>
  <si>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</si>
  <si>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</si>
  <si>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</si>
  <si>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</si>
  <si>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</si>
  <si>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</si>
  <si>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</si>
  <si>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</si>
  <si>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</si>
  <si>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</si>
  <si>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</si>
  <si>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</si>
  <si>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</si>
  <si>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</si>
  <si>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</si>
  <si>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</si>
  <si>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</si>
  <si>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</si>
  <si>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</si>
  <si>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</si>
  <si>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</si>
  <si>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</si>
  <si>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</si>
  <si>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</si>
  <si>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</si>
  <si>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</si>
  <si>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</si>
  <si>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</si>
  <si>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</si>
  <si>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</si>
  <si>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</si>
  <si>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</si>
  <si>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</si>
  <si>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</si>
  <si>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</si>
  <si>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</si>
  <si>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</si>
  <si>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</si>
  <si>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</si>
  <si>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</si>
  <si>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</si>
  <si>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</si>
  <si>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</si>
  <si>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</si>
  <si>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</si>
  <si>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</si>
  <si>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</si>
  <si>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</si>
  <si>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</si>
  <si>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</si>
  <si>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</si>
  <si>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</si>
  <si>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</si>
  <si>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</si>
  <si>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</si>
  <si>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</si>
  <si>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</si>
  <si>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</si>
  <si>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</si>
  <si>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</si>
  <si>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</si>
  <si>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</si>
  <si>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</si>
  <si>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</si>
  <si>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</si>
  <si>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</si>
  <si>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</si>
  <si>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</si>
  <si>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</si>
  <si>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</si>
  <si>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</si>
  <si>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</si>
  <si>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</si>
  <si>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</si>
  <si>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</si>
  <si>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</si>
  <si>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</si>
  <si>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</si>
  <si>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</si>
  <si>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</si>
  <si>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</si>
  <si>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</si>
  <si>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</si>
  <si>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</si>
  <si>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</si>
  <si>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</si>
  <si>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</si>
  <si>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</si>
  <si>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</si>
  <si>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</si>
  <si>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</si>
  <si>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</si>
  <si>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</si>
  <si>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</si>
  <si>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</si>
  <si>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</si>
  <si>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</si>
  <si>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</si>
  <si>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</si>
  <si>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</si>
  <si>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</si>
  <si>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</si>
  <si>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</si>
  <si>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</si>
  <si>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</si>
  <si>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</si>
  <si>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</si>
  <si>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</si>
  <si>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</si>
  <si>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</si>
  <si>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</si>
  <si>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</si>
  <si>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</si>
  <si>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</si>
  <si>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</si>
  <si>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</si>
  <si>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</si>
  <si>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</si>
  <si>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</si>
  <si>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</si>
  <si>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</si>
  <si>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</si>
  <si>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</si>
  <si>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</si>
  <si>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</si>
  <si>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</si>
  <si>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</si>
  <si>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</si>
  <si>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</si>
  <si>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</si>
  <si>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</si>
  <si>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</si>
  <si>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</si>
  <si>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</si>
  <si>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</si>
  <si>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</si>
  <si>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</si>
  <si>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</si>
  <si>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</si>
  <si>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</si>
  <si>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</si>
  <si>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</si>
  <si>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</si>
  <si>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</si>
  <si>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</si>
  <si>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</si>
  <si>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</si>
  <si>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</si>
  <si>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</si>
  <si>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</si>
  <si>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</si>
  <si>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</si>
  <si>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</si>
  <si>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</si>
  <si>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</si>
  <si>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</si>
  <si>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</si>
  <si>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</si>
  <si>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</si>
  <si>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</si>
  <si>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</si>
  <si>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</si>
  <si>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</si>
  <si>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</si>
  <si>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</si>
  <si>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</si>
  <si>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</si>
  <si>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</si>
  <si>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</si>
  <si>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</si>
  <si>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</si>
  <si>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</si>
  <si>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</si>
  <si>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</si>
  <si>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</si>
  <si>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</si>
  <si>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</si>
  <si>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</si>
  <si>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</si>
  <si>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</si>
  <si>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</si>
  <si>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</si>
  <si>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</si>
  <si>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</si>
  <si>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</si>
  <si>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</si>
  <si>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</si>
  <si>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</si>
  <si>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</si>
  <si>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</si>
  <si>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</si>
  <si>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</si>
  <si>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</si>
  <si>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</si>
  <si>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</si>
  <si>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</si>
  <si>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</si>
  <si>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</si>
  <si>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</si>
  <si>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</si>
  <si>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</si>
  <si>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</si>
  <si>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</si>
  <si>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</si>
  <si>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</si>
  <si>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</si>
  <si>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</si>
  <si>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</si>
  <si>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</si>
  <si>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</si>
  <si>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</si>
  <si>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</si>
  <si>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</si>
  <si>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</si>
  <si>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</si>
  <si>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</si>
  <si>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</si>
  <si>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</si>
  <si>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</si>
  <si>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</si>
  <si>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</si>
  <si>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</si>
  <si>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</si>
  <si>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</si>
  <si>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</si>
  <si>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</si>
  <si>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</si>
  <si>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</si>
  <si>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</si>
  <si>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</si>
  <si>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</si>
  <si>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</si>
  <si>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</si>
  <si>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</si>
  <si>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</si>
  <si>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</si>
  <si>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</si>
  <si>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</si>
  <si>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</si>
  <si>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</si>
  <si>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</si>
  <si>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</si>
  <si>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</si>
  <si>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</si>
  <si>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</si>
  <si>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</si>
  <si>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</si>
  <si>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</si>
  <si>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</si>
  <si>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</si>
  <si>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</si>
  <si>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</si>
  <si>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</si>
  <si>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</si>
  <si>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</si>
  <si>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</si>
  <si>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</si>
  <si>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</si>
  <si>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</si>
  <si>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</si>
  <si>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</si>
  <si>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</si>
  <si>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</si>
  <si>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</si>
  <si>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</si>
  <si>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</si>
  <si>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</si>
  <si>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</si>
  <si>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</si>
  <si>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</si>
  <si>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</si>
  <si>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</si>
  <si>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</si>
  <si>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</si>
  <si>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</si>
  <si>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</si>
  <si>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</si>
  <si>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</si>
  <si>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</si>
  <si>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</si>
  <si>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</si>
  <si>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</si>
  <si>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</si>
  <si>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</si>
  <si>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</si>
  <si>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</si>
  <si>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</si>
  <si>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</si>
  <si>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</si>
  <si>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</si>
  <si>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</si>
  <si>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</si>
  <si>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</si>
  <si>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</si>
  <si>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</si>
  <si>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</si>
  <si>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</si>
  <si>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</si>
  <si>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</si>
  <si>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</si>
  <si>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</si>
  <si>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</si>
  <si>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</si>
  <si>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</si>
  <si>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</si>
  <si>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</si>
  <si>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</si>
  <si>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</si>
  <si>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</si>
  <si>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</si>
  <si>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</si>
  <si>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</si>
  <si>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</si>
  <si>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</si>
  <si>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</si>
  <si>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</si>
  <si>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</si>
  <si>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</si>
  <si>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</si>
  <si>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</si>
  <si>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</si>
  <si>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</si>
  <si>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</si>
  <si>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</si>
  <si>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</si>
  <si>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</si>
  <si>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</si>
  <si>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</si>
  <si>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</si>
  <si>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</si>
  <si>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</si>
  <si>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</si>
  <si>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</si>
  <si>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</si>
  <si>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</si>
  <si>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</si>
  <si>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</si>
  <si>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</si>
  <si>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</si>
  <si>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</si>
  <si>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</si>
  <si>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</si>
  <si>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</si>
  <si>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</si>
  <si>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</si>
  <si>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</si>
  <si>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</si>
  <si>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</si>
  <si>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</si>
  <si>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</si>
  <si>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</si>
  <si>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</si>
  <si>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</si>
  <si>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</si>
  <si>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</si>
  <si>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</si>
  <si>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</si>
  <si>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</si>
  <si>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</si>
  <si>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</si>
  <si>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</si>
  <si>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</si>
  <si>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</si>
  <si>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</si>
  <si>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</si>
  <si>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</si>
  <si>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</si>
  <si>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</si>
  <si>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</si>
  <si>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</si>
  <si>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</si>
  <si>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</si>
  <si>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</si>
  <si>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</si>
  <si>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</si>
  <si>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</si>
  <si>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</si>
  <si>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</si>
  <si>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</si>
  <si>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</si>
  <si>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</si>
  <si>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</si>
  <si>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</si>
  <si>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</si>
  <si>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</si>
  <si>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</si>
  <si>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</si>
  <si>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</si>
  <si>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</si>
  <si>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</si>
  <si>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</si>
  <si>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</si>
  <si>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</si>
  <si>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</si>
  <si>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</si>
  <si>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</si>
  <si>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</si>
  <si>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</si>
  <si>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</si>
  <si>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</si>
  <si>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</si>
  <si>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</si>
  <si>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</si>
  <si>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</si>
  <si>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</si>
  <si>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</si>
  <si>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</si>
  <si>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</si>
  <si>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</si>
  <si>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</si>
  <si>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</si>
  <si>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</si>
  <si>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</si>
  <si>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</si>
  <si>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</si>
  <si>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</si>
  <si>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</si>
  <si>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</si>
  <si>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</si>
  <si>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</si>
  <si>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</si>
  <si>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</si>
  <si>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</si>
  <si>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</si>
  <si>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</si>
  <si>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</si>
  <si>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</si>
  <si>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</si>
  <si>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</si>
  <si>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</si>
  <si>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</si>
  <si>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</si>
  <si>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</si>
  <si>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</si>
  <si>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</si>
  <si>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</si>
  <si>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</si>
  <si>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</si>
  <si>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</si>
  <si>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</si>
  <si>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</si>
  <si>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</si>
  <si>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</si>
  <si>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</si>
  <si>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</si>
  <si>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</si>
  <si>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</si>
  <si>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</si>
  <si>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</si>
  <si>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</si>
  <si>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</si>
  <si>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</si>
  <si>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</si>
  <si>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</si>
  <si>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</si>
  <si>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</si>
  <si>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</si>
  <si>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</si>
  <si>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</si>
  <si>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</si>
  <si>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</si>
  <si>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</si>
  <si>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</si>
  <si>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</si>
  <si>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</si>
  <si>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</si>
  <si>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</si>
  <si>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</si>
  <si>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</si>
  <si>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</si>
  <si>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</si>
  <si>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</si>
  <si>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</si>
  <si>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</si>
  <si>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</si>
  <si>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</si>
  <si>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</si>
  <si>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</si>
  <si>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</si>
  <si>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</si>
  <si>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</si>
  <si>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</si>
  <si>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</si>
  <si>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</si>
  <si>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</si>
  <si>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</si>
  <si>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</si>
  <si>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</si>
  <si>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</si>
  <si>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</si>
  <si>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</si>
  <si>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</si>
  <si>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</si>
  <si>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</si>
  <si>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</si>
  <si>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</si>
  <si>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</si>
  <si>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</si>
  <si>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</si>
  <si>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</si>
  <si>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</si>
  <si>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</si>
  <si>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</si>
  <si>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</si>
  <si>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</si>
  <si>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</si>
  <si>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</si>
  <si>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</si>
  <si>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</si>
  <si>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</si>
  <si>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</si>
  <si>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</si>
  <si>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</si>
  <si>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</si>
  <si>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</si>
  <si>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</si>
  <si>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</si>
  <si>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</si>
  <si>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</si>
  <si>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</si>
  <si>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</si>
  <si>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</si>
  <si>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</si>
  <si>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</si>
  <si>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</si>
  <si>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</si>
  <si>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</si>
  <si>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</si>
  <si>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</si>
  <si>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</si>
  <si>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</si>
  <si>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</si>
  <si>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</si>
  <si>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</si>
  <si>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</si>
  <si>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</si>
  <si>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</si>
  <si>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</si>
  <si>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</si>
  <si>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</si>
  <si>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</si>
  <si>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</si>
  <si>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</si>
  <si>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</si>
  <si>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</si>
  <si>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</si>
  <si>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</si>
  <si>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</si>
  <si>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</si>
  <si>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</si>
  <si>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</si>
  <si>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</si>
  <si>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</si>
  <si>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</si>
  <si>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</si>
  <si>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</si>
  <si>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</si>
  <si>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</si>
  <si>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</si>
  <si>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</si>
  <si>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</si>
  <si>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</si>
  <si>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</si>
  <si>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</si>
  <si>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</si>
  <si>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</si>
  <si>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</si>
  <si>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</si>
  <si>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</si>
  <si>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</si>
  <si>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</si>
  <si>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</si>
  <si>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</si>
  <si>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</si>
  <si>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</si>
  <si>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</si>
  <si>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</si>
  <si>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</si>
  <si>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</si>
  <si>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</si>
  <si>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</si>
  <si>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</si>
  <si>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</si>
  <si>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</si>
  <si>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</si>
  <si>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</si>
  <si>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</si>
  <si>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</si>
  <si>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</si>
  <si>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</si>
  <si>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</si>
  <si>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</si>
  <si>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</si>
  <si>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</si>
  <si>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</si>
  <si>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</si>
  <si>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</si>
  <si>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</si>
  <si>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</si>
  <si>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</si>
  <si>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</si>
  <si>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</si>
  <si>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</si>
  <si>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</si>
  <si>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</si>
  <si>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</si>
  <si>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</si>
  <si>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</si>
  <si>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</si>
  <si>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</si>
  <si>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</si>
  <si>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</si>
  <si>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</si>
  <si>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</si>
  <si>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</si>
  <si>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</si>
  <si>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</si>
  <si>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</si>
  <si>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</si>
  <si>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</si>
  <si>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</si>
  <si>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</si>
  <si>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</si>
  <si>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</si>
  <si>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</si>
  <si>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</si>
  <si>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</si>
  <si>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</si>
  <si>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</si>
  <si>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</si>
  <si>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</si>
  <si>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</si>
  <si>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</si>
  <si>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</si>
  <si>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</si>
  <si>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</si>
  <si>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</si>
  <si>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</si>
  <si>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</si>
  <si>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</si>
  <si>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</si>
  <si>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</si>
  <si>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</si>
  <si>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</si>
  <si>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</si>
  <si>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</si>
  <si>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</si>
  <si>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</si>
  <si>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</si>
  <si>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</si>
  <si>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</si>
  <si>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</si>
  <si>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</si>
  <si>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</si>
  <si>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</si>
  <si>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</si>
  <si>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</si>
  <si>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</si>
  <si>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</si>
  <si>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</si>
  <si>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</si>
  <si>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</si>
  <si>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</si>
  <si>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</si>
  <si>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</si>
  <si>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</si>
  <si>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</si>
  <si>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</si>
  <si>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</si>
  <si>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</si>
  <si>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</si>
  <si>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</si>
  <si>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</si>
  <si>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</si>
  <si>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</si>
  <si>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</si>
  <si>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</si>
  <si>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</si>
  <si>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</si>
  <si>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</si>
  <si>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</si>
  <si>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</si>
  <si>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</si>
  <si>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</si>
  <si>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</si>
  <si>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</si>
  <si>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</si>
  <si>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</si>
  <si>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</si>
  <si>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</si>
  <si>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</si>
  <si>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</si>
  <si>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</si>
  <si>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</si>
  <si>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</si>
  <si>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</si>
  <si>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</si>
  <si>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</si>
  <si>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</si>
  <si>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</si>
  <si>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</si>
  <si>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</si>
  <si>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</si>
  <si>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</si>
  <si>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</si>
  <si>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</si>
  <si>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</si>
  <si>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</si>
  <si>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</si>
  <si>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</si>
  <si>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</si>
  <si>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</si>
  <si>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</si>
  <si>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</si>
  <si>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</si>
  <si>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</si>
  <si>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</si>
  <si>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</si>
  <si>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</si>
  <si>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</si>
  <si>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</si>
  <si>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</si>
  <si>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</si>
  <si>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</si>
  <si>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</si>
  <si>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</si>
  <si>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</si>
  <si>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</si>
  <si>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</si>
  <si>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</si>
  <si>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</si>
  <si>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</si>
  <si>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</si>
  <si>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</si>
  <si>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</si>
  <si>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</si>
  <si>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</si>
  <si>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</si>
  <si>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</si>
  <si>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</si>
  <si>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</si>
  <si>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</si>
  <si>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</si>
  <si>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</si>
  <si>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</si>
  <si>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</si>
  <si>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</si>
  <si>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</si>
  <si>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</si>
  <si>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</si>
  <si>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</si>
  <si>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</si>
  <si>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</si>
  <si>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</si>
  <si>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</si>
  <si>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</si>
  <si>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</si>
  <si>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</si>
  <si>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</si>
  <si>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</si>
  <si>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</si>
  <si>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</si>
  <si>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</si>
  <si>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</si>
  <si>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</si>
  <si>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</si>
  <si>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</si>
  <si>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</si>
  <si>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</si>
  <si>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</si>
  <si>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</si>
  <si>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</si>
  <si>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</si>
  <si>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</si>
  <si>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</si>
  <si>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</si>
  <si>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</si>
  <si>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</si>
  <si>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</si>
  <si>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</si>
  <si>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</si>
  <si>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</si>
  <si>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</si>
  <si>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</si>
  <si>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</si>
  <si>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</si>
  <si>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</si>
  <si>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</si>
  <si>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</si>
  <si>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</si>
  <si>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</si>
  <si>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</si>
  <si>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</si>
  <si>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</si>
  <si>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</si>
  <si>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</si>
  <si>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</si>
  <si>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</si>
  <si>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</si>
  <si>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</si>
  <si>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</si>
  <si>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</si>
  <si>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</si>
  <si>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</si>
  <si>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</si>
  <si>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</si>
  <si>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</si>
  <si>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</si>
  <si>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</si>
  <si>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</si>
  <si>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</si>
  <si>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</si>
  <si>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</si>
  <si>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</si>
  <si>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</si>
  <si>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</si>
  <si>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</si>
  <si>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</si>
  <si>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</si>
  <si>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</si>
  <si>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</si>
  <si>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</si>
  <si>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</si>
  <si>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</si>
  <si>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</si>
  <si>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</si>
  <si>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</si>
  <si>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</si>
  <si>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</si>
  <si>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</si>
  <si>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</si>
  <si>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</si>
  <si>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</si>
  <si>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</si>
  <si>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</si>
  <si>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</si>
  <si>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</si>
  <si>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</si>
  <si>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</si>
  <si>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</si>
  <si>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</si>
  <si>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</si>
  <si>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</si>
  <si>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</si>
  <si>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</si>
  <si>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</si>
  <si>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</si>
  <si>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</si>
  <si>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</si>
  <si>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</si>
  <si>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</si>
  <si>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</si>
  <si>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</si>
  <si>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</si>
  <si>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</si>
  <si>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</si>
  <si>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</si>
  <si>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</si>
  <si>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</si>
  <si>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</si>
  <si>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</si>
  <si>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</si>
  <si>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</si>
  <si>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</si>
  <si>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</si>
  <si>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</si>
  <si>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</si>
  <si>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</si>
  <si>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</si>
  <si>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</si>
  <si>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</si>
  <si>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</si>
  <si>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</si>
  <si>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</si>
  <si>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</si>
  <si>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</si>
  <si>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</si>
  <si>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</si>
  <si>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</si>
  <si>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</si>
  <si>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</si>
  <si>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</si>
  <si>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</si>
  <si>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</si>
  <si>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</si>
  <si>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</si>
  <si>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</si>
  <si>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</si>
  <si>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</si>
  <si>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</si>
  <si>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</si>
  <si>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</si>
  <si>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</si>
  <si>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</si>
  <si>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</si>
  <si>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</si>
  <si>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</si>
  <si>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</si>
  <si>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</si>
  <si>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</si>
  <si>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</si>
  <si>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</si>
  <si>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</si>
  <si>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</si>
  <si>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</si>
  <si>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</si>
  <si>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</si>
  <si>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</si>
  <si>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</si>
  <si>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</si>
  <si>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</si>
  <si>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</si>
  <si>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</si>
  <si>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</si>
  <si>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</si>
  <si>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</si>
  <si>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</si>
  <si>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</si>
  <si>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</si>
  <si>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</si>
  <si>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</si>
  <si>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</si>
  <si>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</si>
  <si>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</si>
  <si>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</si>
  <si>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</si>
  <si>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</si>
  <si>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</si>
  <si>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</si>
  <si>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</si>
  <si>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</si>
  <si>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</si>
  <si>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</si>
  <si>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</si>
  <si>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</si>
  <si>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</si>
  <si>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</si>
  <si>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</si>
  <si>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</si>
  <si>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</si>
  <si>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</si>
  <si>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</si>
  <si>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</si>
  <si>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</si>
  <si>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</si>
  <si>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</si>
  <si>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</si>
  <si>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</si>
  <si>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</si>
  <si>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</si>
  <si>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</si>
  <si>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</si>
  <si>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</si>
  <si>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</si>
  <si>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</si>
  <si>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</si>
  <si>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</si>
  <si>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</si>
  <si>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</si>
  <si>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</si>
  <si>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</si>
  <si>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</si>
  <si>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</si>
  <si>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</si>
  <si>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</si>
  <si>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</si>
  <si>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</si>
  <si>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</si>
  <si>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</si>
  <si>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</si>
  <si>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</si>
  <si>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</si>
  <si>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</si>
  <si>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</si>
  <si>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</si>
  <si>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</si>
  <si>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</si>
  <si>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</si>
  <si>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</si>
  <si>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</si>
  <si>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</si>
  <si>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</si>
  <si>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</si>
  <si>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</si>
  <si>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</si>
  <si>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</si>
  <si>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</si>
  <si>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</si>
  <si>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</si>
  <si>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</si>
  <si>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</si>
  <si>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</si>
  <si>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</si>
  <si>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</si>
  <si>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</si>
  <si>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</si>
  <si>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</si>
  <si>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</si>
  <si>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</si>
  <si>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</si>
  <si>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</si>
  <si>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</si>
  <si>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</si>
  <si>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</si>
  <si>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</si>
  <si>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</si>
  <si>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</si>
  <si>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</si>
  <si>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</si>
  <si>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</si>
  <si>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</si>
  <si>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</si>
  <si>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</si>
  <si>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</si>
  <si>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</si>
  <si>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</si>
  <si>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</si>
  <si>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</si>
  <si>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</si>
  <si>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</si>
  <si>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</si>
  <si>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</si>
  <si>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</si>
  <si>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</si>
  <si>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</si>
  <si>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</si>
  <si>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</si>
  <si>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</si>
  <si>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</si>
  <si>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</si>
  <si>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</si>
  <si>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</si>
  <si>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</si>
  <si>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</si>
  <si>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</si>
  <si>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</si>
  <si>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</si>
  <si>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</si>
  <si>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</si>
  <si>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</si>
  <si>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</si>
  <si>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</si>
  <si>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</si>
  <si>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</si>
  <si>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</si>
  <si>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</si>
  <si>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</si>
  <si>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</si>
  <si>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</si>
  <si>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</si>
  <si>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</si>
  <si>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</si>
  <si>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</si>
  <si>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</si>
  <si>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</si>
  <si>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</si>
  <si>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</si>
  <si>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</si>
  <si>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</si>
  <si>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</si>
  <si>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</si>
  <si>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</si>
  <si>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</si>
  <si>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</si>
  <si>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</si>
  <si>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</si>
  <si>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</si>
  <si>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</si>
  <si>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</si>
  <si>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</si>
  <si>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</si>
  <si>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</si>
  <si>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</si>
  <si>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</si>
  <si>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</si>
  <si>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</si>
  <si>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</si>
  <si>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</si>
  <si>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</si>
  <si>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</si>
  <si>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</si>
  <si>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</si>
  <si>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</si>
  <si>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</si>
  <si>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</si>
  <si>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</si>
  <si>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</si>
  <si>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</si>
  <si>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</si>
  <si>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</si>
  <si>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</si>
  <si>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</si>
  <si>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</si>
  <si>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</si>
  <si>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</si>
  <si>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</si>
  <si>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</si>
  <si>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</si>
  <si>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</si>
  <si>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</si>
  <si>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</si>
  <si>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</si>
  <si>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</si>
  <si>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</si>
  <si>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</si>
  <si>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</si>
  <si>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</si>
  <si>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</si>
  <si>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</si>
  <si>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</si>
  <si>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</si>
  <si>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</si>
  <si>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</si>
  <si>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</si>
  <si>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</si>
  <si>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</si>
  <si>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</si>
  <si>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</si>
  <si>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</si>
  <si>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</si>
  <si>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</si>
  <si>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</si>
  <si>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</si>
  <si>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</si>
  <si>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</si>
  <si>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</si>
  <si>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</si>
  <si>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</si>
  <si>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</si>
  <si>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</si>
  <si>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</si>
  <si>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</si>
  <si>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</si>
  <si>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</si>
  <si>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</si>
  <si>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</si>
  <si>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</si>
  <si>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</si>
  <si>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</si>
  <si>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</si>
  <si>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</si>
  <si>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</si>
  <si>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</si>
  <si>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</si>
  <si>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</si>
  <si>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</si>
  <si>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</si>
  <si>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</si>
  <si>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</si>
  <si>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</si>
  <si>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</si>
  <si>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</si>
  <si>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</si>
  <si>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</si>
  <si>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</si>
  <si>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</si>
  <si>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</si>
  <si>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</si>
  <si>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</si>
  <si>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</si>
  <si>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</si>
  <si>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</si>
  <si>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</si>
  <si>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</si>
  <si>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</si>
  <si>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</si>
  <si>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</si>
  <si>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</si>
  <si>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</si>
  <si>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</si>
  <si>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</si>
  <si>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</si>
  <si>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</si>
  <si>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</si>
  <si>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</si>
  <si>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</si>
  <si>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</si>
  <si>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</si>
  <si>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</si>
  <si>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</si>
  <si>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</si>
  <si>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</si>
  <si>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</si>
  <si>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</si>
  <si>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</si>
  <si>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</si>
  <si>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</si>
  <si>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</si>
  <si>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</si>
  <si>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</si>
  <si>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</si>
  <si>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</si>
  <si>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</si>
  <si>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</si>
  <si>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</si>
  <si>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</si>
  <si>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</si>
  <si>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</si>
  <si>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</si>
  <si>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</si>
  <si>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</si>
  <si>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</si>
  <si>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</si>
  <si>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</si>
  <si>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</si>
  <si>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</si>
  <si>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</si>
  <si>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</si>
  <si>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</si>
  <si>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</si>
  <si>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</si>
  <si>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</si>
  <si>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</si>
  <si>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</si>
  <si>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</si>
  <si>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</si>
  <si>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</si>
  <si>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</si>
  <si>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</si>
  <si>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</si>
  <si>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</si>
  <si>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</si>
  <si>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</si>
  <si>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</si>
  <si>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</si>
  <si>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</si>
  <si>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</si>
  <si>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</si>
  <si>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</si>
  <si>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</si>
  <si>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</si>
  <si>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</si>
  <si>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</si>
  <si>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</si>
  <si>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</si>
  <si>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</si>
  <si>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</si>
  <si>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</si>
  <si>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</si>
  <si>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</si>
  <si>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</si>
  <si>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</si>
  <si>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</si>
  <si>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</si>
  <si>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</si>
  <si>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</si>
  <si>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</si>
  <si>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</si>
  <si>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</si>
  <si>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</si>
  <si>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</si>
  <si>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</si>
  <si>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</si>
  <si>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</si>
  <si>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</si>
  <si>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</si>
  <si>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</si>
  <si>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</si>
  <si>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</si>
  <si>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</si>
  <si>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</si>
  <si>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</si>
  <si>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</si>
  <si>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</si>
  <si>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</si>
  <si>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</si>
  <si>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</si>
  <si>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</si>
  <si>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</si>
  <si>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</si>
  <si>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</si>
  <si>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</si>
  <si>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</si>
  <si>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</si>
  <si>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</si>
  <si>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</si>
  <si>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</si>
  <si>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</si>
  <si>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</si>
  <si>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</si>
  <si>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</si>
  <si>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</si>
  <si>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</si>
  <si>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</si>
  <si>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</si>
  <si>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</si>
  <si>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</si>
  <si>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</si>
  <si>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</si>
  <si>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</si>
  <si>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</si>
  <si>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</si>
  <si>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</si>
  <si>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</si>
  <si>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</si>
  <si>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</si>
  <si>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</si>
  <si>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</si>
  <si>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</si>
  <si>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</si>
  <si>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</si>
  <si>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</si>
  <si>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</si>
  <si>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</si>
  <si>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</si>
  <si>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</si>
  <si>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</si>
  <si>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</si>
  <si>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</si>
  <si>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</si>
  <si>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</si>
  <si>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</si>
  <si>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</si>
  <si>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</si>
  <si>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</si>
  <si>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</si>
  <si>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</si>
  <si>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</si>
  <si>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</si>
  <si>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</si>
  <si>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</si>
  <si>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</si>
  <si>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</si>
  <si>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</si>
  <si>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</si>
  <si>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</si>
  <si>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</si>
  <si>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</si>
  <si>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</si>
  <si>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</si>
  <si>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</si>
  <si>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</si>
  <si>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</si>
  <si>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</si>
  <si>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</si>
  <si>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</si>
  <si>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</si>
  <si>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</si>
  <si>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</si>
  <si>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</si>
  <si>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</si>
  <si>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</si>
  <si>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</si>
  <si>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</si>
  <si>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</si>
  <si>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</si>
  <si>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</si>
  <si>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</si>
  <si>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</si>
  <si>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</si>
  <si>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</si>
  <si>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</si>
  <si>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</si>
  <si>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</si>
  <si>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</si>
  <si>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</si>
  <si>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</si>
  <si>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</si>
  <si>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</si>
  <si>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</si>
  <si>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</si>
  <si>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</si>
  <si>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</si>
  <si>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</si>
  <si>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</si>
  <si>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</si>
  <si>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</si>
  <si>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</si>
  <si>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</si>
  <si>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</si>
  <si>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</si>
  <si>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</si>
  <si>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</si>
  <si>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</si>
  <si>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</si>
  <si>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</si>
  <si>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</si>
  <si>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</si>
  <si>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</si>
  <si>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</si>
  <si>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</si>
  <si>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</si>
  <si>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</si>
  <si>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</si>
  <si>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</si>
  <si>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</si>
  <si>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</si>
  <si>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</si>
  <si>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</si>
  <si>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</si>
  <si>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</si>
  <si>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</si>
  <si>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</si>
  <si>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</si>
  <si>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</si>
  <si>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</si>
  <si>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</si>
  <si>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</si>
  <si>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</si>
  <si>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</si>
  <si>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</si>
  <si>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</si>
  <si>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</si>
  <si>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</si>
  <si>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</si>
  <si>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</si>
  <si>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</si>
  <si>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</si>
  <si>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</si>
  <si>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</si>
  <si>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</si>
  <si>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</si>
  <si>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</si>
  <si>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</si>
  <si>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</si>
  <si>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</si>
  <si>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</si>
  <si>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</si>
  <si>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</si>
  <si>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</si>
  <si>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</si>
  <si>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</si>
  <si>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</si>
  <si>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</si>
  <si>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</si>
  <si>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</si>
  <si>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</si>
  <si>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</si>
  <si>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</si>
  <si>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</si>
  <si>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</si>
  <si>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</si>
  <si>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</si>
  <si>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</si>
  <si>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</si>
  <si>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</si>
  <si>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</si>
  <si>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</si>
  <si>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</si>
  <si>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</si>
  <si>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</si>
  <si>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</si>
  <si>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</si>
  <si>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</si>
  <si>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</si>
  <si>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</si>
  <si>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</si>
  <si>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</si>
  <si>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</si>
  <si>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</si>
  <si>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</si>
  <si>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</si>
  <si>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</si>
  <si>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</si>
  <si>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</si>
  <si>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</si>
  <si>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</si>
  <si>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</si>
  <si>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</si>
  <si>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</si>
  <si>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</si>
  <si>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</si>
  <si>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</si>
  <si>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</si>
  <si>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</si>
  <si>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</si>
  <si>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</si>
  <si>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</si>
  <si>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</si>
  <si>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</si>
  <si>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</si>
  <si>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</si>
  <si>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</si>
  <si>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</si>
  <si>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</si>
  <si>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</si>
  <si>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</si>
  <si>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</si>
  <si>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</si>
  <si>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</si>
  <si>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</si>
  <si>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</si>
  <si>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</si>
  <si>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</si>
  <si>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</si>
  <si>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</si>
  <si>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</si>
  <si>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</si>
  <si>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</si>
  <si>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</si>
  <si>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</si>
  <si>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</si>
  <si>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</si>
  <si>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</si>
  <si>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</si>
  <si>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</si>
  <si>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</si>
  <si>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</si>
  <si>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</si>
  <si>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</si>
  <si>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</si>
  <si>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</si>
  <si>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</si>
  <si>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</si>
  <si>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</si>
  <si>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</si>
  <si>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</si>
  <si>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</si>
  <si>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</si>
  <si>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</si>
  <si>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</si>
  <si>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</si>
  <si>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</si>
  <si>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</si>
  <si>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</si>
  <si>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</si>
  <si>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</si>
  <si>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</si>
  <si>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</si>
  <si>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</si>
  <si>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</si>
  <si>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</si>
  <si>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</si>
  <si>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</si>
  <si>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</si>
  <si>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</si>
  <si>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</si>
  <si>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</si>
  <si>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</si>
  <si>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</si>
  <si>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</si>
  <si>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</si>
  <si>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</si>
  <si>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</si>
  <si>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</si>
  <si>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</si>
  <si>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</si>
  <si>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</si>
  <si>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</si>
  <si>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</si>
  <si>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</si>
  <si>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</si>
  <si>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</si>
  <si>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</si>
  <si>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</si>
  <si>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</si>
  <si>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</si>
  <si>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</si>
  <si>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</si>
  <si>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</si>
  <si>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</si>
  <si>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</si>
  <si>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</si>
  <si>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</si>
  <si>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</si>
  <si>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</si>
  <si>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</si>
  <si>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</si>
  <si>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</si>
  <si>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</si>
  <si>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</si>
  <si>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</si>
  <si>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</si>
  <si>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</si>
  <si>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</si>
  <si>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</si>
  <si>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</si>
  <si>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</si>
  <si>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</si>
  <si>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</si>
  <si>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</si>
  <si>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</si>
  <si>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</si>
  <si>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</si>
  <si>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</si>
  <si>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</si>
  <si>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</si>
  <si>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</si>
  <si>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</si>
  <si>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</si>
  <si>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</si>
  <si>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</si>
  <si>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</si>
  <si>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</si>
  <si>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</si>
  <si>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</si>
  <si>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</si>
  <si>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</si>
  <si>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</si>
  <si>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</si>
  <si>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</si>
  <si>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</si>
  <si>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</si>
  <si>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</si>
  <si>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</si>
  <si>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</si>
  <si>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</si>
  <si>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</si>
  <si>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</si>
  <si>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</si>
  <si>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</si>
  <si>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</si>
  <si>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</si>
  <si>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</si>
  <si>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</si>
  <si>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</si>
  <si>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</si>
  <si>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</si>
  <si>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</si>
  <si>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</si>
  <si>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</si>
  <si>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</si>
  <si>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</si>
  <si>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</si>
  <si>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</si>
  <si>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</si>
  <si>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</si>
  <si>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</si>
  <si>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</si>
  <si>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</si>
  <si>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</si>
  <si>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</si>
  <si>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</si>
  <si>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</si>
  <si>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</si>
  <si>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</si>
  <si>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</si>
  <si>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</si>
  <si>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</si>
  <si>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</si>
  <si>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</si>
  <si>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</si>
  <si>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</si>
  <si>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</si>
  <si>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</si>
  <si>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</si>
  <si>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</si>
  <si>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</si>
  <si>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</si>
  <si>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</si>
  <si>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</si>
  <si>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</si>
  <si>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</si>
  <si>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</si>
  <si>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</si>
  <si>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</si>
  <si>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</si>
  <si>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</si>
  <si>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</si>
  <si>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</si>
  <si>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</si>
  <si>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</si>
  <si>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</si>
  <si>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</si>
  <si>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</si>
  <si>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</si>
  <si>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</si>
  <si>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</si>
  <si>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</si>
  <si>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</si>
  <si>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</si>
  <si>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</si>
  <si>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</si>
  <si>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</si>
  <si>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</si>
  <si>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</si>
  <si>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</si>
  <si>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</si>
  <si>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</si>
  <si>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</si>
  <si>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</si>
  <si>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</si>
  <si>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</si>
  <si>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</si>
  <si>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</si>
  <si>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</si>
  <si>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</si>
  <si>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</si>
  <si>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</si>
  <si>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</si>
  <si>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</si>
  <si>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</si>
  <si>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</si>
  <si>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</si>
  <si>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</si>
  <si>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</si>
  <si>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</si>
  <si>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</si>
  <si>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</si>
  <si>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</si>
  <si>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</si>
  <si>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</si>
  <si>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</si>
  <si>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</si>
  <si>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</si>
  <si>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</si>
  <si>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</si>
  <si>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</si>
  <si>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</si>
  <si>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</si>
  <si>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</si>
  <si>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</si>
  <si>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</si>
  <si>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</si>
  <si>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</si>
  <si>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</si>
  <si>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</si>
  <si>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</si>
  <si>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</si>
  <si>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</si>
  <si>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</si>
  <si>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</si>
  <si>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</si>
  <si>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</si>
  <si>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</si>
  <si>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</si>
  <si>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</si>
  <si>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</si>
  <si>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</si>
  <si>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</si>
  <si>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</si>
  <si>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</si>
  <si>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</si>
  <si>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</si>
  <si>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</si>
  <si>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</si>
  <si>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</si>
  <si>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</si>
  <si>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</si>
  <si>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</si>
  <si>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</si>
  <si>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</si>
  <si>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</si>
  <si>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</si>
  <si>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</si>
  <si>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</si>
  <si>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</si>
  <si>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</si>
  <si>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</si>
  <si>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</si>
  <si>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</si>
  <si>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</si>
  <si>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</si>
  <si>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</si>
  <si>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</si>
  <si>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</si>
  <si>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</si>
  <si>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</si>
  <si>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</si>
  <si>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</si>
  <si>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</si>
  <si>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</si>
  <si>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</si>
  <si>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</si>
  <si>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</si>
  <si>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</si>
  <si>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</si>
  <si>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</si>
  <si>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</si>
  <si>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</si>
  <si>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</si>
  <si>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</si>
  <si>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</si>
  <si>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</si>
  <si>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</si>
  <si>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</si>
  <si>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</si>
  <si>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</si>
  <si>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</si>
  <si>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</si>
  <si>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</si>
  <si>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</si>
  <si>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</si>
  <si>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</si>
  <si>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</si>
  <si>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</si>
  <si>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</si>
  <si>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</si>
  <si>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</si>
  <si>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</si>
  <si>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</si>
  <si>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</si>
  <si>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</si>
  <si>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</si>
  <si>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</si>
  <si>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</si>
  <si>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</si>
  <si>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</si>
  <si>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</si>
  <si>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</si>
  <si>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</si>
  <si>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</si>
  <si>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</si>
  <si>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</si>
  <si>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</si>
  <si>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</si>
  <si>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</si>
  <si>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</si>
  <si>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</si>
  <si>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</si>
  <si>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</si>
  <si>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</si>
  <si>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</si>
  <si>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</si>
  <si>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</si>
  <si>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</si>
  <si>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</si>
  <si>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</si>
  <si>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</si>
  <si>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</si>
  <si>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</si>
  <si>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</si>
  <si>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</si>
  <si>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</si>
  <si>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</si>
  <si>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</si>
  <si>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</si>
  <si>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</si>
  <si>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</si>
  <si>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</si>
  <si>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</si>
  <si>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</si>
  <si>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</si>
  <si>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</si>
  <si>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</si>
  <si>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</si>
  <si>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</si>
  <si>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</si>
  <si>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</si>
  <si>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</si>
  <si>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</si>
  <si>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</si>
  <si>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</si>
  <si>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</si>
  <si>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</si>
  <si>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</si>
  <si>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</si>
  <si>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</si>
  <si>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</si>
  <si>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</si>
  <si>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</si>
  <si>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</si>
  <si>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</si>
  <si>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</si>
  <si>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</si>
  <si>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</si>
  <si>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</si>
  <si>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</si>
  <si>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</si>
  <si>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</si>
  <si>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</si>
  <si>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</si>
  <si>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</si>
  <si>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</si>
  <si>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</si>
  <si>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</si>
  <si>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</si>
  <si>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</si>
  <si>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</si>
  <si>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</si>
  <si>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</si>
  <si>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</si>
  <si>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</si>
  <si>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</si>
  <si>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</si>
  <si>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</si>
  <si>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</si>
  <si>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</si>
  <si>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</si>
  <si>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</si>
  <si>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</si>
  <si>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</si>
  <si>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</si>
  <si>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</si>
  <si>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</si>
  <si>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</si>
  <si>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</si>
  <si>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</si>
  <si>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</si>
  <si>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</si>
  <si>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</si>
  <si>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</si>
  <si>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</si>
  <si>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</si>
  <si>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</si>
  <si>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</si>
  <si>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</si>
  <si>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</si>
  <si>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</si>
  <si>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</si>
  <si>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</si>
  <si>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</si>
  <si>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</si>
  <si>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</si>
  <si>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</si>
  <si>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</si>
  <si>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</si>
  <si>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</si>
  <si>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</si>
  <si>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</si>
  <si>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</si>
  <si>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</si>
  <si>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</si>
  <si>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</si>
  <si>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</si>
  <si>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</si>
  <si>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</si>
  <si>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</si>
  <si>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</si>
  <si>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</si>
  <si>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</si>
  <si>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</si>
  <si>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</si>
  <si>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</si>
  <si>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</si>
  <si>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</si>
  <si>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</si>
  <si>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</si>
  <si>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</si>
  <si>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</si>
  <si>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</si>
  <si>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</si>
  <si>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</si>
  <si>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</si>
  <si>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</si>
  <si>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</si>
  <si>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</si>
  <si>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</si>
  <si>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</si>
  <si>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</si>
  <si>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</si>
  <si>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</si>
  <si>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</si>
  <si>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</si>
  <si>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</si>
  <si>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</si>
  <si>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</si>
  <si>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</si>
  <si>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</si>
  <si>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</si>
  <si>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</si>
  <si>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</si>
  <si>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</si>
  <si>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</si>
  <si>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</si>
  <si>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</si>
  <si>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</si>
  <si>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</si>
  <si>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</si>
  <si>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</si>
  <si>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</si>
  <si>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</si>
  <si>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</si>
  <si>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</si>
  <si>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</si>
  <si>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</si>
  <si>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</si>
  <si>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</si>
  <si>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</si>
  <si>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</si>
  <si>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</si>
  <si>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</si>
  <si>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</si>
  <si>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</si>
  <si>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</si>
  <si>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</si>
  <si>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</si>
  <si>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</si>
  <si>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</si>
  <si>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</si>
  <si>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</si>
  <si>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</si>
  <si>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</si>
  <si>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</si>
  <si>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</si>
  <si>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</si>
  <si>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</si>
  <si>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</si>
  <si>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</si>
  <si>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</si>
  <si>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</si>
  <si>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</si>
  <si>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</si>
  <si>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</si>
  <si>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</si>
  <si>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</si>
  <si>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</si>
  <si>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</si>
  <si>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</si>
  <si>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</si>
  <si>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</si>
  <si>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</si>
  <si>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</si>
  <si>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</si>
  <si>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</si>
  <si>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</si>
  <si>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</si>
  <si>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</si>
  <si>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</si>
  <si>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</si>
  <si>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</si>
  <si>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</si>
  <si>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</si>
  <si>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</si>
  <si>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</si>
  <si>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</si>
  <si>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</si>
  <si>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</si>
  <si>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</si>
  <si>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</si>
  <si>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</si>
  <si>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</si>
  <si>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</si>
  <si>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</si>
  <si>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</si>
  <si>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</si>
  <si>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</si>
  <si>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</si>
  <si>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</si>
  <si>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</si>
  <si>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</si>
  <si>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</si>
  <si>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</si>
  <si>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</si>
  <si>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</si>
  <si>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</si>
  <si>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</si>
  <si>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</si>
  <si>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</si>
  <si>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</si>
  <si>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</si>
  <si>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</si>
  <si>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</si>
  <si>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</si>
  <si>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</si>
  <si>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</si>
  <si>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</si>
  <si>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</si>
  <si>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</si>
  <si>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</si>
  <si>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</si>
  <si>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</si>
  <si>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</si>
  <si>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</si>
  <si>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</si>
  <si>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</si>
  <si>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</si>
  <si>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</si>
  <si>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</si>
  <si>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</si>
  <si>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</si>
  <si>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</si>
  <si>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</si>
  <si>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</si>
  <si>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</si>
  <si>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</si>
  <si>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</si>
  <si>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</si>
  <si>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</si>
  <si>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</si>
  <si>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</si>
  <si>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</si>
  <si>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</si>
  <si>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</si>
  <si>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</si>
  <si>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</si>
  <si>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</si>
  <si>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</si>
  <si>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</si>
  <si>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</si>
  <si>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</si>
  <si>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</si>
  <si>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</si>
  <si>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</si>
  <si>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</si>
  <si>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</si>
  <si>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</si>
  <si>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</si>
  <si>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</si>
  <si>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</si>
  <si>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</si>
  <si>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</si>
  <si>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</si>
  <si>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</si>
  <si>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</si>
  <si>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</si>
  <si>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</si>
  <si>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</si>
  <si>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</si>
  <si>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</si>
  <si>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</si>
  <si>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</si>
  <si>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</si>
  <si>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</si>
  <si>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</si>
  <si>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</si>
  <si>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</si>
  <si>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</si>
  <si>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</si>
  <si>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</si>
  <si>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</si>
  <si>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</si>
  <si>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</si>
  <si>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</si>
  <si>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</si>
  <si>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</si>
  <si>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</si>
  <si>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</si>
  <si>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</si>
  <si>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</si>
  <si>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</si>
  <si>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</si>
  <si>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</si>
  <si>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</si>
  <si>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</si>
  <si>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</si>
  <si>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</si>
  <si>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</si>
  <si>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</si>
  <si>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</si>
  <si>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</si>
  <si>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</si>
  <si>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</si>
  <si>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</si>
  <si>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</si>
  <si>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</si>
  <si>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</si>
  <si>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</si>
  <si>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</si>
  <si>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</si>
  <si>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</si>
  <si>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</si>
  <si>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</si>
  <si>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</si>
  <si>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</si>
  <si>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</si>
  <si>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</si>
  <si>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</si>
  <si>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</si>
  <si>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</si>
  <si>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</si>
  <si>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</si>
  <si>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</si>
  <si>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</si>
  <si>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</si>
  <si>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</si>
  <si>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</si>
  <si>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</si>
  <si>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</si>
  <si>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</si>
  <si>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</si>
  <si>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</si>
  <si>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</si>
  <si>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</si>
  <si>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</si>
  <si>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</si>
  <si>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</si>
  <si>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</si>
  <si>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</si>
  <si>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</si>
  <si>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</si>
  <si>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</si>
  <si>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</si>
  <si>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</si>
  <si>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</si>
  <si>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</si>
  <si>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</si>
  <si>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</si>
  <si>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</si>
  <si>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</si>
  <si>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</si>
  <si>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</si>
  <si>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</si>
  <si>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</si>
  <si>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</si>
  <si>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</si>
  <si>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</si>
  <si>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</si>
  <si>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</si>
  <si>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</si>
  <si>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</si>
  <si>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</si>
  <si>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</si>
  <si>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</si>
  <si>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</si>
  <si>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</si>
  <si>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</si>
  <si>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</si>
  <si>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</si>
  <si>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</si>
  <si>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</si>
  <si>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</si>
  <si>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</si>
  <si>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</si>
  <si>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</si>
  <si>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</si>
  <si>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</si>
  <si>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</si>
  <si>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</si>
  <si>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</si>
  <si>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</si>
  <si>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</si>
  <si>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</si>
  <si>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</si>
  <si>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</si>
  <si>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</si>
  <si>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</si>
  <si>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</si>
  <si>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</si>
  <si>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</si>
  <si>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</si>
  <si>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</si>
  <si>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</si>
  <si>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</si>
  <si>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</si>
  <si>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</si>
  <si>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</si>
  <si>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</si>
  <si>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</si>
  <si>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</si>
  <si>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</si>
  <si>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</si>
  <si>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</si>
  <si>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</si>
  <si>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</si>
  <si>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</si>
  <si>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</si>
  <si>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</si>
  <si>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</si>
  <si>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</si>
  <si>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</si>
  <si>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</si>
  <si>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</si>
  <si>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</si>
  <si>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</si>
  <si>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</si>
  <si>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</si>
  <si>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</si>
  <si>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</si>
  <si>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</si>
  <si>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</si>
  <si>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</si>
  <si>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</si>
  <si>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</si>
  <si>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</si>
  <si>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</si>
  <si>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</si>
  <si>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</si>
  <si>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</si>
  <si>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</si>
  <si>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</si>
  <si>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</si>
  <si>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</si>
  <si>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</si>
  <si>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</si>
  <si>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</si>
  <si>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</si>
  <si>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</si>
  <si>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</si>
  <si>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</si>
  <si>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</si>
  <si>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</si>
  <si>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</si>
  <si>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</si>
  <si>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</si>
  <si>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</si>
  <si>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</si>
  <si>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</si>
  <si>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</si>
  <si>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</si>
  <si>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</si>
  <si>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</si>
  <si>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</si>
  <si>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</si>
  <si>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</si>
  <si>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</si>
  <si>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</si>
  <si>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</si>
  <si>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</si>
  <si>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</si>
  <si>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</si>
  <si>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</si>
  <si>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</si>
  <si>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</si>
  <si>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</si>
  <si>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</si>
  <si>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</si>
  <si>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</si>
  <si>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</si>
  <si>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</si>
  <si>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</si>
  <si>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</si>
  <si>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</si>
  <si>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</si>
  <si>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</si>
  <si>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</si>
  <si>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</si>
  <si>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</si>
  <si>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</si>
  <si>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</si>
  <si>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</si>
  <si>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</si>
  <si>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</si>
  <si>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</si>
  <si>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</si>
  <si>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</si>
  <si>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</si>
  <si>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</si>
  <si>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</si>
  <si>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</si>
  <si>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</si>
  <si>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</si>
  <si>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</si>
  <si>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</si>
  <si>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</si>
  <si>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</si>
  <si>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</si>
  <si>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</si>
  <si>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</si>
  <si>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</si>
  <si>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</si>
  <si>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</si>
  <si>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</si>
  <si>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</si>
  <si>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</si>
  <si>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</si>
  <si>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</si>
  <si>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</si>
  <si>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</si>
  <si>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</si>
  <si>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</si>
  <si>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</si>
  <si>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</si>
  <si>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</si>
  <si>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</si>
  <si>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</si>
  <si>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</si>
  <si>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</si>
  <si>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</si>
  <si>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</si>
  <si>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</si>
  <si>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</si>
  <si>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</si>
  <si>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</si>
  <si>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</si>
  <si>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</si>
  <si>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</si>
  <si>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</si>
  <si>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</si>
  <si>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</si>
  <si>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</si>
  <si>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</si>
  <si>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</si>
  <si>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</si>
  <si>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</si>
  <si>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</si>
  <si>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</si>
  <si>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</si>
  <si>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</si>
  <si>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</si>
  <si>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</si>
  <si>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</si>
  <si>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</si>
  <si>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</si>
  <si>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</si>
  <si>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</si>
  <si>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</si>
  <si>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</si>
  <si>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</si>
  <si>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</si>
  <si>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</si>
  <si>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</si>
  <si>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</si>
  <si>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</si>
  <si>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</si>
  <si>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</si>
  <si>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</si>
  <si>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</si>
  <si>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</si>
  <si>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</si>
  <si>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</si>
  <si>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</si>
  <si>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</si>
  <si>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</si>
  <si>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</si>
  <si>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</si>
  <si>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</si>
  <si>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</si>
  <si>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</si>
  <si>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</si>
  <si>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</si>
  <si>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</si>
  <si>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</si>
  <si>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</si>
  <si>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</si>
  <si>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</si>
  <si>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</si>
  <si>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</si>
  <si>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</si>
  <si>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</si>
  <si>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</si>
  <si>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</si>
  <si>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</si>
  <si>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</si>
  <si>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</si>
  <si>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</si>
  <si>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</si>
  <si>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</si>
  <si>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</si>
  <si>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</si>
  <si>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</si>
  <si>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</si>
  <si>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</si>
  <si>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</si>
  <si>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</si>
  <si>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</si>
  <si>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</si>
  <si>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</si>
  <si>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</si>
  <si>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</si>
  <si>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</si>
  <si>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</si>
  <si>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</si>
  <si>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</si>
  <si>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</si>
  <si>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</si>
  <si>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</si>
  <si>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</si>
  <si>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</si>
  <si>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</si>
  <si>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</si>
  <si>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</si>
  <si>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</si>
  <si>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</si>
  <si>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</si>
  <si>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</si>
  <si>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</si>
  <si>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</si>
  <si>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</si>
  <si>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</si>
  <si>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</si>
  <si>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</si>
  <si>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</si>
  <si>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</si>
  <si>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</si>
  <si>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</si>
  <si>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</si>
  <si>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</si>
  <si>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</si>
  <si>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</si>
  <si>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</si>
  <si>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</si>
  <si>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</si>
  <si>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</si>
  <si>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</si>
  <si>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</si>
  <si>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</si>
  <si>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</si>
  <si>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</si>
  <si>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</si>
  <si>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</si>
  <si>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</si>
  <si>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</si>
  <si>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</si>
  <si>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</si>
  <si>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</si>
  <si>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</si>
  <si>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</si>
  <si>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</si>
  <si>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</si>
  <si>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</si>
  <si>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</si>
  <si>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</si>
  <si>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</si>
  <si>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</si>
  <si>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</si>
  <si>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</si>
  <si>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</si>
  <si>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</si>
  <si>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</si>
  <si>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</si>
  <si>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</si>
  <si>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</si>
  <si>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</si>
  <si>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</si>
  <si>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</si>
  <si>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</si>
  <si>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</si>
  <si>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</si>
  <si>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</si>
  <si>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</si>
  <si>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</si>
  <si>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</si>
  <si>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</si>
  <si>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</si>
  <si>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</si>
  <si>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</si>
  <si>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</si>
  <si>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</si>
  <si>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</si>
  <si>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</si>
  <si>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</si>
  <si>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</si>
  <si>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</si>
  <si>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</si>
  <si>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</si>
  <si>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</si>
  <si>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</si>
  <si>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</si>
  <si>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</si>
  <si>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</si>
  <si>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</si>
  <si>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</si>
  <si>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</si>
  <si>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</si>
  <si>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</si>
  <si>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</si>
  <si>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</si>
  <si>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</si>
  <si>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</si>
  <si>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</si>
  <si>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</si>
  <si>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</si>
  <si>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</si>
  <si>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</si>
  <si>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</si>
  <si>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</si>
  <si>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</si>
  <si>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</si>
  <si>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</si>
  <si>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</si>
  <si>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</si>
  <si>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</si>
  <si>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</si>
  <si>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</si>
  <si>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</si>
  <si>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</si>
  <si>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</si>
  <si>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</si>
  <si>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</si>
  <si>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</si>
  <si>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</si>
  <si>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</si>
  <si>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</si>
  <si>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</si>
  <si>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</si>
  <si>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</si>
  <si>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</si>
  <si>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</si>
  <si>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</si>
  <si>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</si>
  <si>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</si>
  <si>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</si>
  <si>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</si>
  <si>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</si>
  <si>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</si>
  <si>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</si>
  <si>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</si>
  <si>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</si>
  <si>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</si>
  <si>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</si>
  <si>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</si>
  <si>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</si>
  <si>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</si>
  <si>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</si>
  <si>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</si>
  <si>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</si>
  <si>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</si>
  <si>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</si>
  <si>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</si>
  <si>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</si>
  <si>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</si>
  <si>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</si>
  <si>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</si>
  <si>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</si>
  <si>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</si>
  <si>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</si>
  <si>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</si>
  <si>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</si>
  <si>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</si>
  <si>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</si>
  <si>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</si>
  <si>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</si>
  <si>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</si>
  <si>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</si>
  <si>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</si>
  <si>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</si>
  <si>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</si>
  <si>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</si>
  <si>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</si>
  <si>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</si>
  <si>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</si>
  <si>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</si>
  <si>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</si>
  <si>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</si>
  <si>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</si>
  <si>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</si>
  <si>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</si>
  <si>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</si>
  <si>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</si>
  <si>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</si>
  <si>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</si>
  <si>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</si>
  <si>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</si>
  <si>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</si>
  <si>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</si>
  <si>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</si>
  <si>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</si>
  <si>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</si>
  <si>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</si>
  <si>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</si>
  <si>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</si>
  <si>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</si>
  <si>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</si>
  <si>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</si>
  <si>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</si>
  <si>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</si>
  <si>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</si>
  <si>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</si>
  <si>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</si>
  <si>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</si>
  <si>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</si>
  <si>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</si>
  <si>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</si>
  <si>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</si>
  <si>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</si>
  <si>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</si>
  <si>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</si>
  <si>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</si>
  <si>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</si>
  <si>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</si>
  <si>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</si>
  <si>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</si>
  <si>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</si>
  <si>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</si>
  <si>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</si>
  <si>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</si>
  <si>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</si>
  <si>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</si>
  <si>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</si>
  <si>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</si>
  <si>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</si>
  <si>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</si>
  <si>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</si>
  <si>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</si>
  <si>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</si>
  <si>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</si>
  <si>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</si>
  <si>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</si>
  <si>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</si>
  <si>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</si>
  <si>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</si>
  <si>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</si>
  <si>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</si>
  <si>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</si>
  <si>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</si>
  <si>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</si>
  <si>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</si>
  <si>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</si>
  <si>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</si>
  <si>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</si>
  <si>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</si>
  <si>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</si>
  <si>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</si>
  <si>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</si>
  <si>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</si>
  <si>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</si>
  <si>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</si>
  <si>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</si>
  <si>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</si>
  <si>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</si>
  <si>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</si>
  <si>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</si>
  <si>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</si>
  <si>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</si>
  <si>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</si>
  <si>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</si>
  <si>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</si>
  <si>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</si>
  <si>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</si>
  <si>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</si>
  <si>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</si>
  <si>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</si>
  <si>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</si>
  <si>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</si>
  <si>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</si>
  <si>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</si>
  <si>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</si>
  <si>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</si>
  <si>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</si>
  <si>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</si>
  <si>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</si>
  <si>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</si>
  <si>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</si>
  <si>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</si>
  <si>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</si>
  <si>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</si>
  <si>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</si>
  <si>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</si>
  <si>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</si>
  <si>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</si>
  <si>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</si>
  <si>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</si>
  <si>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</si>
  <si>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</si>
  <si>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</si>
  <si>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</si>
  <si>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</si>
  <si>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</si>
  <si>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</si>
  <si>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</si>
  <si>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</si>
  <si>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</si>
  <si>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</si>
  <si>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</si>
  <si>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</si>
  <si>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</si>
  <si>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</si>
  <si>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</si>
  <si>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</si>
  <si>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</si>
  <si>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</si>
  <si>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</si>
  <si>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</si>
  <si>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</si>
  <si>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</si>
  <si>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</si>
  <si>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</si>
  <si>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</si>
  <si>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</si>
  <si>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</si>
  <si>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</si>
  <si>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</si>
  <si>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</si>
  <si>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</si>
  <si>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</si>
  <si>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</si>
  <si>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</si>
  <si>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</si>
  <si>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</si>
  <si>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</si>
  <si>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</si>
  <si>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</si>
  <si>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</si>
  <si>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</si>
  <si>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</si>
  <si>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</si>
  <si>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</si>
  <si>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</si>
  <si>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</si>
  <si>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</si>
  <si>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</si>
  <si>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</si>
  <si>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</si>
  <si>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</si>
  <si>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</si>
  <si>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</si>
  <si>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</si>
  <si>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</si>
  <si>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</si>
  <si>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</si>
  <si>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</si>
  <si>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</si>
  <si>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</si>
  <si>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</si>
  <si>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</si>
  <si>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</si>
  <si>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</si>
  <si>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</si>
  <si>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</si>
  <si>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</si>
  <si>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</si>
  <si>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</si>
  <si>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</si>
  <si>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</si>
  <si>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</si>
  <si>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</si>
  <si>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</si>
  <si>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</si>
  <si>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</si>
  <si>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</si>
  <si>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</si>
  <si>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</si>
  <si>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</si>
  <si>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</si>
  <si>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</si>
  <si>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</si>
  <si>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</si>
  <si>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</si>
  <si>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</si>
  <si>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</si>
  <si>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</si>
  <si>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</si>
  <si>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</si>
  <si>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</si>
  <si>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</si>
  <si>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</si>
  <si>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</si>
  <si>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</si>
  <si>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</si>
  <si>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</si>
  <si>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</si>
  <si>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</si>
  <si>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</si>
  <si>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</si>
  <si>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</si>
  <si>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</si>
  <si>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</si>
  <si>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</si>
  <si>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</si>
  <si>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</si>
  <si>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</si>
  <si>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</si>
  <si>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</si>
  <si>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</si>
  <si>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</si>
  <si>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</si>
  <si>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</si>
  <si>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</si>
  <si>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</si>
  <si>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</si>
  <si>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</si>
  <si>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</si>
  <si>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</si>
  <si>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</si>
  <si>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</si>
  <si>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</si>
  <si>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</si>
  <si>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</si>
  <si>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</si>
  <si>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</si>
  <si>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</si>
  <si>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</si>
  <si>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</si>
  <si>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</si>
  <si>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</si>
  <si>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</si>
  <si>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</si>
  <si>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</si>
  <si>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</si>
  <si>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</si>
  <si>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</si>
  <si>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</si>
  <si>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</si>
  <si>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</si>
  <si>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</si>
  <si>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</si>
  <si>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</si>
  <si>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</si>
  <si>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</si>
  <si>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</si>
  <si>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</si>
  <si>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</si>
  <si>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</si>
  <si>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</si>
  <si>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</si>
  <si>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</si>
  <si>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</si>
  <si>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</si>
  <si>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</si>
  <si>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</si>
  <si>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</si>
  <si>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</si>
  <si>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</si>
  <si>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</si>
  <si>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</si>
  <si>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</si>
  <si>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</si>
  <si>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</si>
  <si>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</si>
  <si>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</si>
  <si>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</si>
  <si>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</si>
  <si>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</si>
  <si>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</si>
  <si>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</si>
  <si>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</si>
  <si>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</si>
  <si>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</si>
  <si>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</si>
  <si>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</si>
  <si>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</si>
  <si>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</si>
  <si>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</si>
  <si>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</si>
  <si>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</si>
  <si>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</si>
  <si>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</si>
  <si>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</si>
  <si>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</si>
  <si>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</si>
  <si>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</si>
  <si>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</si>
  <si>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</si>
  <si>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</si>
  <si>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</si>
  <si>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</si>
  <si>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</si>
  <si>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</si>
  <si>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</si>
  <si>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</si>
  <si>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</si>
  <si>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</si>
  <si>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</si>
  <si>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</si>
  <si>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</si>
  <si>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</si>
  <si>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</si>
  <si>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</si>
  <si>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</si>
  <si>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</si>
  <si>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</si>
  <si>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</si>
  <si>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</si>
  <si>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</si>
  <si>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</si>
  <si>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</si>
  <si>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</si>
  <si>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</si>
  <si>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</si>
  <si>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</si>
  <si>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</si>
  <si>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</si>
  <si>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</si>
  <si>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</si>
  <si>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</si>
  <si>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</si>
  <si>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</si>
  <si>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</si>
  <si>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</si>
  <si>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</si>
  <si>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</si>
  <si>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</si>
  <si>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</si>
  <si>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</si>
  <si>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</si>
  <si>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</si>
  <si>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</si>
  <si>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</si>
  <si>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</si>
  <si>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</si>
  <si>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</si>
  <si>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</si>
  <si>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</si>
  <si>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</si>
  <si>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</si>
  <si>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</si>
  <si>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</si>
  <si>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</si>
  <si>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</si>
  <si>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</si>
  <si>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</si>
  <si>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</si>
  <si>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</si>
  <si>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</si>
  <si>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</si>
  <si>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</si>
  <si>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</si>
  <si>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</si>
  <si>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</si>
  <si>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</si>
  <si>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</si>
  <si>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</si>
  <si>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</si>
  <si>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</si>
  <si>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</si>
  <si>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</si>
  <si>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</si>
  <si>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</si>
  <si>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</si>
  <si>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</si>
  <si>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</si>
  <si>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</si>
  <si>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</si>
  <si>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</si>
  <si>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</si>
  <si>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</si>
  <si>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</si>
  <si>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</si>
  <si>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</si>
  <si>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</si>
  <si>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</si>
  <si>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</si>
  <si>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</si>
  <si>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</si>
  <si>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</si>
  <si>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</si>
  <si>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</si>
  <si>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</si>
  <si>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</si>
  <si>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</si>
  <si>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</si>
  <si>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</si>
  <si>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</si>
  <si>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</si>
  <si>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</si>
  <si>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</si>
  <si>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</si>
  <si>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</si>
  <si>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</si>
  <si>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</si>
  <si>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</si>
  <si>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</si>
  <si>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</si>
  <si>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</si>
  <si>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</si>
  <si>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</si>
  <si>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</si>
  <si>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</si>
  <si>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</si>
  <si>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</si>
  <si>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</si>
  <si>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</si>
  <si>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</si>
  <si>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</si>
  <si>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</si>
  <si>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</si>
  <si>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</si>
  <si>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</si>
  <si>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</si>
  <si>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</si>
  <si>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</si>
  <si>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</si>
  <si>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</si>
  <si>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</si>
  <si>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</si>
  <si>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</si>
  <si>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</si>
  <si>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</si>
  <si>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</si>
  <si>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</si>
  <si>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</si>
  <si>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</si>
  <si>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</si>
  <si>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</si>
  <si>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</si>
  <si>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</si>
  <si>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</si>
  <si>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</si>
  <si>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</si>
  <si>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</si>
  <si>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</si>
  <si>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</si>
  <si>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</si>
  <si>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</si>
  <si>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</si>
  <si>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</si>
  <si>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</si>
  <si>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</si>
  <si>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</si>
  <si>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</si>
  <si>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</si>
  <si>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</si>
  <si>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</si>
  <si>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</si>
  <si>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</si>
  <si>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</si>
  <si>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</si>
  <si>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</si>
  <si>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</si>
  <si>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</si>
  <si>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</si>
  <si>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</si>
  <si>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</si>
  <si>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</si>
  <si>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</si>
  <si>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</si>
  <si>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</si>
  <si>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</si>
  <si>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</si>
  <si>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</si>
  <si>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</si>
  <si>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</si>
  <si>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</si>
  <si>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</si>
  <si>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</si>
  <si>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</si>
  <si>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</si>
  <si>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</si>
  <si>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</si>
  <si>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</si>
  <si>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</si>
  <si>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</si>
  <si>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</si>
  <si>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</si>
  <si>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</si>
  <si>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</si>
  <si>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</si>
  <si>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</si>
  <si>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</si>
  <si>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</si>
  <si>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</si>
  <si>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</si>
  <si>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</si>
  <si>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</si>
  <si>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</si>
  <si>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</si>
  <si>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</si>
  <si>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</si>
  <si>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</si>
  <si>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</si>
  <si>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</si>
  <si>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</si>
  <si>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</si>
  <si>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</si>
  <si>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</si>
  <si>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</si>
  <si>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</si>
  <si>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</si>
  <si>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</si>
  <si>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</si>
  <si>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</si>
  <si>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</si>
  <si>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</si>
  <si>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</si>
  <si>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</si>
  <si>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</si>
  <si>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</si>
  <si>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</si>
  <si>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</si>
  <si>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</si>
  <si>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</si>
  <si>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</si>
  <si>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</si>
  <si>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</si>
  <si>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</si>
  <si>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</si>
  <si>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</si>
  <si>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</si>
  <si>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</si>
  <si>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</si>
  <si>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</si>
  <si>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</si>
  <si>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</si>
  <si>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</si>
  <si>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</si>
  <si>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</si>
  <si>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</si>
  <si>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</si>
  <si>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</si>
  <si>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</si>
  <si>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</si>
  <si>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</si>
  <si>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</si>
  <si>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</si>
  <si>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</si>
  <si>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</si>
  <si>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</si>
  <si>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</si>
  <si>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</si>
  <si>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</si>
  <si>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</si>
  <si>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</si>
  <si>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</si>
  <si>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</si>
  <si>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</si>
  <si>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</si>
  <si>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</si>
  <si>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</si>
  <si>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</si>
  <si>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</si>
  <si>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</si>
  <si>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</si>
  <si>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</si>
  <si>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</si>
  <si>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</si>
  <si>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</si>
  <si>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</si>
  <si>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</si>
  <si>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</si>
  <si>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</si>
  <si>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</si>
  <si>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</si>
  <si>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</si>
  <si>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</si>
  <si>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</si>
  <si>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</si>
  <si>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</si>
  <si>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</si>
  <si>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</si>
  <si>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</si>
  <si>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</si>
  <si>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</si>
  <si>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</si>
  <si>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</si>
  <si>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</si>
  <si>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</si>
  <si>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</si>
  <si>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</si>
  <si>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</si>
  <si>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</si>
  <si>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</si>
  <si>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</si>
  <si>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</si>
  <si>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</si>
  <si>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</si>
  <si>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</si>
  <si>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</si>
  <si>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</si>
  <si>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</si>
  <si>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</si>
  <si>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</si>
  <si>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</si>
  <si>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</si>
  <si>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</si>
  <si>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</si>
  <si>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</si>
  <si>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</si>
  <si>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</si>
  <si>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</si>
  <si>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</si>
  <si>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</si>
  <si>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</si>
  <si>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</si>
  <si>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</si>
  <si>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</si>
  <si>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</si>
  <si>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</si>
  <si>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</si>
  <si>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</si>
  <si>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</si>
  <si>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</si>
  <si>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</si>
  <si>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</si>
  <si>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</si>
  <si>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</si>
  <si>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</si>
  <si>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</si>
  <si>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</si>
  <si>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</si>
  <si>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</si>
  <si>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</si>
  <si>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</si>
  <si>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</si>
  <si>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</si>
  <si>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</si>
  <si>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</si>
  <si>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</si>
  <si>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</si>
  <si>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</si>
  <si>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</si>
  <si>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</si>
  <si>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</si>
  <si>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</si>
  <si>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</si>
  <si>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</si>
  <si>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</si>
  <si>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</si>
  <si>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</si>
  <si>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</si>
  <si>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</si>
  <si>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</si>
  <si>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</si>
  <si>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</si>
  <si>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</si>
  <si>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</si>
  <si>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</si>
  <si>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</si>
  <si>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</si>
  <si>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</si>
  <si>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</si>
  <si>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</si>
  <si>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</si>
  <si>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</si>
  <si>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</si>
  <si>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</si>
  <si>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</si>
  <si>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</si>
  <si>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</si>
  <si>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</si>
  <si>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</si>
  <si>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</si>
  <si>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</si>
  <si>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</si>
  <si>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</si>
  <si>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</si>
  <si>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</si>
  <si>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</si>
  <si>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</si>
  <si>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</si>
  <si>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</si>
  <si>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</si>
  <si>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</si>
  <si>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</si>
  <si>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</si>
  <si>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</si>
  <si>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</si>
  <si>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</si>
  <si>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</si>
  <si>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</si>
  <si>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</si>
  <si>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</si>
  <si>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</si>
  <si>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</si>
  <si>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</si>
  <si>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</si>
  <si>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</si>
  <si>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</si>
  <si>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</si>
  <si>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</si>
  <si>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</si>
  <si>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</si>
  <si>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</si>
  <si>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</si>
  <si>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</si>
  <si>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</si>
  <si>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</si>
  <si>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</si>
  <si>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</si>
  <si>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</si>
  <si>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</si>
  <si>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</si>
  <si>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</si>
  <si>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</si>
  <si>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</si>
  <si>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</si>
  <si>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</si>
  <si>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</si>
  <si>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</si>
  <si>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</si>
  <si>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</si>
  <si>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</si>
  <si>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</si>
  <si>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</si>
  <si>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</si>
  <si>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</si>
  <si>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</si>
  <si>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</si>
  <si>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</si>
  <si>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</si>
  <si>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</si>
  <si>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</si>
  <si>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</si>
  <si>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</si>
  <si>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</si>
  <si>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</si>
  <si>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</si>
  <si>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</si>
  <si>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</si>
  <si>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</si>
  <si>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</si>
  <si>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</si>
  <si>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</si>
  <si>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</si>
  <si>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</si>
  <si>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</si>
  <si>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</si>
  <si>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</si>
  <si>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</si>
  <si>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</si>
  <si>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</si>
  <si>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</si>
  <si>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</si>
  <si>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</si>
  <si>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</si>
  <si>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</si>
  <si>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</si>
  <si>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</si>
  <si>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</si>
  <si>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</si>
  <si>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</si>
  <si>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</si>
  <si>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</si>
  <si>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</si>
  <si>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</si>
  <si>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</si>
  <si>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</si>
  <si>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</si>
  <si>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</si>
  <si>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</si>
  <si>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</si>
  <si>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</si>
  <si>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</si>
  <si>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</si>
  <si>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</si>
  <si>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</si>
  <si>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</si>
  <si>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</si>
  <si>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</si>
  <si>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</si>
  <si>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</si>
  <si>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</si>
  <si>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</si>
  <si>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</si>
  <si>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</si>
  <si>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</si>
  <si>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</si>
  <si>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</si>
  <si>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</si>
  <si>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</si>
  <si>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</si>
  <si>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</si>
  <si>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</si>
  <si>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</si>
  <si>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</si>
  <si>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</si>
  <si>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</si>
  <si>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</si>
  <si>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</si>
  <si>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</si>
  <si>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</si>
  <si>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</si>
  <si>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</si>
  <si>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</si>
  <si>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</si>
  <si>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</si>
  <si>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</si>
  <si>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</si>
  <si>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</si>
  <si>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</si>
  <si>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</si>
  <si>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</si>
  <si>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</si>
  <si>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</si>
  <si>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</si>
  <si>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</si>
  <si>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</si>
  <si>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</si>
  <si>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</si>
  <si>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</si>
  <si>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</si>
  <si>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</si>
  <si>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</si>
  <si>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</si>
  <si>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</si>
  <si>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</si>
  <si>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</si>
  <si>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</si>
  <si>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</si>
  <si>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</si>
  <si>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</si>
  <si>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</si>
  <si>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</si>
  <si>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</si>
  <si>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</si>
  <si>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</si>
  <si>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</si>
  <si>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</si>
  <si>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</si>
  <si>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</si>
  <si>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</si>
  <si>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</si>
  <si>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</si>
  <si>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</si>
  <si>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</si>
  <si>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</si>
  <si>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</si>
  <si>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</si>
  <si>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</si>
  <si>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</si>
  <si>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</si>
  <si>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</si>
  <si>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</si>
  <si>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</si>
  <si>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</si>
  <si>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</si>
  <si>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</si>
  <si>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</si>
  <si>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</si>
  <si>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</si>
  <si>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</si>
  <si>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</si>
  <si>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</si>
  <si>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</si>
  <si>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</si>
  <si>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</si>
  <si>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</si>
  <si>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</si>
  <si>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</si>
  <si>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</si>
  <si>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</si>
  <si>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</si>
  <si>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</si>
  <si>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</si>
  <si>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</si>
  <si>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</si>
  <si>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</si>
  <si>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</si>
  <si>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</si>
  <si>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</si>
  <si>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</si>
  <si>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</si>
  <si>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</si>
  <si>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</si>
  <si>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</si>
  <si>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</si>
  <si>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</si>
  <si>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</si>
  <si>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</si>
  <si>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</si>
  <si>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</si>
  <si>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</si>
  <si>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</si>
  <si>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</si>
  <si>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</si>
  <si>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</si>
  <si>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</si>
  <si>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</si>
  <si>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</si>
  <si>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</si>
  <si>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</si>
  <si>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</si>
  <si>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</si>
  <si>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</si>
  <si>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</si>
  <si>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</si>
  <si>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</si>
  <si>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</si>
  <si>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</si>
  <si>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</si>
  <si>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</si>
  <si>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</si>
  <si>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</si>
  <si>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</si>
  <si>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</si>
  <si>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</si>
  <si>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</si>
  <si>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</si>
  <si>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</si>
  <si>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</si>
  <si>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</si>
  <si>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</si>
  <si>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</si>
  <si>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</si>
  <si>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</si>
  <si>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</si>
  <si>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</si>
  <si>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</si>
  <si>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</si>
  <si>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</si>
  <si>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</si>
  <si>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</si>
  <si>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</si>
  <si>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</si>
  <si>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</si>
  <si>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</si>
  <si>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</si>
  <si>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</si>
  <si>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</si>
  <si>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</si>
  <si>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</si>
  <si>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</si>
  <si>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</si>
  <si>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</si>
  <si>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</si>
  <si>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</si>
  <si>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</si>
  <si>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</si>
  <si>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</si>
  <si>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</si>
  <si>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</si>
  <si>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</si>
  <si>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</si>
  <si>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</si>
  <si>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</si>
  <si>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</si>
  <si>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</si>
  <si>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</si>
  <si>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</si>
  <si>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</si>
  <si>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</si>
  <si>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</si>
  <si>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</si>
  <si>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</si>
  <si>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</si>
  <si>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</si>
  <si>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</si>
  <si>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</si>
  <si>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</si>
  <si>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</si>
  <si>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</si>
  <si>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</si>
  <si>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</si>
  <si>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</si>
  <si>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</si>
  <si>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</si>
  <si>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</si>
  <si>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</si>
  <si>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</si>
  <si>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</si>
  <si>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</si>
  <si>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</si>
  <si>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</si>
  <si>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</si>
  <si>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</si>
  <si>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</si>
  <si>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</si>
  <si>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</si>
  <si>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</si>
  <si>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</si>
  <si>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</si>
  <si>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</si>
  <si>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</si>
  <si>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</si>
  <si>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</si>
  <si>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</si>
  <si>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</si>
  <si>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</si>
  <si>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</si>
  <si>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</si>
  <si>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</si>
  <si>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</si>
  <si>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</si>
  <si>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</si>
  <si>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</si>
  <si>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</si>
  <si>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</si>
  <si>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</si>
  <si>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</si>
  <si>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</si>
  <si>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</si>
  <si>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</si>
  <si>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</si>
  <si>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</si>
  <si>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</si>
  <si>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</si>
  <si>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</si>
  <si>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</si>
  <si>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</si>
  <si>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</si>
  <si>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</si>
  <si>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</si>
  <si>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</si>
  <si>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</si>
  <si>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</si>
  <si>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</si>
  <si>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</si>
  <si>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</si>
  <si>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</si>
  <si>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</si>
  <si>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</si>
  <si>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</si>
  <si>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</si>
  <si>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</si>
  <si>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</si>
  <si>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</si>
  <si>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</si>
  <si>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</si>
  <si>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</si>
  <si>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</si>
  <si>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</si>
  <si>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</si>
  <si>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</si>
  <si>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</si>
  <si>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</si>
  <si>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</si>
  <si>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</si>
  <si>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</si>
  <si>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</si>
  <si>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</si>
  <si>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</si>
  <si>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</si>
  <si>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</si>
  <si>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</si>
  <si>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</si>
  <si>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</si>
  <si>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</si>
  <si>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</si>
  <si>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</si>
  <si>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</si>
  <si>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</si>
  <si>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</si>
  <si>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</si>
  <si>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</si>
  <si>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</si>
  <si>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</si>
  <si>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</si>
  <si>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</si>
  <si>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</si>
  <si>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</si>
  <si>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</si>
  <si>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</si>
  <si>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</si>
  <si>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</si>
  <si>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</si>
  <si>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</si>
  <si>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</si>
  <si>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</si>
  <si>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</si>
  <si>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</si>
  <si>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</si>
  <si>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</si>
  <si>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</si>
  <si>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</si>
  <si>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</si>
  <si>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</si>
  <si>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</si>
  <si>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</si>
  <si>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</si>
  <si>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</si>
  <si>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</si>
  <si>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</si>
  <si>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</si>
  <si>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</si>
  <si>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</si>
  <si>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</si>
  <si>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</si>
  <si>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</si>
  <si>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</si>
  <si>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</si>
  <si>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</si>
  <si>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</si>
  <si>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</si>
  <si>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</si>
  <si>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</si>
  <si>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</si>
  <si>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</si>
  <si>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</si>
  <si>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</si>
  <si>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</si>
  <si>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</si>
  <si>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</si>
  <si>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</si>
  <si>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</si>
  <si>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</si>
  <si>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</si>
  <si>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</si>
  <si>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</si>
  <si>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</si>
  <si>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</si>
  <si>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</si>
  <si>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</si>
  <si>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</si>
  <si>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</si>
  <si>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</si>
  <si>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</si>
  <si>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</si>
  <si>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</si>
  <si>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</si>
  <si>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</si>
  <si>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</si>
  <si>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</si>
  <si>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</si>
  <si>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</si>
  <si>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</si>
  <si>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</si>
  <si>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</si>
  <si>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</si>
  <si>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</si>
  <si>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</si>
  <si>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</si>
  <si>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</si>
  <si>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</si>
  <si>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</si>
  <si>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</si>
  <si>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</si>
  <si>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</si>
  <si>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</si>
  <si>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</si>
  <si>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</si>
  <si>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</si>
  <si>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</si>
  <si>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</si>
  <si>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</si>
  <si>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</si>
  <si>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</si>
  <si>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</si>
  <si>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</si>
  <si>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</si>
  <si>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</si>
  <si>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</si>
  <si>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</si>
  <si>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</si>
  <si>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</si>
  <si>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</si>
  <si>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</si>
  <si>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</si>
  <si>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</si>
  <si>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</si>
  <si>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</si>
  <si>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</si>
  <si>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</si>
  <si>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</si>
  <si>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</si>
  <si>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</si>
  <si>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</si>
  <si>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</si>
  <si>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</si>
  <si>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</si>
  <si>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</si>
  <si>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</si>
  <si>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</si>
  <si>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</si>
  <si>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</si>
  <si>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</si>
  <si>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</si>
  <si>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</si>
  <si>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</si>
  <si>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</si>
  <si>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</si>
  <si>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</si>
  <si>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</si>
  <si>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</si>
  <si>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</si>
  <si>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</si>
  <si>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</si>
  <si>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</si>
  <si>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</si>
  <si>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</si>
  <si>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</si>
  <si>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</si>
  <si>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</si>
  <si>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</si>
  <si>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</si>
  <si>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</si>
  <si>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</si>
  <si>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</si>
  <si>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</si>
  <si>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</si>
  <si>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</si>
  <si>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</si>
  <si>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</si>
  <si>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</si>
  <si>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</si>
  <si>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</si>
  <si>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</si>
  <si>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</si>
  <si>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</si>
  <si>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</si>
  <si>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</si>
  <si>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</si>
  <si>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</si>
  <si>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</si>
  <si>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</si>
  <si>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</si>
  <si>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</si>
  <si>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</si>
  <si>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</si>
  <si>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</si>
  <si>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</si>
  <si>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</si>
  <si>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</si>
  <si>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</si>
  <si>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</si>
  <si>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</si>
  <si>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</si>
  <si>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</si>
  <si>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</si>
  <si>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</si>
  <si>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</si>
  <si>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</si>
  <si>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</si>
  <si>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</si>
  <si>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</si>
  <si>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</si>
  <si>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</si>
  <si>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</si>
  <si>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</si>
  <si>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</si>
  <si>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</si>
  <si>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</si>
  <si>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</si>
  <si>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</si>
  <si>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</si>
  <si>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</si>
  <si>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</si>
  <si>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</si>
  <si>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</si>
  <si>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</si>
  <si>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</si>
  <si>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</si>
  <si>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</si>
  <si>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</si>
  <si>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</si>
  <si>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</si>
  <si>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</si>
  <si>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</si>
  <si>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</si>
  <si>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</si>
  <si>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</si>
  <si>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</si>
  <si>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</si>
  <si>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</si>
  <si>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</si>
  <si>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</si>
  <si>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</si>
  <si>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</si>
  <si>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</si>
  <si>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</si>
  <si>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</si>
  <si>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</si>
  <si>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</si>
  <si>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</si>
  <si>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</si>
  <si>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</si>
  <si>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</si>
  <si>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</si>
  <si>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</si>
  <si>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</si>
  <si>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</si>
  <si>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</si>
  <si>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</si>
  <si>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</si>
  <si>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</si>
  <si>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</si>
  <si>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</si>
  <si>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</si>
  <si>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</si>
  <si>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</si>
  <si>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</si>
  <si>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</si>
  <si>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</si>
  <si>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</si>
  <si>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</si>
  <si>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</si>
  <si>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</si>
  <si>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</si>
  <si>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</si>
  <si>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</si>
  <si>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</si>
  <si>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</si>
  <si>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</si>
  <si>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</si>
  <si>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</si>
  <si>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</si>
  <si>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</si>
  <si>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</si>
  <si>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</si>
  <si>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</si>
  <si>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</si>
  <si>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</si>
  <si>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</si>
  <si>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</si>
  <si>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</si>
  <si>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</si>
  <si>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</si>
  <si>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</si>
  <si>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</si>
  <si>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</si>
  <si>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</si>
  <si>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</si>
  <si>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</si>
  <si>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</si>
  <si>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</si>
  <si>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</si>
  <si>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</si>
  <si>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</si>
  <si>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</si>
  <si>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</si>
  <si>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</si>
  <si>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</si>
  <si>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</si>
  <si>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</si>
  <si>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</si>
  <si>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</si>
  <si>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</si>
  <si>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</si>
  <si>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</si>
  <si>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</si>
  <si>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</si>
  <si>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</si>
  <si>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</si>
  <si>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</si>
  <si>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</si>
  <si>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</si>
  <si>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</si>
  <si>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</si>
  <si>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</si>
  <si>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</si>
  <si>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</si>
  <si>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</si>
  <si>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</si>
  <si>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</si>
  <si>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</si>
  <si>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</si>
  <si>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</si>
  <si>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</si>
  <si>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</si>
  <si>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</si>
  <si>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</si>
  <si>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</si>
  <si>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</si>
  <si>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</si>
  <si>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</si>
  <si>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</si>
  <si>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</si>
  <si>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</si>
  <si>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</si>
  <si>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</si>
  <si>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</si>
  <si>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</si>
  <si>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</si>
  <si>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</si>
  <si>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</si>
  <si>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</si>
  <si>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</si>
  <si>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</si>
  <si>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</si>
  <si>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</si>
  <si>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</si>
  <si>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</si>
  <si>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</si>
  <si>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</si>
  <si>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</si>
  <si>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</si>
  <si>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</si>
  <si>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</si>
  <si>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</si>
  <si>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</si>
  <si>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</si>
  <si>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</si>
  <si>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</si>
  <si>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</si>
  <si>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</si>
  <si>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</si>
  <si>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</si>
  <si>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</si>
  <si>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</si>
  <si>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</si>
  <si>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</si>
  <si>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</si>
  <si>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</si>
  <si>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</si>
  <si>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</si>
  <si>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</si>
  <si>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</si>
  <si>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</si>
  <si>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</si>
  <si>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</si>
  <si>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</si>
  <si>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</si>
  <si>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</si>
  <si>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</si>
  <si>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</si>
  <si>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</si>
  <si>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</si>
  <si>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</si>
  <si>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</si>
  <si>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</si>
  <si>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</si>
  <si>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</si>
  <si>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</si>
  <si>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</si>
  <si>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</si>
  <si>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</si>
  <si>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</si>
  <si>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</si>
  <si>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</si>
  <si>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</si>
  <si>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</si>
  <si>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</si>
  <si>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</si>
  <si>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</si>
  <si>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</si>
  <si>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</si>
  <si>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</si>
  <si>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</si>
  <si>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</si>
  <si>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</si>
  <si>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</si>
  <si>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</si>
  <si>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</si>
  <si>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</si>
  <si>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</si>
  <si>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</si>
  <si>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</si>
  <si>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</si>
  <si>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</si>
  <si>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</si>
  <si>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</si>
  <si>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</si>
  <si>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</si>
  <si>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</si>
  <si>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</si>
  <si>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</si>
  <si>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</si>
  <si>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</si>
  <si>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</si>
  <si>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</si>
  <si>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</si>
  <si>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</si>
  <si>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</si>
  <si>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</si>
  <si>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</si>
  <si>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</si>
  <si>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</si>
  <si>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</si>
  <si>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</si>
  <si>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</si>
  <si>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</si>
  <si>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</si>
  <si>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</si>
  <si>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</si>
  <si>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</si>
  <si>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</si>
  <si>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</si>
  <si>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</si>
  <si>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</si>
  <si>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</si>
  <si>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</si>
  <si>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</si>
  <si>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</si>
  <si>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</si>
  <si>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</si>
  <si>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</si>
  <si>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</si>
  <si>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</si>
  <si>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</si>
  <si>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</si>
  <si>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</si>
  <si>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</si>
  <si>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</si>
  <si>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</si>
  <si>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</si>
  <si>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</si>
  <si>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</si>
  <si>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</si>
  <si>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</si>
  <si>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</si>
  <si>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</si>
  <si>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</si>
  <si>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</si>
  <si>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</si>
  <si>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</si>
  <si>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</si>
  <si>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</si>
  <si>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</si>
  <si>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</si>
  <si>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</si>
  <si>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</si>
  <si>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</si>
  <si>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</si>
  <si>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</si>
  <si>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</si>
  <si>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</si>
  <si>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</si>
  <si>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</si>
  <si>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</si>
  <si>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</si>
  <si>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</si>
  <si>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</si>
  <si>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</si>
  <si>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</si>
  <si>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</si>
  <si>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</si>
  <si>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</si>
  <si>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</si>
  <si>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</si>
  <si>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</si>
  <si>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</si>
  <si>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</si>
  <si>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</si>
  <si>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</si>
  <si>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</si>
  <si>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</si>
  <si>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</si>
  <si>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</si>
  <si>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</si>
  <si>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</si>
  <si>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</si>
  <si>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</si>
  <si>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</si>
  <si>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</si>
  <si>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</si>
  <si>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</si>
  <si>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</si>
  <si>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</si>
  <si>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</si>
  <si>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</si>
  <si>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</si>
  <si>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</si>
  <si>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</si>
  <si>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</si>
  <si>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</si>
  <si>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</si>
  <si>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</si>
  <si>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</si>
  <si>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</si>
  <si>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</si>
  <si>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</si>
  <si>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</si>
  <si>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</si>
  <si>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</si>
  <si>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</si>
  <si>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</si>
  <si>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</si>
  <si>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</si>
  <si>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</si>
  <si>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</si>
  <si>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</si>
  <si>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</si>
  <si>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</si>
  <si>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</si>
  <si>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</si>
  <si>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</si>
  <si>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</si>
  <si>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</si>
  <si>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</si>
  <si>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</si>
  <si>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</si>
  <si>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</si>
  <si>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</si>
  <si>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</si>
  <si>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</si>
  <si>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</si>
  <si>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</si>
  <si>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</si>
  <si>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</si>
  <si>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</si>
  <si>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</si>
  <si>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</si>
  <si>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</si>
  <si>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</si>
  <si>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</si>
  <si>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</si>
  <si>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</si>
  <si>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</si>
  <si>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</si>
  <si>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</si>
  <si>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</si>
  <si>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</si>
  <si>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</si>
  <si>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</si>
  <si>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</si>
  <si>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</si>
  <si>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</si>
  <si>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</si>
  <si>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</si>
  <si>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</si>
  <si>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</si>
  <si>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</si>
  <si>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</si>
  <si>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</si>
  <si>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</si>
  <si>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</si>
  <si>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</si>
  <si>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</si>
  <si>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</si>
  <si>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</si>
  <si>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</si>
  <si>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</si>
  <si>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</si>
  <si>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</si>
  <si>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</si>
  <si>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</si>
  <si>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</si>
  <si>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</si>
  <si>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</si>
  <si>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</si>
  <si>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</si>
  <si>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</si>
  <si>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</si>
  <si>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</si>
  <si>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</si>
  <si>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</si>
  <si>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</si>
  <si>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</si>
  <si>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</si>
  <si>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</si>
  <si>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</si>
  <si>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</si>
  <si>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</si>
  <si>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</si>
  <si>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</si>
  <si>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</si>
  <si>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</si>
  <si>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</si>
  <si>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</si>
  <si>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</si>
  <si>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</si>
  <si>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</si>
  <si>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</si>
  <si>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</si>
  <si>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</si>
  <si>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</si>
  <si>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</si>
  <si>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</si>
  <si>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</si>
  <si>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</si>
  <si>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</si>
  <si>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</si>
  <si>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</si>
  <si>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</si>
  <si>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</si>
  <si>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</si>
  <si>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</si>
  <si>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</si>
  <si>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</si>
  <si>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</si>
  <si>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</si>
  <si>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</si>
  <si>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</si>
  <si>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</si>
  <si>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</si>
  <si>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</si>
  <si>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</si>
  <si>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</si>
  <si>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</si>
  <si>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</si>
  <si>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</si>
  <si>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</si>
  <si>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</si>
  <si>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</si>
  <si>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</si>
  <si>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</si>
  <si>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</si>
  <si>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</si>
  <si>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</si>
  <si>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</si>
  <si>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</si>
  <si>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</si>
  <si>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</si>
  <si>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</si>
  <si>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</si>
  <si>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</si>
  <si>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</si>
  <si>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</si>
  <si>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</si>
  <si>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</si>
  <si>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</si>
  <si>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</si>
  <si>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</si>
  <si>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</si>
  <si>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</si>
  <si>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</si>
  <si>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</si>
  <si>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</si>
  <si>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</si>
  <si>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</si>
  <si>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</si>
  <si>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</si>
  <si>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</si>
  <si>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</si>
  <si>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</si>
  <si>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</si>
  <si>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</si>
  <si>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</si>
  <si>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</si>
  <si>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</si>
  <si>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</si>
  <si>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</si>
  <si>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</si>
  <si>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</si>
  <si>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</si>
  <si>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</si>
  <si>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</si>
  <si>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</si>
  <si>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</si>
  <si>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</si>
  <si>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</si>
  <si>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</si>
  <si>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</si>
  <si>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</si>
  <si>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</si>
  <si>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</si>
  <si>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</si>
  <si>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</si>
  <si>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</si>
  <si>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</si>
  <si>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</si>
  <si>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</si>
  <si>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</si>
  <si>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</si>
  <si>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</si>
  <si>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</si>
  <si>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</si>
  <si>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</si>
  <si>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</si>
  <si>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</si>
  <si>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</si>
  <si>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</si>
  <si>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</si>
  <si>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</si>
  <si>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</si>
  <si>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</si>
  <si>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</si>
  <si>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</si>
  <si>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</si>
  <si>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</si>
  <si>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</si>
  <si>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</si>
  <si>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</si>
  <si>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</si>
  <si>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</si>
  <si>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</si>
  <si>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</si>
  <si>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</si>
  <si>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</si>
  <si>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</si>
  <si>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</si>
  <si>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</si>
  <si>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</si>
  <si>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</si>
  <si>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</si>
  <si>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</si>
  <si>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</si>
  <si>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</si>
  <si>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</si>
  <si>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</si>
  <si>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</si>
  <si>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</si>
  <si>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</si>
  <si>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</si>
  <si>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</si>
  <si>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</si>
  <si>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</si>
  <si>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</si>
  <si>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</si>
  <si>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</si>
  <si>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</si>
  <si>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</si>
  <si>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</si>
  <si>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</si>
  <si>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</si>
  <si>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</si>
  <si>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</si>
  <si>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</si>
  <si>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</si>
  <si>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</si>
  <si>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</si>
  <si>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</si>
  <si>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</si>
  <si>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</si>
  <si>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</si>
  <si>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</si>
  <si>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</si>
  <si>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</si>
  <si>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</si>
  <si>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</si>
  <si>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</si>
  <si>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</si>
  <si>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</si>
  <si>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</si>
  <si>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</si>
  <si>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</si>
  <si>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</si>
  <si>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</si>
  <si>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</si>
  <si>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</si>
  <si>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</si>
  <si>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</si>
  <si>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</si>
  <si>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</si>
  <si>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</si>
  <si>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</si>
  <si>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</si>
  <si>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</si>
  <si>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</si>
  <si>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</si>
  <si>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</si>
  <si>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</si>
  <si>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</si>
  <si>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</si>
  <si>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</si>
  <si>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</si>
  <si>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</si>
  <si>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</si>
  <si>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</si>
  <si>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</si>
  <si>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</si>
  <si>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</si>
  <si>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</si>
  <si>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</si>
  <si>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</si>
  <si>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</si>
  <si>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</si>
  <si>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</si>
  <si>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</si>
  <si>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</si>
  <si>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</si>
  <si>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</si>
  <si>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</si>
  <si>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</si>
  <si>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</si>
  <si>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</si>
  <si>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</si>
  <si>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</si>
  <si>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</si>
  <si>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</si>
  <si>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</si>
  <si>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</si>
  <si>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</si>
  <si>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</si>
  <si>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</si>
  <si>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</si>
  <si>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</si>
  <si>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</si>
  <si>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</si>
  <si>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</si>
  <si>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</si>
  <si>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</si>
  <si>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</si>
  <si>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</si>
  <si>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</si>
  <si>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</si>
  <si>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</si>
  <si>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</si>
  <si>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</si>
  <si>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</si>
  <si>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</si>
  <si>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</si>
  <si>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</si>
  <si>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</si>
  <si>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</si>
  <si>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</si>
  <si>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</si>
  <si>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</si>
  <si>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</si>
  <si>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</si>
  <si>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</si>
  <si>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</si>
  <si>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</si>
  <si>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</si>
  <si>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</si>
  <si>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</si>
  <si>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</si>
  <si>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</si>
  <si>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</si>
  <si>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</si>
  <si>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</si>
  <si>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</si>
  <si>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</si>
  <si>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</si>
  <si>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</si>
  <si>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</si>
  <si>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</si>
  <si>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</si>
  <si>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</si>
  <si>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</si>
  <si>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</si>
  <si>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</si>
  <si>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</si>
  <si>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</si>
  <si>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</si>
  <si>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</si>
  <si>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</si>
  <si>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</si>
  <si>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</si>
  <si>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</si>
  <si>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</si>
  <si>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</si>
  <si>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</si>
  <si>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</si>
  <si>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</si>
  <si>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</si>
  <si>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</si>
  <si>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</si>
  <si>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</si>
  <si>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</si>
  <si>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</si>
  <si>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</si>
  <si>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</si>
  <si>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</si>
  <si>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</si>
  <si>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</si>
  <si>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</si>
  <si>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</si>
  <si>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</si>
  <si>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</si>
  <si>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</si>
  <si>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</si>
  <si>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</si>
  <si>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</si>
  <si>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</si>
  <si>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</si>
  <si>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</si>
  <si>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</si>
  <si>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</si>
  <si>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</si>
  <si>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</si>
  <si>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</si>
  <si>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</si>
  <si>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</si>
  <si>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</si>
  <si>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</si>
  <si>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</si>
  <si>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</si>
  <si>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</si>
  <si>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</si>
  <si>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</si>
  <si>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</si>
  <si>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</si>
  <si>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</si>
  <si>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</si>
  <si>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</si>
  <si>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</si>
  <si>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</si>
  <si>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</si>
  <si>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</si>
  <si>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</si>
  <si>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</si>
  <si>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</si>
  <si>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</si>
  <si>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</si>
  <si>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</si>
  <si>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</si>
  <si>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</si>
  <si>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</si>
  <si>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</si>
  <si>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</si>
  <si>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</si>
  <si>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</si>
  <si>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</si>
  <si>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</si>
  <si>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</si>
  <si>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</si>
  <si>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</si>
  <si>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</si>
  <si>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</si>
  <si>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</si>
  <si>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</si>
  <si>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</si>
  <si>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</si>
  <si>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</si>
  <si>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</si>
  <si>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</si>
  <si>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</si>
  <si>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</si>
  <si>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</si>
  <si>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</si>
  <si>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</si>
  <si>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</si>
  <si>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</si>
  <si>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</si>
  <si>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</si>
  <si>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</si>
  <si>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</si>
  <si>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</si>
  <si>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</si>
  <si>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</si>
  <si>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</si>
  <si>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</si>
  <si>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</si>
  <si>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</si>
  <si>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</si>
  <si>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</si>
  <si>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</si>
  <si>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</si>
  <si>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</si>
  <si>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</si>
  <si>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</si>
  <si>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</si>
  <si>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</si>
  <si>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</si>
  <si>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</si>
  <si>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</si>
  <si>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</si>
  <si>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</si>
  <si>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</si>
  <si>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</si>
  <si>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</si>
  <si>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</si>
  <si>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</si>
  <si>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</si>
  <si>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</si>
  <si>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</si>
  <si>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</si>
  <si>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</si>
  <si>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</si>
  <si>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</si>
  <si>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</si>
  <si>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</si>
  <si>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</si>
  <si>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</si>
  <si>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</si>
  <si>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</si>
  <si>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</si>
  <si>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</si>
  <si>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</si>
  <si>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</si>
  <si>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</si>
  <si>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</si>
  <si>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</si>
  <si>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</si>
  <si>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</si>
  <si>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</si>
  <si>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</si>
  <si>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</si>
  <si>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</si>
  <si>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</si>
  <si>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</si>
  <si>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</si>
  <si>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</si>
  <si>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</si>
  <si>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</si>
  <si>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</si>
  <si>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</si>
  <si>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</si>
  <si>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</si>
  <si>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</si>
  <si>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</si>
  <si>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</si>
  <si>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</si>
  <si>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</si>
  <si>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</si>
  <si>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</si>
  <si>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</si>
  <si>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</si>
  <si>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</si>
  <si>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</si>
  <si>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</si>
  <si>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</si>
  <si>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</si>
  <si>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</si>
  <si>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</si>
  <si>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</si>
  <si>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</si>
  <si>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</si>
  <si>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</si>
  <si>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</si>
  <si>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</si>
  <si>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</si>
  <si>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</si>
  <si>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</si>
  <si>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</si>
  <si>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</si>
  <si>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</si>
  <si>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</si>
  <si>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</si>
  <si>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</si>
  <si>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</si>
  <si>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</si>
  <si>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</si>
  <si>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</si>
  <si>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</si>
  <si>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</si>
  <si>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</si>
  <si>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</si>
  <si>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</si>
  <si>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</si>
  <si>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</si>
  <si>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</si>
  <si>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</si>
  <si>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</si>
  <si>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</si>
  <si>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</si>
  <si>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</si>
  <si>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</si>
  <si>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</si>
  <si>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</si>
  <si>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</si>
  <si>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</si>
  <si>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</si>
  <si>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</si>
  <si>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</si>
  <si>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</si>
  <si>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</si>
  <si>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</si>
  <si>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</si>
  <si>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</si>
  <si>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</si>
  <si>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</si>
  <si>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</si>
  <si>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</si>
  <si>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</si>
  <si>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</si>
  <si>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</si>
  <si>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</si>
  <si>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</si>
  <si>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</si>
  <si>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</si>
  <si>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</si>
  <si>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</si>
  <si>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</si>
  <si>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</si>
  <si>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</si>
  <si>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</si>
  <si>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</si>
  <si>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</si>
  <si>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</si>
  <si>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</si>
  <si>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</si>
  <si>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</si>
  <si>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</si>
  <si>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</si>
  <si>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</si>
  <si>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</si>
  <si>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</si>
  <si>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</si>
  <si>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</si>
  <si>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</si>
  <si>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</si>
  <si>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</si>
  <si>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</si>
  <si>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</si>
  <si>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</si>
  <si>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</si>
  <si>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</si>
  <si>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</si>
  <si>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</si>
  <si>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</si>
  <si>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</si>
  <si>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</si>
  <si>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</si>
  <si>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</si>
  <si>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</si>
  <si>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</si>
  <si>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</si>
  <si>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</si>
  <si>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FALSE</t>
  </si>
  <si>
    <t>Average of average donation</t>
  </si>
  <si>
    <t>Average of pledged</t>
  </si>
  <si>
    <t>Length of Campaign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</si>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</sst>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numFmt numFmtId="2" formatCode="0.00"/>
    </dxf>
    <dxf>
      <numFmt numFmtId="2" formatCode="0.00"/>
    </dxf>
    <dxf>
      <numFmt numFmtId="2" formatCode="0.00"/>
    </dxf>
    <dxf>
      <fill>
        <patternFill>
          <bgColor rgb="FF00FF00"/>
        </patternFill>
      </fill>
    </dxf>
    <dxf>
      <fill>
        <patternFill>
          <bgColor rgb="FFFFF761"/>
        </patternFill>
      </fill>
    </dxf>
    <dxf>
      <fill>
        <patternFill>
          <bgColor rgb="FFFF4F4F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F00"/>
      <color rgb="FFFC3E3E"/>
      <color rgb="FF6BF868"/>
      <color rgb="FFFF0000"/>
      <color rgb="FFFF4F4F"/>
      <color rgb="FFFFF7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[StarterBook_ALW.xlsx]Data by Category!PivotTable1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8-497D-8342-F427BC7F7897}"/>
            </c:ext>
          </c:extLst>
        </c:ser>
        <c:ser>
          <c:idx val="1"/>
          <c:order val="1"/>
          <c:tx>
            <c:strRef>
              <c:f>'Data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8-497D-8342-F427BC7F7897}"/>
            </c:ext>
          </c:extLst>
        </c:ser>
        <c:ser>
          <c:idx val="2"/>
          <c:order val="2"/>
          <c:tx>
            <c:strRef>
              <c:f>'Data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8-497D-8342-F427BC7F7897}"/>
            </c:ext>
          </c:extLst>
        </c:ser>
        <c:ser>
          <c:idx val="3"/>
          <c:order val="3"/>
          <c:tx>
            <c:strRef>
              <c:f>'Data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B8-497D-8342-F427BC7F7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970104"/>
        <c:axId val="539969784"/>
      </c:barChart>
      <c:catAx>
        <c:axId val="53997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69784"/>
        <c:crosses val="autoZero"/>
        <c:auto val="1"/>
        <c:lblAlgn val="ctr"/>
        <c:lblOffset val="100"/>
        <c:noMultiLvlLbl val="0"/>
      </c:catAx>
      <c:valAx>
        <c:axId val="53996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7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[StarterBook_ALW.xlsx]By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7-4FCB-8137-0A104C3954B4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2-4039-BC1A-E9BF899DE21C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2-4039-BC1A-E9BF899DE21C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2-4039-BC1A-E9BF899DE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053680"/>
        <c:axId val="421517296"/>
      </c:barChart>
      <c:catAx>
        <c:axId val="41305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17296"/>
        <c:crosses val="autoZero"/>
        <c:auto val="1"/>
        <c:lblAlgn val="ctr"/>
        <c:lblOffset val="100"/>
        <c:noMultiLvlLbl val="0"/>
      </c:catAx>
      <c:valAx>
        <c:axId val="42151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5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[StarterBook_ALW.xlsx]By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0F-443B-ACA0-72D05DE3CE5A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0F-443B-ACA0-72D05DE3CE5A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0F-443B-ACA0-72D05DE3C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986872"/>
        <c:axId val="532985912"/>
      </c:lineChart>
      <c:catAx>
        <c:axId val="53298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985912"/>
        <c:crosses val="autoZero"/>
        <c:auto val="1"/>
        <c:lblAlgn val="ctr"/>
        <c:lblOffset val="100"/>
        <c:noMultiLvlLbl val="0"/>
      </c:catAx>
      <c:valAx>
        <c:axId val="53298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98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[StarterBook_ALW.xlsx]By Staff Pick!PivotTable2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Staff Pick'!$B$3:$B$4</c:f>
              <c:strCache>
                <c:ptCount val="1"/>
                <c:pt idx="0">
                  <c:v>FALSE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05-4CDD-9CAE-542CC48E5E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305-4CDD-9CAE-542CC48E5E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305-4CDD-9CAE-542CC48E5E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305-4CDD-9CAE-542CC48E5E25}"/>
              </c:ext>
            </c:extLst>
          </c:dPt>
          <c:cat>
            <c:strRef>
              <c:f>'By Staff Pick'!$A$5:$A$9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'By Staff Pick'!$B$5:$B$9</c:f>
              <c:numCache>
                <c:formatCode>General</c:formatCode>
                <c:ptCount val="4"/>
                <c:pt idx="0">
                  <c:v>1699</c:v>
                </c:pt>
                <c:pt idx="1">
                  <c:v>1464</c:v>
                </c:pt>
                <c:pt idx="2">
                  <c:v>345</c:v>
                </c:pt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4-47FF-9E99-FD71E3528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[StarterBook_ALW.xlsx]By Average Pledged!PivotTable3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Average Pledged'!$B$3:$B$4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Average Pledged'!$A$5:$A$46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Average Pledged'!$B$5:$B$46</c:f>
              <c:numCache>
                <c:formatCode>General</c:formatCode>
                <c:ptCount val="41"/>
                <c:pt idx="4">
                  <c:v>4925.5412500000002</c:v>
                </c:pt>
                <c:pt idx="5">
                  <c:v>24726.024444444451</c:v>
                </c:pt>
                <c:pt idx="7">
                  <c:v>6741.3279999999986</c:v>
                </c:pt>
                <c:pt idx="12">
                  <c:v>126838.49357142861</c:v>
                </c:pt>
                <c:pt idx="13">
                  <c:v>5447.2144285714276</c:v>
                </c:pt>
                <c:pt idx="15">
                  <c:v>10014.64</c:v>
                </c:pt>
                <c:pt idx="16">
                  <c:v>5041.8025000000007</c:v>
                </c:pt>
                <c:pt idx="18">
                  <c:v>4608.4149999999991</c:v>
                </c:pt>
                <c:pt idx="20">
                  <c:v>7016.4668333333339</c:v>
                </c:pt>
                <c:pt idx="22">
                  <c:v>21142.6545631068</c:v>
                </c:pt>
                <c:pt idx="24">
                  <c:v>4535.6646829971178</c:v>
                </c:pt>
                <c:pt idx="25">
                  <c:v>4627.5817500000003</c:v>
                </c:pt>
                <c:pt idx="26">
                  <c:v>55718.144499999995</c:v>
                </c:pt>
                <c:pt idx="28">
                  <c:v>6278.413576923077</c:v>
                </c:pt>
                <c:pt idx="30">
                  <c:v>3317.7379999999998</c:v>
                </c:pt>
                <c:pt idx="31">
                  <c:v>24984.915882352943</c:v>
                </c:pt>
                <c:pt idx="32">
                  <c:v>26925.707750000001</c:v>
                </c:pt>
                <c:pt idx="33">
                  <c:v>19897.990470588236</c:v>
                </c:pt>
                <c:pt idx="34">
                  <c:v>34892.607000000004</c:v>
                </c:pt>
                <c:pt idx="35">
                  <c:v>11063.791500000001</c:v>
                </c:pt>
                <c:pt idx="38">
                  <c:v>37023.549500000001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A-4871-A04B-B7745DAE45DE}"/>
            </c:ext>
          </c:extLst>
        </c:ser>
        <c:ser>
          <c:idx val="1"/>
          <c:order val="1"/>
          <c:tx>
            <c:strRef>
              <c:f>'By Average Pledged'!$C$3:$C$4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Average Pledged'!$A$5:$A$46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Average Pledged'!$C$5:$C$46</c:f>
              <c:numCache>
                <c:formatCode>General</c:formatCode>
                <c:ptCount val="41"/>
                <c:pt idx="0">
                  <c:v>1055.6301000000001</c:v>
                </c:pt>
                <c:pt idx="3">
                  <c:v>357.58125000000001</c:v>
                </c:pt>
                <c:pt idx="6">
                  <c:v>2902.6096250000001</c:v>
                </c:pt>
                <c:pt idx="8">
                  <c:v>305.75</c:v>
                </c:pt>
                <c:pt idx="9">
                  <c:v>304.5</c:v>
                </c:pt>
                <c:pt idx="10">
                  <c:v>632.13758333333328</c:v>
                </c:pt>
                <c:pt idx="11">
                  <c:v>13905.1</c:v>
                </c:pt>
                <c:pt idx="13">
                  <c:v>1023.116</c:v>
                </c:pt>
                <c:pt idx="14">
                  <c:v>558.04999999999995</c:v>
                </c:pt>
                <c:pt idx="15">
                  <c:v>4504.909090909091</c:v>
                </c:pt>
                <c:pt idx="17">
                  <c:v>624.85</c:v>
                </c:pt>
                <c:pt idx="18">
                  <c:v>912.13333333333333</c:v>
                </c:pt>
                <c:pt idx="19">
                  <c:v>186.4</c:v>
                </c:pt>
                <c:pt idx="21">
                  <c:v>484</c:v>
                </c:pt>
                <c:pt idx="22">
                  <c:v>3557.4615789473678</c:v>
                </c:pt>
                <c:pt idx="23">
                  <c:v>386.85</c:v>
                </c:pt>
                <c:pt idx="24">
                  <c:v>527.49773371104823</c:v>
                </c:pt>
                <c:pt idx="27">
                  <c:v>222.2</c:v>
                </c:pt>
                <c:pt idx="32">
                  <c:v>7.5</c:v>
                </c:pt>
                <c:pt idx="33">
                  <c:v>2408.5773749999998</c:v>
                </c:pt>
                <c:pt idx="36">
                  <c:v>491.65957446808511</c:v>
                </c:pt>
                <c:pt idx="37">
                  <c:v>2359.1132999999995</c:v>
                </c:pt>
                <c:pt idx="38">
                  <c:v>8595.6500833333339</c:v>
                </c:pt>
                <c:pt idx="39">
                  <c:v>458.88333333333333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9A-4871-A04B-B7745DAE45DE}"/>
            </c:ext>
          </c:extLst>
        </c:ser>
        <c:ser>
          <c:idx val="2"/>
          <c:order val="2"/>
          <c:tx>
            <c:strRef>
              <c:f>'By Average Pledged'!$D$3:$D$4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Average Pledged'!$A$5:$A$46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Average Pledged'!$D$5:$D$46</c:f>
              <c:numCache>
                <c:formatCode>General</c:formatCode>
                <c:ptCount val="41"/>
                <c:pt idx="1">
                  <c:v>852.2</c:v>
                </c:pt>
                <c:pt idx="2">
                  <c:v>397.375</c:v>
                </c:pt>
                <c:pt idx="10">
                  <c:v>56.35</c:v>
                </c:pt>
                <c:pt idx="18">
                  <c:v>317.60000000000002</c:v>
                </c:pt>
                <c:pt idx="29">
                  <c:v>1336.7249999999999</c:v>
                </c:pt>
                <c:pt idx="32">
                  <c:v>23437.783888888887</c:v>
                </c:pt>
                <c:pt idx="33">
                  <c:v>5412.1764705882351</c:v>
                </c:pt>
                <c:pt idx="36">
                  <c:v>173.7</c:v>
                </c:pt>
                <c:pt idx="38">
                  <c:v>31609.067500000001</c:v>
                </c:pt>
                <c:pt idx="39">
                  <c:v>335.97350000000006</c:v>
                </c:pt>
                <c:pt idx="40">
                  <c:v>481.85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9A-4871-A04B-B7745DAE45DE}"/>
            </c:ext>
          </c:extLst>
        </c:ser>
        <c:ser>
          <c:idx val="3"/>
          <c:order val="3"/>
          <c:tx>
            <c:strRef>
              <c:f>'By Average Pledged'!$E$3:$E$4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Average Pledged'!$A$5:$A$46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Average Pledged'!$E$5:$E$46</c:f>
              <c:numCache>
                <c:formatCode>General</c:formatCode>
                <c:ptCount val="41"/>
                <c:pt idx="8">
                  <c:v>5290.0190000000002</c:v>
                </c:pt>
                <c:pt idx="24">
                  <c:v>1833.4736842105262</c:v>
                </c:pt>
                <c:pt idx="31">
                  <c:v>1013</c:v>
                </c:pt>
                <c:pt idx="33">
                  <c:v>9879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9A-4871-A04B-B7745DAE4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950160"/>
        <c:axId val="603954960"/>
      </c:barChart>
      <c:catAx>
        <c:axId val="6039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54960"/>
        <c:crosses val="autoZero"/>
        <c:auto val="1"/>
        <c:lblAlgn val="ctr"/>
        <c:lblOffset val="100"/>
        <c:noMultiLvlLbl val="0"/>
      </c:catAx>
      <c:valAx>
        <c:axId val="60395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[StarterBook_ALW.xlsx]Average Donation!PivotTable6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Donation'!$B$3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Donation'!$A$4:$A$8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'Average Donation'!$B$4:$B$8</c:f>
              <c:numCache>
                <c:formatCode>General</c:formatCode>
                <c:ptCount val="4"/>
                <c:pt idx="0">
                  <c:v>93.65827810754547</c:v>
                </c:pt>
                <c:pt idx="1">
                  <c:v>74.251723906823756</c:v>
                </c:pt>
                <c:pt idx="2">
                  <c:v>117.29494635582753</c:v>
                </c:pt>
                <c:pt idx="3">
                  <c:v>113.69935861345294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7-495D-9A08-0CF0A5A6E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962640"/>
        <c:axId val="603962960"/>
      </c:barChart>
      <c:catAx>
        <c:axId val="60396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62960"/>
        <c:crosses val="autoZero"/>
        <c:auto val="1"/>
        <c:lblAlgn val="ctr"/>
        <c:lblOffset val="100"/>
        <c:noMultiLvlLbl val="0"/>
      </c:catAx>
      <c:valAx>
        <c:axId val="60396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6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[StarterBook_ALW.xlsx]Average Backers!PivotTable1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Backers'!$B$3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Backers'!$A$4:$A$8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'Average Backers'!$B$4:$B$8</c:f>
              <c:numCache>
                <c:formatCode>0.00</c:formatCode>
                <c:ptCount val="4"/>
                <c:pt idx="0">
                  <c:v>194.42517162471395</c:v>
                </c:pt>
                <c:pt idx="1">
                  <c:v>17.709803921568628</c:v>
                </c:pt>
                <c:pt idx="2">
                  <c:v>27.306590257879655</c:v>
                </c:pt>
                <c:pt idx="3">
                  <c:v>36.020000000000003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B-42E2-B494-1C171E0D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868856"/>
        <c:axId val="561870456"/>
      </c:barChart>
      <c:catAx>
        <c:axId val="56186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70456"/>
        <c:crosses val="autoZero"/>
        <c:auto val="1"/>
        <c:lblAlgn val="ctr"/>
        <c:lblOffset val="100"/>
        <c:noMultiLvlLbl val="0"/>
      </c:catAx>
      <c:valAx>
        <c:axId val="56187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6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Percent'!$F$1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Percent'!$A$2:$A$13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Percent'!$F$2:$F$13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8-4E72-B809-10CDA3F00D70}"/>
            </c:ext>
          </c:extLst>
        </c:ser>
        <c:ser>
          <c:idx val="1"/>
          <c:order val="1"/>
          <c:tx>
            <c:strRef>
              <c:f>'Success Percent'!$G$1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Percent'!$A$2:$A$13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Percent'!$G$2:$G$13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88-4E72-B809-10CDA3F00D70}"/>
            </c:ext>
          </c:extLst>
        </c:ser>
        <c:ser>
          <c:idx val="2"/>
          <c:order val="2"/>
          <c:tx>
            <c:strRef>
              <c:f>'Success Percent'!$H$1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Percent'!$A$2:$A$13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Percent'!$H$2:$H$13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88-4E72-B809-10CDA3F00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267768"/>
        <c:axId val="579264568"/>
      </c:lineChart>
      <c:catAx>
        <c:axId val="57926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64568"/>
        <c:crosses val="autoZero"/>
        <c:auto val="1"/>
        <c:lblAlgn val="ctr"/>
        <c:lblOffset val="100"/>
        <c:noMultiLvlLbl val="0"/>
      </c:catAx>
      <c:valAx>
        <c:axId val="57926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6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0</xdr:row>
      <xdr:rowOff>26670</xdr:rowOff>
    </xdr:from>
    <xdr:to>
      <xdr:col>14</xdr:col>
      <xdr:colOff>243840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3FEDB-0C37-4275-8E76-6D85C6782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0</xdr:row>
      <xdr:rowOff>0</xdr:rowOff>
    </xdr:from>
    <xdr:to>
      <xdr:col>20</xdr:col>
      <xdr:colOff>15240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09710-AFA6-43CB-948E-FB1C6CE37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0</xdr:row>
      <xdr:rowOff>0</xdr:rowOff>
    </xdr:from>
    <xdr:to>
      <xdr:col>15</xdr:col>
      <xdr:colOff>106680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7B3F9-4A7E-45CE-BF94-133683606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0</xdr:row>
      <xdr:rowOff>0</xdr:rowOff>
    </xdr:from>
    <xdr:to>
      <xdr:col>10</xdr:col>
      <xdr:colOff>205740</xdr:colOff>
      <xdr:row>14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02435-9837-45D1-9B4A-28E2AA7A2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0</xdr:row>
      <xdr:rowOff>0</xdr:rowOff>
    </xdr:from>
    <xdr:to>
      <xdr:col>14</xdr:col>
      <xdr:colOff>99060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7AB6B-344C-43AE-B727-5D8E68D34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57150</xdr:rowOff>
    </xdr:from>
    <xdr:to>
      <xdr:col>8</xdr:col>
      <xdr:colOff>106680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530EA-7BCE-43B3-B32F-5C2ABCC70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441960</xdr:colOff>
      <xdr:row>0</xdr:row>
      <xdr:rowOff>3810</xdr:rowOff>
    </xdr:from>
    <xdr:to>
      <xdr:col>10</xdr:col>
      <xdr:colOff>137160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97AF0-A570-4CD3-ABD0-F2348B580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171450</xdr:rowOff>
    </xdr:from>
    <xdr:to>
      <xdr:col>4</xdr:col>
      <xdr:colOff>434340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9250F-80DA-4AF2-A718-0B75047AF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lyza" refreshedDate="43432.024076851849" createdVersion="6" refreshedVersion="6" minRefreshableVersion="3" recordCount="4115" xr:uid="{FB95552E-9677-4D9E-BE18-E468A0632320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za" refreshedDate="43432.025537384259" createdVersion="6" refreshedVersion="6" minRefreshableVersion="3" recordCount="4115" xr:uid="{B7286D75-6BC9-4C6D-8541-A07662AC0E34}">
  <cacheSource type="worksheet">
    <worksheetSource ref="A1:U1048576" sheet="Kickstarter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Length of Campaign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x v="0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0"/>
    <x v="1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0"/>
    <x v="2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0"/>
    <x v="3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x v="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0"/>
    <x v="5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0"/>
    <x v="6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0"/>
    <x v="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0"/>
    <x v="8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0"/>
    <x v="9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0"/>
    <x v="10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0"/>
    <x v="11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0"/>
    <x v="12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0"/>
    <x v="13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0"/>
    <x v="14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x v="15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0"/>
    <x v="16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0"/>
    <x v="17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0"/>
    <x v="18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x v="19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x v="20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0"/>
    <x v="2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0"/>
    <x v="22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x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x v="2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x v="25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0"/>
    <x v="10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0"/>
    <x v="3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x v="26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0"/>
    <x v="2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0"/>
    <x v="28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0"/>
    <x v="29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0"/>
    <x v="30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x v="31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0"/>
    <x v="32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x v="33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x v="3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x v="35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0"/>
    <x v="3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0"/>
    <x v="3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0"/>
    <x v="38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0"/>
    <x v="10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0"/>
    <x v="3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0"/>
    <x v="40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0"/>
    <x v="41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0"/>
    <x v="42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x v="43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0"/>
    <x v="16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x v="44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x v="45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0"/>
    <x v="19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x v="46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0"/>
    <x v="47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0"/>
    <x v="2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x v="47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0"/>
    <x v="48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x v="49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x v="50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0"/>
    <x v="11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x v="51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0"/>
    <x v="52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0"/>
    <x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0"/>
    <x v="53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0"/>
    <x v="31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0"/>
    <x v="5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0"/>
    <x v="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0"/>
    <x v="55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0"/>
    <x v="9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x v="0"/>
    <x v="17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0"/>
    <x v="56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0"/>
    <x v="5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0"/>
    <x v="58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0"/>
    <x v="14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0"/>
    <x v="59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x v="60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0"/>
    <x v="5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0"/>
    <x v="41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0"/>
    <x v="55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x v="0"/>
    <x v="2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0"/>
    <x v="14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0"/>
    <x v="5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0"/>
    <x v="33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0"/>
    <x v="61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x v="62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0"/>
    <x v="63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0"/>
    <x v="64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x v="5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0"/>
    <x v="20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0"/>
    <x v="65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0"/>
    <x v="6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0"/>
    <x v="38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0"/>
    <x v="67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0"/>
    <x v="68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0"/>
    <x v="41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0"/>
    <x v="8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0"/>
    <x v="64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0"/>
    <x v="69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0"/>
    <x v="22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0"/>
    <x v="65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0"/>
    <x v="70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0"/>
    <x v="55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0"/>
    <x v="2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0"/>
    <x v="71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0"/>
    <x v="72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0"/>
    <x v="73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0"/>
    <x v="65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0"/>
    <x v="74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0"/>
    <x v="50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0"/>
    <x v="5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0"/>
    <x v="5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0"/>
    <x v="55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x v="28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0"/>
    <x v="75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0"/>
    <x v="76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0"/>
    <x v="2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0"/>
    <x v="19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0"/>
    <x v="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0"/>
    <x v="74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0"/>
    <x v="70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0"/>
    <x v="7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0"/>
    <x v="29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x v="29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0"/>
    <x v="79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0"/>
    <x v="79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x v="62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x v="80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0"/>
    <x v="79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0"/>
    <x v="78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x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0"/>
    <x v="75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0"/>
    <x v="81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x v="6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x v="29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x v="33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0"/>
    <x v="29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x v="7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x v="82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0"/>
    <x v="8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0"/>
    <x v="84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0"/>
    <x v="79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x v="85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x v="81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0"/>
    <x v="84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0"/>
    <x v="73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x v="8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x v="80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0"/>
    <x v="41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0"/>
    <x v="84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0"/>
    <x v="29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0"/>
    <x v="29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0"/>
    <x v="73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x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0"/>
    <x v="63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0"/>
    <x v="29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x v="84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x v="8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0"/>
    <x v="73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x v="73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0"/>
    <x v="29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0"/>
    <x v="55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x v="63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0"/>
    <x v="84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x v="62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x v="80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0"/>
    <x v="78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0"/>
    <x v="8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0"/>
    <x v="84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x v="0"/>
    <x v="73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x v="81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0"/>
    <x v="81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0"/>
    <x v="29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x v="8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0"/>
    <x v="8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0"/>
    <x v="8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x v="10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0"/>
    <x v="22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0"/>
    <x v="79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0"/>
    <x v="59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x v="63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0"/>
    <x v="22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0"/>
    <x v="86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x v="5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0"/>
    <x v="62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x v="51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x v="8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0"/>
    <x v="29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x v="29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x v="29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0"/>
    <x v="29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x v="87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x v="0"/>
    <x v="44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x v="29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0"/>
    <x v="88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x v="8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x v="84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x v="84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x v="84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x v="63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x v="81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x v="78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0"/>
    <x v="29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x v="81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1"/>
    <x v="89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1"/>
    <x v="90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1"/>
    <x v="91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1"/>
    <x v="92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1"/>
    <x v="87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1"/>
    <x v="93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1"/>
    <x v="94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x v="1"/>
    <x v="95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1"/>
    <x v="9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1"/>
    <x v="97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1"/>
    <x v="98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1"/>
    <x v="99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1"/>
    <x v="52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1"/>
    <x v="63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1"/>
    <x v="100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1"/>
    <x v="101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1"/>
    <x v="102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1"/>
    <x v="103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1"/>
    <x v="104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1"/>
    <x v="105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1"/>
    <x v="106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1"/>
    <x v="107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1"/>
    <x v="108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x v="1"/>
    <x v="109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x v="1"/>
    <x v="110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1"/>
    <x v="6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1"/>
    <x v="17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1"/>
    <x v="111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1"/>
    <x v="112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x v="113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1"/>
    <x v="42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1"/>
    <x v="114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1"/>
    <x v="71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1"/>
    <x v="115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1"/>
    <x v="116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1"/>
    <x v="117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1"/>
    <x v="95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1"/>
    <x v="118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1"/>
    <x v="119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x v="120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1"/>
    <x v="121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1"/>
    <x v="1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1"/>
    <x v="122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1"/>
    <x v="91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1"/>
    <x v="123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1"/>
    <x v="124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1"/>
    <x v="12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1"/>
    <x v="126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1"/>
    <x v="12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1"/>
    <x v="128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1"/>
    <x v="129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1"/>
    <x v="130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1"/>
    <x v="131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1"/>
    <x v="132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x v="1"/>
    <x v="133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1"/>
    <x v="134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1"/>
    <x v="135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1"/>
    <x v="136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1"/>
    <x v="137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1"/>
    <x v="138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1"/>
    <x v="139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1"/>
    <x v="140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1"/>
    <x v="52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1"/>
    <x v="141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1"/>
    <x v="142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1"/>
    <x v="143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1"/>
    <x v="144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x v="1"/>
    <x v="145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1"/>
    <x v="91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1"/>
    <x v="146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1"/>
    <x v="17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1"/>
    <x v="3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1"/>
    <x v="9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1"/>
    <x v="147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1"/>
    <x v="148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1"/>
    <x v="149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1"/>
    <x v="150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1"/>
    <x v="151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1"/>
    <x v="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1"/>
    <x v="13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1"/>
    <x v="150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x v="1"/>
    <x v="152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1"/>
    <x v="153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1"/>
    <x v="6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1"/>
    <x v="141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1"/>
    <x v="154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x v="155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1"/>
    <x v="69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1"/>
    <x v="156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1"/>
    <x v="15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1"/>
    <x v="158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1"/>
    <x v="159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1"/>
    <x v="160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1"/>
    <x v="161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1"/>
    <x v="50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1"/>
    <x v="144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1"/>
    <x v="131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1"/>
    <x v="162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1"/>
    <x v="163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1"/>
    <x v="30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x v="164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1"/>
    <x v="16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1"/>
    <x v="166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1"/>
    <x v="167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1"/>
    <x v="168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1"/>
    <x v="122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1"/>
    <x v="101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1"/>
    <x v="16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1"/>
    <x v="46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x v="15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1"/>
    <x v="170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1"/>
    <x v="171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1"/>
    <x v="172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1"/>
    <x v="17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1"/>
    <x v="60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1"/>
    <x v="111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1"/>
    <x v="174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1"/>
    <x v="175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1"/>
    <x v="176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1"/>
    <x v="177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x v="45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0"/>
    <x v="178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0"/>
    <x v="48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0"/>
    <x v="55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0"/>
    <x v="116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0"/>
    <x v="71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0"/>
    <x v="179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0"/>
    <x v="46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x v="180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0"/>
    <x v="15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0"/>
    <x v="68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0"/>
    <x v="181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0"/>
    <x v="82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0"/>
    <x v="30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0"/>
    <x v="49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0"/>
    <x v="25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0"/>
    <x v="53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x v="182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0"/>
    <x v="1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0"/>
    <x v="184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x v="72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0"/>
    <x v="140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0"/>
    <x v="19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0"/>
    <x v="53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0"/>
    <x v="185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0"/>
    <x v="186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x v="62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x v="187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0"/>
    <x v="26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0"/>
    <x v="188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x v="25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0"/>
    <x v="189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0"/>
    <x v="190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0"/>
    <x v="19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0"/>
    <x v="133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0"/>
    <x v="192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0"/>
    <x v="193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0"/>
    <x v="194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x v="85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0"/>
    <x v="1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0"/>
    <x v="95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0"/>
    <x v="196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x v="68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0"/>
    <x v="16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0"/>
    <x v="197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0"/>
    <x v="16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0"/>
    <x v="2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0"/>
    <x v="19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0"/>
    <x v="44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0"/>
    <x v="41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x v="63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0"/>
    <x v="198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0"/>
    <x v="16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0"/>
    <x v="199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0"/>
    <x v="200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0"/>
    <x v="64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0"/>
    <x v="20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0"/>
    <x v="47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x v="201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0"/>
    <x v="196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0"/>
    <x v="8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x v="79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0"/>
    <x v="8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0"/>
    <x v="62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0"/>
    <x v="81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x v="84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0"/>
    <x v="22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0"/>
    <x v="62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0"/>
    <x v="81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0"/>
    <x v="22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x v="22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x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0"/>
    <x v="84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0"/>
    <x v="8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x v="202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0"/>
    <x v="29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0"/>
    <x v="78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x v="0"/>
    <x v="5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0"/>
    <x v="84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0"/>
    <x v="29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x v="84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x v="38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0"/>
    <x v="29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0"/>
    <x v="80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0"/>
    <x v="81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0"/>
    <x v="63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x v="8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x v="84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0"/>
    <x v="81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0"/>
    <x v="84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0"/>
    <x v="8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0"/>
    <x v="72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0"/>
    <x v="29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0"/>
    <x v="84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0"/>
    <x v="202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0"/>
    <x v="29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0"/>
    <x v="22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0"/>
    <x v="81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0"/>
    <x v="70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0"/>
    <x v="84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x v="0"/>
    <x v="203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0"/>
    <x v="81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0"/>
    <x v="25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0"/>
    <x v="29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x v="78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0"/>
    <x v="20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0"/>
    <x v="16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0"/>
    <x v="205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0"/>
    <x v="64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0"/>
    <x v="29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0"/>
    <x v="206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x v="202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0"/>
    <x v="207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0"/>
    <x v="29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0"/>
    <x v="8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x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0"/>
    <x v="8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0"/>
    <x v="29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x v="0"/>
    <x v="8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0"/>
    <x v="19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x v="0"/>
    <x v="55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0"/>
    <x v="80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0"/>
    <x v="80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0"/>
    <x v="82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0"/>
    <x v="81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x v="25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0"/>
    <x v="29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0"/>
    <x v="73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0"/>
    <x v="8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x v="29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0"/>
    <x v="81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0"/>
    <x v="84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0"/>
    <x v="32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0"/>
    <x v="8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x v="69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0"/>
    <x v="8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0"/>
    <x v="16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x v="69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0"/>
    <x v="6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0"/>
    <x v="162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x v="87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0"/>
    <x v="208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0"/>
    <x v="8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x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0"/>
    <x v="150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x v="209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0"/>
    <x v="59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x v="60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0"/>
    <x v="162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0"/>
    <x v="210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0"/>
    <x v="5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x v="53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0"/>
    <x v="211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x v="70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x v="211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0"/>
    <x v="65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0"/>
    <x v="9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x v="0"/>
    <x v="29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x v="29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0"/>
    <x v="29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0"/>
    <x v="84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0"/>
    <x v="84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x v="69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x v="84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x v="29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x v="22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0"/>
    <x v="80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x v="33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0"/>
    <x v="79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0"/>
    <x v="19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0"/>
    <x v="78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x v="29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0"/>
    <x v="9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x v="29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0"/>
    <x v="8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x v="84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x v="84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0"/>
    <x v="29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0"/>
    <x v="29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x v="0"/>
    <x v="81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x v="29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0"/>
    <x v="29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x v="84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0"/>
    <x v="82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0"/>
    <x v="80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x v="80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x v="29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0"/>
    <x v="29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x v="63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0"/>
    <x v="81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0"/>
    <x v="29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x v="29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x v="84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x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x v="80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x v="0"/>
    <x v="63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0"/>
    <x v="84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x v="29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0"/>
    <x v="82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x v="84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0"/>
    <x v="29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x v="63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0"/>
    <x v="84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x v="22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0"/>
    <x v="84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0"/>
    <x v="84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0"/>
    <x v="63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x v="84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x v="29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0"/>
    <x v="79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0"/>
    <x v="62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x v="22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x v="29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x v="81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x v="29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x v="212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x v="8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0"/>
    <x v="29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0"/>
    <x v="29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0"/>
    <x v="8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0"/>
    <x v="82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x v="70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0"/>
    <x v="29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0"/>
    <x v="8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x v="29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0"/>
    <x v="82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0"/>
    <x v="20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x v="29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x v="29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x v="29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0"/>
    <x v="78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x v="0"/>
    <x v="79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0"/>
    <x v="29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0"/>
    <x v="84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x v="213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x v="21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x v="215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0"/>
    <x v="216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0"/>
    <x v="186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0"/>
    <x v="74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0"/>
    <x v="5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0"/>
    <x v="74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0"/>
    <x v="141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0"/>
    <x v="53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0"/>
    <x v="217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0"/>
    <x v="33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x v="218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x v="219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x v="220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0"/>
    <x v="45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x v="221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x v="222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x v="64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0"/>
    <x v="59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0"/>
    <x v="82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0"/>
    <x v="80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x v="63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x v="60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0"/>
    <x v="8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0"/>
    <x v="80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0"/>
    <x v="33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x v="20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x v="0"/>
    <x v="33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0"/>
    <x v="223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0"/>
    <x v="41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0"/>
    <x v="224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0"/>
    <x v="8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0"/>
    <x v="84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0"/>
    <x v="55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x v="0"/>
    <x v="5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x v="0"/>
    <x v="93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0"/>
    <x v="5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0"/>
    <x v="225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0"/>
    <x v="135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0"/>
    <x v="29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0"/>
    <x v="80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0"/>
    <x v="8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0"/>
    <x v="12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0"/>
    <x v="73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x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0"/>
    <x v="79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x v="17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0"/>
    <x v="22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0"/>
    <x v="69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x v="73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0"/>
    <x v="227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x v="228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0"/>
    <x v="63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0"/>
    <x v="63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0"/>
    <x v="29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0"/>
    <x v="229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0"/>
    <x v="60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0"/>
    <x v="23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0"/>
    <x v="162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0"/>
    <x v="64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0"/>
    <x v="7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0"/>
    <x v="63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0"/>
    <x v="80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0"/>
    <x v="81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0"/>
    <x v="231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0"/>
    <x v="232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0"/>
    <x v="84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0"/>
    <x v="233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0"/>
    <x v="80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0"/>
    <x v="29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0"/>
    <x v="33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x v="8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0"/>
    <x v="38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0"/>
    <x v="80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0"/>
    <x v="80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0"/>
    <x v="73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0"/>
    <x v="14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0"/>
    <x v="46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0"/>
    <x v="234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x v="61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x v="0"/>
    <x v="235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x v="205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0"/>
    <x v="2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0"/>
    <x v="184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0"/>
    <x v="208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0"/>
    <x v="148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0"/>
    <x v="236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0"/>
    <x v="26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0"/>
    <x v="62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0"/>
    <x v="3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x v="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x v="0"/>
    <x v="194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0"/>
    <x v="52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0"/>
    <x v="52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0"/>
    <x v="14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0"/>
    <x v="237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x v="10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0"/>
    <x v="225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0"/>
    <x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0"/>
    <x v="41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0"/>
    <x v="95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0"/>
    <x v="142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0"/>
    <x v="174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0"/>
    <x v="16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0"/>
    <x v="3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0"/>
    <x v="238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0"/>
    <x v="211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0"/>
    <x v="95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0"/>
    <x v="217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x v="55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0"/>
    <x v="72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0"/>
    <x v="32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0"/>
    <x v="19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0"/>
    <x v="59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0"/>
    <x v="10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0"/>
    <x v="221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0"/>
    <x v="79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0"/>
    <x v="29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0"/>
    <x v="3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x v="0"/>
    <x v="8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0"/>
    <x v="47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x v="29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0"/>
    <x v="29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x v="84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0"/>
    <x v="82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0"/>
    <x v="81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x v="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0"/>
    <x v="8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0"/>
    <x v="29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0"/>
    <x v="79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0"/>
    <x v="74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0"/>
    <x v="20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0"/>
    <x v="25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0"/>
    <x v="2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0"/>
    <x v="73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0"/>
    <x v="60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0"/>
    <x v="3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0"/>
    <x v="5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0"/>
    <x v="69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0"/>
    <x v="25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0"/>
    <x v="239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0"/>
    <x v="130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0"/>
    <x v="65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0"/>
    <x v="58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0"/>
    <x v="28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0"/>
    <x v="192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x v="0"/>
    <x v="24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0"/>
    <x v="26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0"/>
    <x v="45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0"/>
    <x v="33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0"/>
    <x v="6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0"/>
    <x v="13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0"/>
    <x v="11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0"/>
    <x v="44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0"/>
    <x v="59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0"/>
    <x v="241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0"/>
    <x v="26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0"/>
    <x v="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0"/>
    <x v="68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0"/>
    <x v="47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0"/>
    <x v="74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0"/>
    <x v="8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0"/>
    <x v="51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0"/>
    <x v="93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0"/>
    <x v="33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0"/>
    <x v="68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0"/>
    <x v="242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0"/>
    <x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0"/>
    <x v="10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0"/>
    <x v="25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0"/>
    <x v="44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x v="76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0"/>
    <x v="50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x v="51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0"/>
    <x v="241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0"/>
    <x v="221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0"/>
    <x v="72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0"/>
    <x v="202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0"/>
    <x v="44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0"/>
    <x v="38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0"/>
    <x v="58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0"/>
    <x v="9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0"/>
    <x v="243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x v="0"/>
    <x v="14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0"/>
    <x v="11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0"/>
    <x v="244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0"/>
    <x v="67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0"/>
    <x v="95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0"/>
    <x v="42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0"/>
    <x v="93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0"/>
    <x v="245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1"/>
    <x v="225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1"/>
    <x v="70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0"/>
    <x v="246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1"/>
    <x v="180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0"/>
    <x v="24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0"/>
    <x v="5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x v="29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x v="38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x v="0"/>
    <x v="248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0"/>
    <x v="182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0"/>
    <x v="16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0"/>
    <x v="95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x v="73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0"/>
    <x v="24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0"/>
    <x v="5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0"/>
    <x v="33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x v="5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x v="88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x v="15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0"/>
    <x v="53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0"/>
    <x v="84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0"/>
    <x v="80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0"/>
    <x v="81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0"/>
    <x v="1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0"/>
    <x v="84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x v="202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0"/>
    <x v="202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0"/>
    <x v="29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0"/>
    <x v="8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0"/>
    <x v="81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0"/>
    <x v="8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0"/>
    <x v="84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0"/>
    <x v="81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0"/>
    <x v="64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x v="78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0"/>
    <x v="43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0"/>
    <x v="60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0"/>
    <x v="84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0"/>
    <x v="209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0"/>
    <x v="22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0"/>
    <x v="29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0"/>
    <x v="25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0"/>
    <x v="5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0"/>
    <x v="84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0"/>
    <x v="64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0"/>
    <x v="63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0"/>
    <x v="80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0"/>
    <x v="58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0"/>
    <x v="80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0"/>
    <x v="82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0"/>
    <x v="5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x v="81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0"/>
    <x v="28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0"/>
    <x v="63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x v="250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0"/>
    <x v="84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0"/>
    <x v="22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0"/>
    <x v="84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0"/>
    <x v="8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0"/>
    <x v="80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x v="8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0"/>
    <x v="79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0"/>
    <x v="22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0"/>
    <x v="81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0"/>
    <x v="84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0"/>
    <x v="5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0"/>
    <x v="82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0"/>
    <x v="29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0"/>
    <x v="73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0"/>
    <x v="29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0"/>
    <x v="9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0"/>
    <x v="209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0"/>
    <x v="79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0"/>
    <x v="41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0"/>
    <x v="81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0"/>
    <x v="33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0"/>
    <x v="81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0"/>
    <x v="63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0"/>
    <x v="209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0"/>
    <x v="84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0"/>
    <x v="209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x v="84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0"/>
    <x v="84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x v="0"/>
    <x v="29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0"/>
    <x v="84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x v="25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0"/>
    <x v="162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0"/>
    <x v="38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0"/>
    <x v="8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0"/>
    <x v="93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0"/>
    <x v="38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0"/>
    <x v="81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x v="0"/>
    <x v="22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x v="63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x v="5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0"/>
    <x v="212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0"/>
    <x v="193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0"/>
    <x v="81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x v="196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0"/>
    <x v="251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x v="0"/>
    <x v="5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0"/>
    <x v="63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x v="5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0"/>
    <x v="199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0"/>
    <x v="101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x v="0"/>
    <x v="238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0"/>
    <x v="7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0"/>
    <x v="82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x v="60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0"/>
    <x v="79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0"/>
    <x v="209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0"/>
    <x v="75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0"/>
    <x v="80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0"/>
    <x v="202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0"/>
    <x v="25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x v="81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0"/>
    <x v="43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x v="22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0"/>
    <x v="8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0"/>
    <x v="5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x v="59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0"/>
    <x v="8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0"/>
    <x v="252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0"/>
    <x v="93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0"/>
    <x v="162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0"/>
    <x v="80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0"/>
    <x v="8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0"/>
    <x v="122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x v="8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x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x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0"/>
    <x v="14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x v="0"/>
    <x v="78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0"/>
    <x v="58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0"/>
    <x v="84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0"/>
    <x v="63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0"/>
    <x v="80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0"/>
    <x v="193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x v="0"/>
    <x v="202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0"/>
    <x v="82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0"/>
    <x v="81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0"/>
    <x v="22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x v="194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0"/>
    <x v="244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0"/>
    <x v="79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0"/>
    <x v="80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x v="19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0"/>
    <x v="41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0"/>
    <x v="1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x v="253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0"/>
    <x v="22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0"/>
    <x v="88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0"/>
    <x v="29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0"/>
    <x v="2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0"/>
    <x v="80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0"/>
    <x v="29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0"/>
    <x v="254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x v="24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0"/>
    <x v="38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x v="79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0"/>
    <x v="44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x v="2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0"/>
    <x v="63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x v="256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x v="209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1"/>
    <x v="257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1"/>
    <x v="142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x v="132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1"/>
    <x v="42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1"/>
    <x v="258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1"/>
    <x v="259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1"/>
    <x v="112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x v="260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x v="26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0"/>
    <x v="180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x v="221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0"/>
    <x v="93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0"/>
    <x v="74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0"/>
    <x v="262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x v="88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0"/>
    <x v="263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x v="64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0"/>
    <x v="42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0"/>
    <x v="209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0"/>
    <x v="29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0"/>
    <x v="29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x v="264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x v="84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0"/>
    <x v="22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0"/>
    <x v="29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0"/>
    <x v="80"/>
    <b v="0"/>
    <s v="journalism/audio"/>
    <n v="1.4133333333333333E-2"/>
    <x v="450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x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0"/>
    <x v="29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x v="78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x v="29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0"/>
    <x v="78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0"/>
    <x v="80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0"/>
    <x v="252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0"/>
    <x v="81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0"/>
    <x v="265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0"/>
    <x v="73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0"/>
    <x v="80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0"/>
    <x v="64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0"/>
    <x v="84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0"/>
    <x v="80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0"/>
    <x v="29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0"/>
    <x v="209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0"/>
    <x v="8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0"/>
    <x v="266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x v="15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0"/>
    <x v="81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0"/>
    <x v="59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0"/>
    <x v="15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0"/>
    <x v="80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0"/>
    <x v="8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0"/>
    <x v="29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0"/>
    <x v="82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0"/>
    <x v="84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0"/>
    <x v="206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x v="72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x v="29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0"/>
    <x v="84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0"/>
    <x v="63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0"/>
    <x v="80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0"/>
    <x v="74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0"/>
    <x v="225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0"/>
    <x v="60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0"/>
    <x v="63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0"/>
    <x v="19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x v="29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0"/>
    <x v="73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0"/>
    <x v="79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0"/>
    <x v="5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0"/>
    <x v="41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0"/>
    <x v="7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0"/>
    <x v="9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0"/>
    <x v="63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0"/>
    <x v="64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0"/>
    <x v="8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0"/>
    <x v="202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x v="29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0"/>
    <x v="267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0"/>
    <x v="29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0"/>
    <x v="8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0"/>
    <x v="80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0"/>
    <x v="73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x v="22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0"/>
    <x v="8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0"/>
    <x v="29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0"/>
    <x v="81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0"/>
    <x v="8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x v="63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0"/>
    <x v="84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0"/>
    <x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x v="0"/>
    <x v="29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0"/>
    <x v="84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0"/>
    <x v="8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0"/>
    <x v="62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0"/>
    <x v="29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0"/>
    <x v="29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x v="0"/>
    <x v="29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x v="79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0"/>
    <x v="70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0"/>
    <x v="80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0"/>
    <x v="29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x v="78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x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x v="22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0"/>
    <x v="29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0"/>
    <x v="8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0"/>
    <x v="8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0"/>
    <x v="84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x v="79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x v="78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x v="41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x v="29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x v="8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0"/>
    <x v="22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0"/>
    <x v="8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0"/>
    <x v="8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x v="10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0"/>
    <x v="84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x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0"/>
    <x v="20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x v="22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0"/>
    <x v="38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0"/>
    <x v="8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x v="8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x v="84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0"/>
    <x v="29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x v="29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0"/>
    <x v="10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x v="82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0"/>
    <x v="29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0"/>
    <x v="29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x v="81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0"/>
    <x v="268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x v="8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0"/>
    <x v="80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0"/>
    <x v="8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0"/>
    <x v="269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x v="112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x v="252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x v="16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0"/>
    <x v="268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0"/>
    <x v="48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0"/>
    <x v="62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0"/>
    <x v="51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0"/>
    <x v="41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0"/>
    <x v="270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x v="271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x v="0"/>
    <x v="203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x v="27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0"/>
    <x v="100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x v="15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x v="82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x v="27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0"/>
    <x v="112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x v="197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x v="2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x v="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x v="95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0"/>
    <x v="58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0"/>
    <x v="26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0"/>
    <x v="11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0"/>
    <x v="67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x v="27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0"/>
    <x v="79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x v="1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0"/>
    <x v="52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x v="20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0"/>
    <x v="274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x v="147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0"/>
    <x v="275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x v="30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0"/>
    <x v="35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x v="205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0"/>
    <x v="27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0"/>
    <x v="276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0"/>
    <x v="277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0"/>
    <x v="59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0"/>
    <x v="8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0"/>
    <x v="244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0"/>
    <x v="5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0"/>
    <x v="29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0"/>
    <x v="29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0"/>
    <x v="79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0"/>
    <x v="79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0"/>
    <x v="8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0"/>
    <x v="22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0"/>
    <x v="69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0"/>
    <x v="29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0"/>
    <x v="44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1"/>
    <x v="43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1"/>
    <x v="5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1"/>
    <x v="162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1"/>
    <x v="133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1"/>
    <x v="211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1"/>
    <x v="75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1"/>
    <x v="27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1"/>
    <x v="142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1"/>
    <x v="26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1"/>
    <x v="279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1"/>
    <x v="26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1"/>
    <x v="280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1"/>
    <x v="28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1"/>
    <x v="282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1"/>
    <x v="283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1"/>
    <x v="93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1"/>
    <x v="142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1"/>
    <x v="47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x v="1"/>
    <x v="217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1"/>
    <x v="14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1"/>
    <x v="69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1"/>
    <x v="3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1"/>
    <x v="133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1"/>
    <x v="180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1"/>
    <x v="0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1"/>
    <x v="190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1"/>
    <x v="3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1"/>
    <x v="162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1"/>
    <x v="33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1"/>
    <x v="241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1"/>
    <x v="284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1"/>
    <x v="285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1"/>
    <x v="32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1"/>
    <x v="286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1"/>
    <x v="245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1"/>
    <x v="143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1"/>
    <x v="208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1"/>
    <x v="142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1"/>
    <x v="220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1"/>
    <x v="19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0"/>
    <x v="162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x v="287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x v="9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x v="20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0"/>
    <x v="42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0"/>
    <x v="47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x v="48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x v="288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x v="47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x v="148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x v="19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x v="31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0"/>
    <x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0"/>
    <x v="146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0"/>
    <x v="51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x v="58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0"/>
    <x v="5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x v="60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0"/>
    <x v="133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0"/>
    <x v="52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0"/>
    <x v="201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0"/>
    <x v="48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0"/>
    <x v="289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0"/>
    <x v="43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0"/>
    <x v="44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x v="2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0"/>
    <x v="5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0"/>
    <x v="61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x v="29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0"/>
    <x v="259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0"/>
    <x v="202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x v="290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0"/>
    <x v="29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0"/>
    <x v="10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x v="0"/>
    <x v="12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0"/>
    <x v="82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0"/>
    <x v="8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0"/>
    <x v="63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x v="80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0"/>
    <x v="3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0"/>
    <x v="24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0"/>
    <x v="22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0"/>
    <x v="202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x v="14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0"/>
    <x v="41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0"/>
    <x v="82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0"/>
    <x v="133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0"/>
    <x v="69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0"/>
    <x v="222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x v="38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0"/>
    <x v="291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0"/>
    <x v="205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x v="41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0"/>
    <x v="7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0"/>
    <x v="67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x v="29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0"/>
    <x v="292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0"/>
    <x v="237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0"/>
    <x v="63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0"/>
    <x v="184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x v="162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0"/>
    <x v="55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x v="293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x v="76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0"/>
    <x v="148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x v="294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0"/>
    <x v="288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0"/>
    <x v="31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0"/>
    <x v="212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0"/>
    <x v="45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0"/>
    <x v="71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0"/>
    <x v="72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0"/>
    <x v="10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0"/>
    <x v="75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0"/>
    <x v="295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0"/>
    <x v="20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0"/>
    <x v="81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0"/>
    <x v="296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x v="297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0"/>
    <x v="206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x v="24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x v="45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0"/>
    <x v="298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0"/>
    <x v="9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x v="16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0"/>
    <x v="38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0"/>
    <x v="47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0"/>
    <x v="3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0"/>
    <x v="280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0"/>
    <x v="129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0"/>
    <x v="162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0"/>
    <x v="182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x v="299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x v="81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0"/>
    <x v="196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0"/>
    <x v="265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0"/>
    <x v="251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x v="287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0"/>
    <x v="179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x v="25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x v="76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0"/>
    <x v="300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0"/>
    <x v="69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x v="10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x v="62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0"/>
    <x v="201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0"/>
    <x v="47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0"/>
    <x v="5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0"/>
    <x v="141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x v="196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0"/>
    <x v="150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0"/>
    <x v="71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0"/>
    <x v="192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0"/>
    <x v="69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0"/>
    <x v="301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x v="116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0"/>
    <x v="3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1"/>
    <x v="81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1"/>
    <x v="5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x v="8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0"/>
    <x v="84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x v="79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0"/>
    <x v="29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x v="8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0"/>
    <x v="62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x v="29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0"/>
    <x v="29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x v="82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x v="84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x v="0"/>
    <x v="29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0"/>
    <x v="73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0"/>
    <x v="8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x v="84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0"/>
    <x v="84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x v="29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0"/>
    <x v="25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x v="0"/>
    <x v="80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0"/>
    <x v="8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0"/>
    <x v="81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x v="5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0"/>
    <x v="73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x v="202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x v="84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0"/>
    <x v="84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0"/>
    <x v="19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0"/>
    <x v="22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x v="79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0"/>
    <x v="29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x v="8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0"/>
    <x v="8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0"/>
    <x v="29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0"/>
    <x v="84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0"/>
    <x v="29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0"/>
    <x v="63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0"/>
    <x v="8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1"/>
    <x v="158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1"/>
    <x v="3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1"/>
    <x v="20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x v="1"/>
    <x v="302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1"/>
    <x v="303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1"/>
    <x v="290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1"/>
    <x v="304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1"/>
    <x v="305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1"/>
    <x v="306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1"/>
    <x v="75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1"/>
    <x v="307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1"/>
    <x v="22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x v="1"/>
    <x v="5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1"/>
    <x v="88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1"/>
    <x v="308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1"/>
    <x v="309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1"/>
    <x v="232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1"/>
    <x v="310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1"/>
    <x v="26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1"/>
    <x v="311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0"/>
    <x v="79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x v="0"/>
    <x v="29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0"/>
    <x v="84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x v="8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x v="8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0"/>
    <x v="79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0"/>
    <x v="10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0"/>
    <x v="29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0"/>
    <x v="84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x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x v="202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0"/>
    <x v="29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0"/>
    <x v="8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0"/>
    <x v="29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0"/>
    <x v="41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1"/>
    <x v="312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1"/>
    <x v="313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1"/>
    <x v="26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1"/>
    <x v="314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1"/>
    <x v="31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1"/>
    <x v="68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1"/>
    <x v="51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1"/>
    <x v="263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x v="193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1"/>
    <x v="316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1"/>
    <x v="190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x v="317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1"/>
    <x v="224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1"/>
    <x v="282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1"/>
    <x v="160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1"/>
    <x v="318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1"/>
    <x v="319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1"/>
    <x v="163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1"/>
    <x v="108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1"/>
    <x v="15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1"/>
    <x v="97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1"/>
    <x v="320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1"/>
    <x v="198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x v="33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1"/>
    <x v="205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1"/>
    <x v="321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x v="16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x v="322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1"/>
    <x v="26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1"/>
    <x v="323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1"/>
    <x v="196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1"/>
    <x v="32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1"/>
    <x v="325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1"/>
    <x v="232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1"/>
    <x v="238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1"/>
    <x v="326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1"/>
    <x v="291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1"/>
    <x v="67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0"/>
    <x v="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1"/>
    <x v="15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0"/>
    <x v="84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x v="29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0"/>
    <x v="29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x v="0"/>
    <x v="29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0"/>
    <x v="202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x v="29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x v="79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0"/>
    <x v="63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0"/>
    <x v="38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0"/>
    <x v="8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0"/>
    <x v="29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x v="8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x v="29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0"/>
    <x v="80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0"/>
    <x v="29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0"/>
    <x v="84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x v="29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0"/>
    <x v="29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0"/>
    <x v="211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0"/>
    <x v="62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0"/>
    <x v="19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x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x v="0"/>
    <x v="47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x v="80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0"/>
    <x v="8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0"/>
    <x v="8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x v="79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0"/>
    <x v="2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x v="73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0"/>
    <x v="84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0"/>
    <x v="80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0"/>
    <x v="84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x v="29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x v="8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0"/>
    <x v="29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0"/>
    <x v="8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0"/>
    <x v="29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x v="78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x v="84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0"/>
    <x v="297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x v="8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0"/>
    <x v="73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0"/>
    <x v="63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0"/>
    <x v="8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x v="29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0"/>
    <x v="82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0"/>
    <x v="6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0"/>
    <x v="58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0"/>
    <x v="209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0"/>
    <x v="16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0"/>
    <x v="3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0"/>
    <x v="297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0"/>
    <x v="242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0"/>
    <x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0"/>
    <x v="80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0"/>
    <x v="300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0"/>
    <x v="74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0"/>
    <x v="202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0"/>
    <x v="55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0"/>
    <x v="99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0"/>
    <x v="327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0"/>
    <x v="328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0"/>
    <x v="150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0"/>
    <x v="74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0"/>
    <x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0"/>
    <x v="5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0"/>
    <x v="7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0"/>
    <x v="71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0"/>
    <x v="59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0"/>
    <x v="20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0"/>
    <x v="201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0"/>
    <x v="52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0"/>
    <x v="44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0"/>
    <x v="106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0"/>
    <x v="141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0"/>
    <x v="149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0"/>
    <x v="182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0"/>
    <x v="5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0"/>
    <x v="6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0"/>
    <x v="58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0"/>
    <x v="7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0"/>
    <x v="45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0"/>
    <x v="41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0"/>
    <x v="74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0"/>
    <x v="10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0"/>
    <x v="5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0"/>
    <x v="55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0"/>
    <x v="33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0"/>
    <x v="7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0"/>
    <x v="130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0"/>
    <x v="73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0"/>
    <x v="1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0"/>
    <x v="67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0"/>
    <x v="24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0"/>
    <x v="75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0"/>
    <x v="58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0"/>
    <x v="9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0"/>
    <x v="16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0"/>
    <x v="129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0"/>
    <x v="69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0"/>
    <x v="53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x v="0"/>
    <x v="53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0"/>
    <x v="170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0"/>
    <x v="329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0"/>
    <x v="43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0"/>
    <x v="17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x v="2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0"/>
    <x v="95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x v="58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0"/>
    <x v="30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0"/>
    <x v="251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0"/>
    <x v="15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0"/>
    <x v="141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0"/>
    <x v="318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x v="0"/>
    <x v="47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0"/>
    <x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0"/>
    <x v="99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0"/>
    <x v="72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x v="211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0"/>
    <x v="116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0"/>
    <x v="69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0"/>
    <x v="288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0"/>
    <x v="288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0"/>
    <x v="72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x v="0"/>
    <x v="6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0"/>
    <x v="20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0"/>
    <x v="330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0"/>
    <x v="73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0"/>
    <x v="2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0"/>
    <x v="41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0"/>
    <x v="29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0"/>
    <x v="70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0"/>
    <x v="63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0"/>
    <x v="25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0"/>
    <x v="202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0"/>
    <x v="44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0"/>
    <x v="41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0"/>
    <x v="22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0"/>
    <x v="29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0"/>
    <x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0"/>
    <x v="19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x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0"/>
    <x v="80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0"/>
    <x v="1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0"/>
    <x v="84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x v="29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x v="84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x v="202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0"/>
    <x v="82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0"/>
    <x v="80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x v="29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0"/>
    <x v="84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0"/>
    <x v="29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x v="5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x v="84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0"/>
    <x v="8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0"/>
    <x v="14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x v="0"/>
    <x v="84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0"/>
    <x v="8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0"/>
    <x v="22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0"/>
    <x v="29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x v="8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0"/>
    <x v="80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0"/>
    <x v="82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0"/>
    <x v="38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x v="29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x v="63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x v="29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0"/>
    <x v="84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x v="29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x v="41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0"/>
    <x v="29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0"/>
    <x v="29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x v="47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0"/>
    <x v="69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0"/>
    <x v="85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x v="16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0"/>
    <x v="30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0"/>
    <x v="329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x v="180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x v="33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0"/>
    <x v="132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0"/>
    <x v="207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x v="42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0"/>
    <x v="24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0"/>
    <x v="2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x v="24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x v="80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0"/>
    <x v="148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0"/>
    <x v="25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0"/>
    <x v="74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x v="72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0"/>
    <x v="33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x v="8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0"/>
    <x v="20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0"/>
    <x v="115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1"/>
    <x v="70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1"/>
    <x v="27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1"/>
    <x v="70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1"/>
    <x v="41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1"/>
    <x v="19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1"/>
    <x v="297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1"/>
    <x v="20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1"/>
    <x v="10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1"/>
    <x v="10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1"/>
    <x v="62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1"/>
    <x v="20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1"/>
    <x v="80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1"/>
    <x v="73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1"/>
    <x v="41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1"/>
    <x v="44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1"/>
    <x v="215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1"/>
    <x v="5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1"/>
    <x v="88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1"/>
    <x v="333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1"/>
    <x v="51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1"/>
    <x v="52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1"/>
    <x v="60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1"/>
    <x v="5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1"/>
    <x v="80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1"/>
    <x v="80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1"/>
    <x v="41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1"/>
    <x v="80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1"/>
    <x v="237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1"/>
    <x v="84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1"/>
    <x v="59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1"/>
    <x v="75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1"/>
    <x v="48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1"/>
    <x v="205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1"/>
    <x v="7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1"/>
    <x v="79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1"/>
    <x v="116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1"/>
    <x v="7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1"/>
    <x v="59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1"/>
    <x v="11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1"/>
    <x v="47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1"/>
    <x v="259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1"/>
    <x v="22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1"/>
    <x v="22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x v="93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1"/>
    <x v="82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0"/>
    <x v="84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0"/>
    <x v="55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0"/>
    <x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x v="205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0"/>
    <x v="79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0"/>
    <x v="61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0"/>
    <x v="80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x v="22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0"/>
    <x v="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0"/>
    <x v="202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0"/>
    <x v="51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x v="0"/>
    <x v="244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0"/>
    <x v="133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0"/>
    <x v="44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0"/>
    <x v="93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0"/>
    <x v="53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0"/>
    <x v="51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0"/>
    <x v="334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0"/>
    <x v="25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0"/>
    <x v="9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0"/>
    <x v="20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0"/>
    <x v="24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x v="0"/>
    <x v="202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0"/>
    <x v="16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0"/>
    <x v="209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0"/>
    <x v="33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0"/>
    <x v="43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0"/>
    <x v="62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0"/>
    <x v="244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x v="64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0"/>
    <x v="179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0"/>
    <x v="9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x v="0"/>
    <x v="10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0"/>
    <x v="335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x v="44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0"/>
    <x v="5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0"/>
    <x v="22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0"/>
    <x v="122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0"/>
    <x v="55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x v="132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0"/>
    <x v="25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0"/>
    <x v="49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0"/>
    <x v="277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0"/>
    <x v="44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0"/>
    <x v="19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0"/>
    <x v="184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0"/>
    <x v="6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0"/>
    <x v="10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0"/>
    <x v="38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0"/>
    <x v="84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0"/>
    <x v="53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0"/>
    <x v="84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0"/>
    <x v="84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0"/>
    <x v="29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x v="5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0"/>
    <x v="202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0"/>
    <x v="1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x v="62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x v="84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0"/>
    <x v="84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0"/>
    <x v="8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0"/>
    <x v="84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0"/>
    <x v="5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x v="16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0"/>
    <x v="75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0"/>
    <x v="58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0"/>
    <x v="55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0"/>
    <x v="217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0"/>
    <x v="60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x v="22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0"/>
    <x v="30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0"/>
    <x v="3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0"/>
    <x v="33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0"/>
    <x v="148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0"/>
    <x v="55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0"/>
    <x v="43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0"/>
    <x v="9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x v="5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0"/>
    <x v="62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0"/>
    <x v="275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x v="64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x v="288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0"/>
    <x v="241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x v="20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x v="8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0"/>
    <x v="14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x v="84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0"/>
    <x v="80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0"/>
    <x v="221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0"/>
    <x v="80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0"/>
    <x v="80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0"/>
    <x v="44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x v="168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0"/>
    <x v="29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x v="288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0"/>
    <x v="55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0"/>
    <x v="84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0"/>
    <x v="80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0"/>
    <x v="79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0"/>
    <x v="16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0"/>
    <x v="82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x v="22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x v="217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0"/>
    <x v="44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0"/>
    <x v="31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0"/>
    <x v="62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x v="0"/>
    <x v="51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0"/>
    <x v="47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0"/>
    <x v="329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0"/>
    <x v="202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0"/>
    <x v="69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0"/>
    <x v="11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0"/>
    <x v="55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0"/>
    <x v="133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0"/>
    <x v="144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0"/>
    <x v="238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0"/>
    <x v="99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0"/>
    <x v="133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0"/>
    <x v="108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0"/>
    <x v="60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0"/>
    <x v="229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0"/>
    <x v="93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0"/>
    <x v="162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1"/>
    <x v="337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1"/>
    <x v="1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1"/>
    <x v="33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1"/>
    <x v="33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1"/>
    <x v="34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1"/>
    <x v="16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1"/>
    <x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1"/>
    <x v="341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1"/>
    <x v="342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1"/>
    <x v="343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1"/>
    <x v="34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1"/>
    <x v="345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1"/>
    <x v="206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1"/>
    <x v="119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1"/>
    <x v="126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1"/>
    <x v="346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1"/>
    <x v="347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1"/>
    <x v="348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1"/>
    <x v="349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1"/>
    <x v="51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1"/>
    <x v="350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1"/>
    <x v="351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1"/>
    <x v="242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1"/>
    <x v="352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1"/>
    <x v="27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1"/>
    <x v="35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1"/>
    <x v="316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1"/>
    <x v="354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1"/>
    <x v="355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1"/>
    <x v="356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1"/>
    <x v="357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1"/>
    <x v="146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1"/>
    <x v="358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1"/>
    <x v="359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1"/>
    <x v="35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1"/>
    <x v="360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1"/>
    <x v="36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1"/>
    <x v="362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1"/>
    <x v="36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1"/>
    <x v="364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0"/>
    <x v="8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0"/>
    <x v="38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x v="0"/>
    <x v="63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0"/>
    <x v="80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0"/>
    <x v="29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x v="33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x v="29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0"/>
    <x v="29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0"/>
    <x v="81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x v="8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x v="84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x v="8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0"/>
    <x v="8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0"/>
    <x v="63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x v="20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1"/>
    <x v="365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1"/>
    <x v="366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1"/>
    <x v="5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1"/>
    <x v="178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1"/>
    <x v="277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1"/>
    <x v="175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1"/>
    <x v="89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1"/>
    <x v="14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1"/>
    <x v="367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1"/>
    <x v="368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1"/>
    <x v="369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1"/>
    <x v="275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1"/>
    <x v="370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1"/>
    <x v="371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1"/>
    <x v="37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1"/>
    <x v="373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1"/>
    <x v="374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1"/>
    <x v="375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1"/>
    <x v="376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1"/>
    <x v="259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1"/>
    <x v="1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1"/>
    <x v="166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1"/>
    <x v="377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1"/>
    <x v="217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1"/>
    <x v="378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1"/>
    <x v="379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1"/>
    <x v="380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1"/>
    <x v="1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1"/>
    <x v="225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1"/>
    <x v="381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1"/>
    <x v="27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1"/>
    <x v="382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1"/>
    <x v="150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1"/>
    <x v="27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1"/>
    <x v="383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1"/>
    <x v="384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1"/>
    <x v="385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1"/>
    <x v="386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1"/>
    <x v="16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x v="1"/>
    <x v="197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0"/>
    <x v="148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x v="205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0"/>
    <x v="189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x v="387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0"/>
    <x v="40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0"/>
    <x v="3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x v="388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0"/>
    <x v="389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0"/>
    <x v="390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x v="203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0"/>
    <x v="391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0"/>
    <x v="392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x v="212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0"/>
    <x v="393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0"/>
    <x v="2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0"/>
    <x v="39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0"/>
    <x v="395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x v="396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x v="269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0"/>
    <x v="397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0"/>
    <x v="2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0"/>
    <x v="398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0"/>
    <x v="72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0"/>
    <x v="399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0"/>
    <x v="400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0"/>
    <x v="71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x v="73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0"/>
    <x v="88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x v="40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0"/>
    <x v="401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0"/>
    <x v="402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0"/>
    <x v="403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x v="404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0"/>
    <x v="8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0"/>
    <x v="405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0"/>
    <x v="406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x v="101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0"/>
    <x v="53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x v="4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x v="133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0"/>
    <x v="16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0"/>
    <x v="44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0"/>
    <x v="20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0"/>
    <x v="67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0"/>
    <x v="1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0"/>
    <x v="2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0"/>
    <x v="20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0"/>
    <x v="11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0"/>
    <x v="95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0"/>
    <x v="322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0"/>
    <x v="33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0"/>
    <x v="16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0"/>
    <x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0"/>
    <x v="250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0"/>
    <x v="19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0"/>
    <x v="25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0"/>
    <x v="44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0"/>
    <x v="58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x v="287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0"/>
    <x v="74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0"/>
    <x v="3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0"/>
    <x v="44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0"/>
    <x v="248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0"/>
    <x v="7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0"/>
    <x v="221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0"/>
    <x v="3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0"/>
    <x v="6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0"/>
    <x v="277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x v="244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0"/>
    <x v="44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0"/>
    <x v="70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0"/>
    <x v="202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0"/>
    <x v="329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0"/>
    <x v="206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0"/>
    <x v="17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0"/>
    <x v="297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x v="2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0"/>
    <x v="5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0"/>
    <x v="19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x v="0"/>
    <x v="50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0"/>
    <x v="73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0"/>
    <x v="8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0"/>
    <x v="81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0"/>
    <x v="81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x v="74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0"/>
    <x v="84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x v="163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0"/>
    <x v="29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0"/>
    <x v="8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0"/>
    <x v="80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x v="8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0"/>
    <x v="221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0"/>
    <x v="8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0"/>
    <x v="8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0"/>
    <x v="19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0"/>
    <x v="80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0"/>
    <x v="408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0"/>
    <x v="8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0"/>
    <x v="6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0"/>
    <x v="202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x v="8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0"/>
    <x v="81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0"/>
    <x v="5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0"/>
    <x v="30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0"/>
    <x v="29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0"/>
    <x v="16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x v="84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0"/>
    <x v="78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0"/>
    <x v="80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0"/>
    <x v="79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0"/>
    <x v="80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0"/>
    <x v="80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0"/>
    <x v="84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0"/>
    <x v="81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0"/>
    <x v="1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0"/>
    <x v="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0"/>
    <x v="409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x v="0"/>
    <x v="84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0"/>
    <x v="38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x v="62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0"/>
    <x v="6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x v="3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0"/>
    <x v="1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0"/>
    <x v="2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0"/>
    <x v="58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0"/>
    <x v="22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0"/>
    <x v="158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0"/>
    <x v="63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x v="10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x v="5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x v="0"/>
    <x v="62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0"/>
    <x v="24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x v="0"/>
    <x v="287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0"/>
    <x v="55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x v="26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x v="0"/>
    <x v="44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0"/>
    <x v="410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x v="64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x v="76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0"/>
    <x v="28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0"/>
    <x v="289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0"/>
    <x v="411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1"/>
    <x v="161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0"/>
    <x v="412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0"/>
    <x v="413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1"/>
    <x v="414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0"/>
    <x v="415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0"/>
    <x v="106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0"/>
    <x v="416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0"/>
    <x v="20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0"/>
    <x v="417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0"/>
    <x v="418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0"/>
    <x v="419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x v="248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0"/>
    <x v="302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x v="42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x v="42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1"/>
    <x v="140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x v="40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0"/>
    <x v="33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0"/>
    <x v="422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x v="133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0"/>
    <x v="196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0"/>
    <x v="74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0"/>
    <x v="69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0"/>
    <x v="63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0"/>
    <x v="5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0"/>
    <x v="41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0"/>
    <x v="250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0"/>
    <x v="148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0"/>
    <x v="252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x v="29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0"/>
    <x v="5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0"/>
    <x v="51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x v="25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x v="82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0"/>
    <x v="88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x v="10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0"/>
    <x v="50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0"/>
    <x v="423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0"/>
    <x v="209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x v="61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0"/>
    <x v="228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0"/>
    <x v="42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0"/>
    <x v="306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0"/>
    <x v="425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x v="296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0"/>
    <x v="380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0"/>
    <x v="156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0"/>
    <x v="426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0"/>
    <x v="427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x v="428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0"/>
    <x v="33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x v="206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0"/>
    <x v="34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0"/>
    <x v="429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0"/>
    <x v="1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0"/>
    <x v="374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0"/>
    <x v="93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0"/>
    <x v="430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0"/>
    <x v="431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0"/>
    <x v="432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0"/>
    <x v="126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0"/>
    <x v="433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x v="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x v="434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0"/>
    <x v="130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0"/>
    <x v="387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0"/>
    <x v="435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0"/>
    <x v="436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0"/>
    <x v="437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x v="87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0"/>
    <x v="438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0"/>
    <x v="197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0"/>
    <x v="133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0"/>
    <x v="3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x v="242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0"/>
    <x v="190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0"/>
    <x v="87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0"/>
    <x v="439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0"/>
    <x v="33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x v="65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0"/>
    <x v="440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0"/>
    <x v="5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0"/>
    <x v="441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0"/>
    <x v="442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0"/>
    <x v="441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0"/>
    <x v="443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0"/>
    <x v="444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0"/>
    <x v="445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x v="446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0"/>
    <x v="206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0"/>
    <x v="221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0"/>
    <x v="1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0"/>
    <x v="11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0"/>
    <x v="44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x v="33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x v="58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x v="436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0"/>
    <x v="202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x v="8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0"/>
    <x v="53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0"/>
    <x v="211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0"/>
    <x v="1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0"/>
    <x v="25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0"/>
    <x v="448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0"/>
    <x v="20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0"/>
    <x v="20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0"/>
    <x v="60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0"/>
    <x v="68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0"/>
    <x v="67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0"/>
    <x v="74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0"/>
    <x v="300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0"/>
    <x v="69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0"/>
    <x v="108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0"/>
    <x v="10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0"/>
    <x v="449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0"/>
    <x v="25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0"/>
    <x v="63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1"/>
    <x v="263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1"/>
    <x v="268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1"/>
    <x v="27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1"/>
    <x v="116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1"/>
    <x v="15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1"/>
    <x v="196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1"/>
    <x v="11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1"/>
    <x v="450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1"/>
    <x v="329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1"/>
    <x v="451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1"/>
    <x v="201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1"/>
    <x v="1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1"/>
    <x v="328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1"/>
    <x v="133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1"/>
    <x v="31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1"/>
    <x v="452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1"/>
    <x v="19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1"/>
    <x v="430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1"/>
    <x v="99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1"/>
    <x v="30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0"/>
    <x v="31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0"/>
    <x v="80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0"/>
    <x v="80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0"/>
    <x v="42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0"/>
    <x v="63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0"/>
    <x v="29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1"/>
    <x v="453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x v="1"/>
    <x v="416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1"/>
    <x v="207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1"/>
    <x v="430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1"/>
    <x v="454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1"/>
    <x v="455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1"/>
    <x v="225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1"/>
    <x v="85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1"/>
    <x v="170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1"/>
    <x v="456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1"/>
    <x v="122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1"/>
    <x v="252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1"/>
    <x v="457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1"/>
    <x v="458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x v="29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0"/>
    <x v="29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0"/>
    <x v="8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0"/>
    <x v="29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x v="81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x v="63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0"/>
    <x v="29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x v="84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x v="8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0"/>
    <x v="29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0"/>
    <x v="84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x v="74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0"/>
    <x v="25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x v="84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0"/>
    <x v="80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x v="79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x v="29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x v="29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x v="80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x v="8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x v="63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x v="84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x v="8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0"/>
    <x v="22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x v="63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0"/>
    <x v="8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0"/>
    <x v="22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x v="29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x v="29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x v="29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x v="84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x v="29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0"/>
    <x v="82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x v="29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0"/>
    <x v="8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0"/>
    <x v="9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0"/>
    <x v="38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x v="0"/>
    <x v="51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0"/>
    <x v="84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x v="79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x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x v="8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0"/>
    <x v="8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x v="62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0"/>
    <x v="79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x v="29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0"/>
    <x v="78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x v="81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0"/>
    <x v="17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x v="29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x v="29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0"/>
    <x v="29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0"/>
    <x v="82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0"/>
    <x v="29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0"/>
    <x v="29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x v="29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0"/>
    <x v="80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0"/>
    <x v="84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0"/>
    <x v="84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x v="84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x v="84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x v="80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x v="84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x v="0"/>
    <x v="29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x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0"/>
    <x v="84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x v="280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x v="459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0"/>
    <x v="409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0"/>
    <x v="42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x v="0"/>
    <x v="248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0"/>
    <x v="112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0"/>
    <x v="152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0"/>
    <x v="82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0"/>
    <x v="148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0"/>
    <x v="33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0"/>
    <x v="153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x v="41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0"/>
    <x v="85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0"/>
    <x v="208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0"/>
    <x v="38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0"/>
    <x v="85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0"/>
    <x v="20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0"/>
    <x v="144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0"/>
    <x v="460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0"/>
    <x v="32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0"/>
    <x v="48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0"/>
    <x v="248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0"/>
    <x v="11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x v="68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0"/>
    <x v="53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0"/>
    <x v="47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0"/>
    <x v="68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0"/>
    <x v="6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0"/>
    <x v="5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0"/>
    <x v="17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0"/>
    <x v="5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0"/>
    <x v="201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0"/>
    <x v="5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0"/>
    <x v="44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0"/>
    <x v="75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0"/>
    <x v="16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0"/>
    <x v="14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0"/>
    <x v="1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0"/>
    <x v="38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x v="22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0"/>
    <x v="1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0"/>
    <x v="20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0"/>
    <x v="10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0"/>
    <x v="24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0"/>
    <x v="14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0"/>
    <x v="209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0"/>
    <x v="44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0"/>
    <x v="71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0"/>
    <x v="11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0"/>
    <x v="38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0"/>
    <x v="73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0"/>
    <x v="74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0"/>
    <x v="461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0"/>
    <x v="70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0"/>
    <x v="288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0"/>
    <x v="73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0"/>
    <x v="6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x v="9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0"/>
    <x v="203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0"/>
    <x v="60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x v="63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0"/>
    <x v="81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x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x v="84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x v="33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x v="84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0"/>
    <x v="80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x v="8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x v="51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0"/>
    <x v="80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x v="46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0"/>
    <x v="74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0"/>
    <x v="55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0"/>
    <x v="68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0"/>
    <x v="144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0"/>
    <x v="51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0"/>
    <x v="26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x v="75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0"/>
    <x v="88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x v="53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x v="42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0"/>
    <x v="65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0"/>
    <x v="327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0"/>
    <x v="25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0"/>
    <x v="76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0"/>
    <x v="80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0"/>
    <x v="202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0"/>
    <x v="333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0"/>
    <x v="211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0"/>
    <x v="74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0"/>
    <x v="287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0"/>
    <x v="62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0"/>
    <x v="62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0"/>
    <x v="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x v="42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0"/>
    <x v="71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0"/>
    <x v="179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0"/>
    <x v="7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0"/>
    <x v="7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x v="3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0"/>
    <x v="6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0"/>
    <x v="59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0"/>
    <x v="65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x v="85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0"/>
    <x v="2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0"/>
    <x v="69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0"/>
    <x v="17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x v="59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0"/>
    <x v="20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x v="64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0"/>
    <x v="8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0"/>
    <x v="29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x v="84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0"/>
    <x v="29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x v="84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0"/>
    <x v="84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0"/>
    <x v="80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0"/>
    <x v="8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x v="84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x v="202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0"/>
    <x v="29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x v="81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0"/>
    <x v="29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x v="29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x v="79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x v="22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0"/>
    <x v="29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0"/>
    <x v="84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0"/>
    <x v="29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0"/>
    <x v="29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0"/>
    <x v="10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0"/>
    <x v="74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0"/>
    <x v="63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x v="25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0"/>
    <x v="81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0"/>
    <x v="209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1"/>
    <x v="299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1"/>
    <x v="463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1"/>
    <x v="133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1"/>
    <x v="306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1"/>
    <x v="464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1"/>
    <x v="46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1"/>
    <x v="367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x v="466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1"/>
    <x v="467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1"/>
    <x v="468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1"/>
    <x v="469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1"/>
    <x v="32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1"/>
    <x v="33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1"/>
    <x v="61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0"/>
    <x v="250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1"/>
    <x v="146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1"/>
    <x v="180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1"/>
    <x v="99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1"/>
    <x v="28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1"/>
    <x v="470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1"/>
    <x v="471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0"/>
    <x v="142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0"/>
    <x v="95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0"/>
    <x v="472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0"/>
    <x v="47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x v="133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x v="43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0"/>
    <x v="64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x v="61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0"/>
    <x v="75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x v="172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0"/>
    <x v="288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0"/>
    <x v="473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0"/>
    <x v="20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x v="87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0"/>
    <x v="133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0"/>
    <x v="55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0"/>
    <x v="25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x v="72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x v="50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0"/>
    <x v="29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x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1"/>
    <x v="474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x v="47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1"/>
    <x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1"/>
    <x v="47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x v="8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0"/>
    <x v="79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x v="8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0"/>
    <x v="81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x v="5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0"/>
    <x v="202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0"/>
    <x v="16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x v="79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x v="0"/>
    <x v="68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0"/>
    <x v="215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0"/>
    <x v="211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0"/>
    <x v="80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x v="0"/>
    <x v="73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x v="81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0"/>
    <x v="65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x v="144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x v="6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x v="201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x v="67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x v="190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0"/>
    <x v="59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x v="0"/>
    <x v="33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x v="202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1"/>
    <x v="65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1"/>
    <x v="87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1"/>
    <x v="5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1"/>
    <x v="3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x v="1"/>
    <x v="199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1"/>
    <x v="60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0"/>
    <x v="82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0"/>
    <x v="74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x v="84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x v="8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0"/>
    <x v="80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0"/>
    <x v="84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0"/>
    <x v="9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x v="8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0"/>
    <x v="80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x v="29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x v="78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x v="25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0"/>
    <x v="29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x v="115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x v="84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x v="0"/>
    <x v="29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0"/>
    <x v="8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0"/>
    <x v="29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x v="8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0"/>
    <x v="44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x v="47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0"/>
    <x v="84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0"/>
    <x v="80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0"/>
    <x v="67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x v="55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0"/>
    <x v="43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0"/>
    <x v="63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0"/>
    <x v="22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1"/>
    <x v="40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1"/>
    <x v="476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1"/>
    <x v="477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1"/>
    <x v="47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1"/>
    <x v="479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1"/>
    <x v="196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1"/>
    <x v="235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1"/>
    <x v="48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1"/>
    <x v="120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1"/>
    <x v="48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x v="1"/>
    <x v="482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1"/>
    <x v="166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1"/>
    <x v="265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0"/>
    <x v="50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0"/>
    <x v="210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0"/>
    <x v="314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0"/>
    <x v="333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0"/>
    <x v="282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x v="483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0"/>
    <x v="116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0"/>
    <x v="442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x v="484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x v="413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x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0"/>
    <x v="345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0"/>
    <x v="7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0"/>
    <x v="9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x v="46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0"/>
    <x v="430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0"/>
    <x v="485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x v="0"/>
    <x v="6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0"/>
    <x v="231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0"/>
    <x v="41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0"/>
    <x v="277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x v="5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0"/>
    <x v="80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0"/>
    <x v="59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x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0"/>
    <x v="19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0"/>
    <x v="72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0"/>
    <x v="10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0"/>
    <x v="80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0"/>
    <x v="80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x v="84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0"/>
    <x v="25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0"/>
    <x v="22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x v="41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0"/>
    <x v="51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0"/>
    <x v="84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0"/>
    <x v="79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0"/>
    <x v="84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0"/>
    <x v="80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0"/>
    <x v="29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0"/>
    <x v="8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0"/>
    <x v="80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0"/>
    <x v="80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x v="8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0"/>
    <x v="69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0"/>
    <x v="84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0"/>
    <x v="51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0"/>
    <x v="29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0"/>
    <x v="62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0"/>
    <x v="84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x v="17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x v="29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x v="0"/>
    <x v="41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x v="29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x v="33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x v="59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x v="42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0"/>
    <x v="52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0"/>
    <x v="136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0"/>
    <x v="142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0"/>
    <x v="44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0"/>
    <x v="9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x v="5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x v="3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0"/>
    <x v="33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x v="5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x v="0"/>
    <x v="196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0"/>
    <x v="8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0"/>
    <x v="9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0"/>
    <x v="64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0"/>
    <x v="225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x v="237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0"/>
    <x v="208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0"/>
    <x v="162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0"/>
    <x v="62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x v="24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x v="26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0"/>
    <x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x v="0"/>
    <x v="59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x v="88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x v="251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x v="50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0"/>
    <x v="64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0"/>
    <x v="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x v="52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x v="1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0"/>
    <x v="93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x v="31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0"/>
    <x v="25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x v="3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x v="51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x v="33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x v="201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0"/>
    <x v="9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0"/>
    <x v="2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x v="225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x v="25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x v="41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x v="13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x v="10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0"/>
    <x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x v="174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0"/>
    <x v="88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0"/>
    <x v="202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x v="47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0"/>
    <x v="1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x v="2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x v="64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x v="251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0"/>
    <x v="202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x v="64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0"/>
    <x v="241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0"/>
    <x v="162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x v="46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x v="29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0"/>
    <x v="29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x v="70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x v="8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0"/>
    <x v="29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0"/>
    <x v="62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0"/>
    <x v="79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x v="25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0"/>
    <x v="81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x v="79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x v="0"/>
    <x v="41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x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x v="29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0"/>
    <x v="82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x v="8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0"/>
    <x v="8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0"/>
    <x v="29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x v="8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0"/>
    <x v="84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0"/>
    <x v="73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0"/>
    <x v="65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0"/>
    <x v="81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0"/>
    <x v="82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0"/>
    <x v="62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0"/>
    <x v="22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0"/>
    <x v="8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0"/>
    <x v="8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x v="0"/>
    <x v="79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x v="80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x v="29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x v="60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0"/>
    <x v="80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0"/>
    <x v="81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0"/>
    <x v="80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x v="81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x v="29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0"/>
    <x v="29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0"/>
    <x v="25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0"/>
    <x v="8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0"/>
    <x v="73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0"/>
    <x v="5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0"/>
    <x v="84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0"/>
    <x v="80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x v="0"/>
    <x v="8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x v="8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x v="8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0"/>
    <x v="63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0"/>
    <x v="84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x v="29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x v="80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0"/>
    <x v="80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0"/>
    <x v="5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x v="63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0"/>
    <x v="84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x v="0"/>
    <x v="81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0"/>
    <x v="29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x v="29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x v="25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x v="55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0"/>
    <x v="84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x v="29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0"/>
    <x v="8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0"/>
    <x v="63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x v="82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x v="9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0"/>
    <x v="79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x v="62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0"/>
    <x v="8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x v="79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x v="73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x v="206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0"/>
    <x v="473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x v="133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0"/>
    <x v="64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0"/>
    <x v="5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0"/>
    <x v="58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x v="95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0"/>
    <x v="82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x v="44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0"/>
    <x v="241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0"/>
    <x v="7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0"/>
    <x v="70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0"/>
    <x v="69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0"/>
    <x v="16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0"/>
    <x v="58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0"/>
    <x v="20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0"/>
    <x v="51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x v="29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x v="91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x v="29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0"/>
    <x v="84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0"/>
    <x v="62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x v="82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x v="84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x v="0"/>
    <x v="6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0"/>
    <x v="22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x v="8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x v="202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0"/>
    <x v="9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x v="8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x v="52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x v="9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x v="15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0"/>
    <x v="193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x v="70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x v="130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x v="26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0"/>
    <x v="5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x v="5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0"/>
    <x v="110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0"/>
    <x v="68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0"/>
    <x v="5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x v="51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0"/>
    <x v="45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0"/>
    <x v="116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0"/>
    <x v="25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x v="209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0"/>
    <x v="38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0"/>
    <x v="67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x v="5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1"/>
    <x v="174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1"/>
    <x v="211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1"/>
    <x v="486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1"/>
    <x v="423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0"/>
    <x v="112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0"/>
    <x v="6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0"/>
    <x v="236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0"/>
    <x v="33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x v="487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x v="74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0"/>
    <x v="251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0"/>
    <x v="31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0"/>
    <x v="19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0"/>
    <x v="211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0"/>
    <x v="437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x v="413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0"/>
    <x v="248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0"/>
    <x v="488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0"/>
    <x v="9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0"/>
    <x v="22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0"/>
    <x v="489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0"/>
    <x v="201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0"/>
    <x v="5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0"/>
    <x v="490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0"/>
    <x v="115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0"/>
    <x v="174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x v="9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x v="55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0"/>
    <x v="130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0"/>
    <x v="41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x v="20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x v="16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x v="329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0"/>
    <x v="491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0"/>
    <x v="244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0"/>
    <x v="17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0"/>
    <x v="180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x v="14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0"/>
    <x v="334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x v="209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0"/>
    <x v="27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0"/>
    <x v="95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x v="79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0"/>
    <x v="0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0"/>
    <x v="108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0"/>
    <x v="20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x v="492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0"/>
    <x v="221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0"/>
    <x v="493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x v="14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x v="0"/>
    <x v="60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x v="20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0"/>
    <x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0"/>
    <x v="494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0"/>
    <x v="495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0"/>
    <x v="313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0"/>
    <x v="58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0"/>
    <x v="74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0"/>
    <x v="163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x v="288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x v="1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x v="7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x v="130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0"/>
    <x v="239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0"/>
    <x v="31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0"/>
    <x v="6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0"/>
    <x v="9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0"/>
    <x v="5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x v="241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0"/>
    <x v="82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x v="2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x v="84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0"/>
    <x v="8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0"/>
    <x v="29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0"/>
    <x v="8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0"/>
    <x v="202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x v="79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x v="85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0"/>
    <x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x v="250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0"/>
    <x v="84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0"/>
    <x v="41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x v="29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x v="84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0"/>
    <x v="63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0"/>
    <x v="38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x v="2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0"/>
    <x v="84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x v="63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x v="0"/>
    <x v="8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0"/>
    <x v="9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x v="133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0"/>
    <x v="84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x v="8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x v="74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0"/>
    <x v="63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x v="81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x v="0"/>
    <x v="8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x v="79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x v="82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x v="8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0"/>
    <x v="84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0"/>
    <x v="8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0"/>
    <x v="43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x v="82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0"/>
    <x v="82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x v="64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0"/>
    <x v="5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x v="29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0"/>
    <x v="29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x v="25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0"/>
    <x v="288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x v="74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0"/>
    <x v="81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0"/>
    <x v="62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x v="8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0"/>
    <x v="24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x v="84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x v="81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0"/>
    <x v="162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x v="80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x v="60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x v="84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0"/>
    <x v="229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0"/>
    <x v="29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0"/>
    <x v="88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0"/>
    <x v="82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x v="7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0"/>
    <x v="29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x v="73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0"/>
    <x v="29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0"/>
    <x v="84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x v="29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0"/>
    <x v="73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0"/>
    <x v="29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0"/>
    <x v="84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0"/>
    <x v="493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0"/>
    <x v="80"/>
    <b v="0"/>
    <s v="theater/spaces"/>
    <n v="3.2499999999999997E-5"/>
    <x v="2280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x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x v="0"/>
    <x v="5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0"/>
    <x v="2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0"/>
    <x v="29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0"/>
    <x v="80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0"/>
    <x v="8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0"/>
    <x v="29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x v="0"/>
    <x v="38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0"/>
    <x v="8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0"/>
    <x v="63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0"/>
    <x v="19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0"/>
    <x v="29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0"/>
    <x v="79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0"/>
    <x v="80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x v="0"/>
    <x v="22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0"/>
    <x v="8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x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0"/>
    <x v="209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0"/>
    <x v="8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1"/>
    <x v="496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1"/>
    <x v="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1"/>
    <x v="20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1"/>
    <x v="201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1"/>
    <x v="69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1"/>
    <x v="85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1"/>
    <x v="198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1"/>
    <x v="252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1"/>
    <x v="177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1"/>
    <x v="30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1"/>
    <x v="14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1"/>
    <x v="50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1"/>
    <x v="47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1"/>
    <x v="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1"/>
    <x v="142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1"/>
    <x v="287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1"/>
    <x v="250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1"/>
    <x v="26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1"/>
    <x v="64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1"/>
    <x v="497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1"/>
    <x v="16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1"/>
    <x v="42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1"/>
    <x v="141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1"/>
    <x v="26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1"/>
    <x v="2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1"/>
    <x v="60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1"/>
    <x v="142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1"/>
    <x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1"/>
    <x v="65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1"/>
    <x v="16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1"/>
    <x v="13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1"/>
    <x v="76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1"/>
    <x v="95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1"/>
    <x v="43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1"/>
    <x v="41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x v="1"/>
    <x v="299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1"/>
    <x v="32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1"/>
    <x v="67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1"/>
    <x v="5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1"/>
    <x v="16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1"/>
    <x v="138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x v="82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x v="10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0"/>
    <x v="80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x v="22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x v="5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x v="70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x v="79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x v="80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x v="8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0"/>
    <x v="28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0"/>
    <x v="29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0"/>
    <x v="84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x v="20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x v="79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x v="8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x v="17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1"/>
    <x v="141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1"/>
    <x v="334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1"/>
    <x v="65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1"/>
    <x v="498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1"/>
    <x v="225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1"/>
    <x v="5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1"/>
    <x v="248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x v="1"/>
    <x v="179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1"/>
    <x v="2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1"/>
    <x v="201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1"/>
    <x v="192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1"/>
    <x v="46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x v="211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1"/>
    <x v="116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1"/>
    <x v="87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1"/>
    <x v="142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1"/>
    <x v="499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1"/>
    <x v="70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1"/>
    <x v="64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0"/>
    <x v="209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1"/>
    <x v="7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1"/>
    <x v="91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1"/>
    <x v="7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0"/>
    <x v="33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1"/>
    <x v="55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0"/>
    <x v="42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0"/>
    <x v="248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1"/>
    <x v="33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0"/>
    <x v="238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1"/>
    <x v="314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1"/>
    <x v="1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1"/>
    <x v="201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0"/>
    <x v="69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1"/>
    <x v="15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x v="1"/>
    <x v="275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1"/>
    <x v="26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0"/>
    <x v="50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x v="50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1"/>
    <x v="189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1"/>
    <x v="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1"/>
    <x v="452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1"/>
    <x v="106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1"/>
    <x v="496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1"/>
    <x v="9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1"/>
    <x v="133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x v="1"/>
    <x v="248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1"/>
    <x v="153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1"/>
    <x v="59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1"/>
    <x v="282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0"/>
    <x v="14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1"/>
    <x v="11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1"/>
    <x v="174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1"/>
    <x v="196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1"/>
    <x v="72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1"/>
    <x v="179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1"/>
    <x v="32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1"/>
    <x v="72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1"/>
    <x v="287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1"/>
    <x v="430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1"/>
    <x v="449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1"/>
    <x v="288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1"/>
    <x v="16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1"/>
    <x v="209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1"/>
    <x v="13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1"/>
    <x v="108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1"/>
    <x v="64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1"/>
    <x v="172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1"/>
    <x v="8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1"/>
    <x v="61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1"/>
    <x v="61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1"/>
    <x v="69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0"/>
    <x v="287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x v="209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x v="5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0"/>
    <x v="186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0"/>
    <x v="5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0"/>
    <x v="41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x v="0"/>
    <x v="75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0"/>
    <x v="259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x v="69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0"/>
    <x v="44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0"/>
    <x v="20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x v="0"/>
    <x v="250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x v="25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x v="41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0"/>
    <x v="110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x v="5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0"/>
    <x v="74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x v="5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x v="3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x v="250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x v="287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x v="106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0"/>
    <x v="16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0"/>
    <x v="133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x v="2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0"/>
    <x v="489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x v="9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0"/>
    <x v="241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0"/>
    <x v="9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0"/>
    <x v="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0"/>
    <x v="162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x v="162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x v="43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0"/>
    <x v="14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0"/>
    <x v="60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x v="6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0"/>
    <x v="30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x v="0"/>
    <x v="207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0"/>
    <x v="59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0"/>
    <x v="58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0"/>
    <x v="38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0"/>
    <x v="44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0"/>
    <x v="41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0"/>
    <x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0"/>
    <x v="72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0"/>
    <x v="73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x v="41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x v="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0"/>
    <x v="51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0"/>
    <x v="82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0"/>
    <x v="55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x v="50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x v="71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0"/>
    <x v="1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x v="112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x v="67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0"/>
    <x v="287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0"/>
    <x v="82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0"/>
    <x v="69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0"/>
    <x v="300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0"/>
    <x v="5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0"/>
    <x v="44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0"/>
    <x v="33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x v="76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0"/>
    <x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0"/>
    <x v="244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x v="62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x v="59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0"/>
    <x v="19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0"/>
    <x v="1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0"/>
    <x v="25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x v="13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0"/>
    <x v="241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0"/>
    <x v="16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0"/>
    <x v="3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x v="16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0"/>
    <x v="41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0"/>
    <x v="74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0"/>
    <x v="64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0"/>
    <x v="37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0"/>
    <x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0"/>
    <x v="250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0"/>
    <x v="32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x v="9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0"/>
    <x v="55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0"/>
    <x v="250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x v="8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x v="59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x v="209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0"/>
    <x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0"/>
    <x v="241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0"/>
    <x v="55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x v="82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0"/>
    <x v="74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x v="209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x v="47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0"/>
    <x v="5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x v="10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x v="99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0"/>
    <x v="64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x v="44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0"/>
    <x v="33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x v="53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0"/>
    <x v="67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0"/>
    <x v="209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x v="31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0"/>
    <x v="41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0"/>
    <x v="14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0"/>
    <x v="2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x v="43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0"/>
    <x v="95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0"/>
    <x v="19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0"/>
    <x v="59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0"/>
    <x v="8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0"/>
    <x v="3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0"/>
    <x v="74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x v="44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0"/>
    <x v="33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0"/>
    <x v="5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0"/>
    <x v="71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x v="67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0"/>
    <x v="268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x v="3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x v="111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x v="5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x v="8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0"/>
    <x v="5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0"/>
    <x v="110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x v="0"/>
    <x v="85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0"/>
    <x v="59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0"/>
    <x v="64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0"/>
    <x v="244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x v="76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0"/>
    <x v="55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x v="25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0"/>
    <x v="3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0"/>
    <x v="82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x v="209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0"/>
    <x v="43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0"/>
    <x v="6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0"/>
    <x v="67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0"/>
    <x v="69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x v="15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x v="67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x v="73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x v="88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0"/>
    <x v="201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0"/>
    <x v="45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0"/>
    <x v="60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x v="13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0"/>
    <x v="8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0"/>
    <x v="250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0"/>
    <x v="64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0"/>
    <x v="288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x v="0"/>
    <x v="26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0"/>
    <x v="129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0"/>
    <x v="10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0"/>
    <x v="7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x v="17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x v="25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0"/>
    <x v="59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0"/>
    <x v="141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x v="68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x v="22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0"/>
    <x v="43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0"/>
    <x v="9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x v="162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x v="20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0"/>
    <x v="25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0"/>
    <x v="43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0"/>
    <x v="9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x v="70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x v="38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0"/>
    <x v="7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0"/>
    <x v="25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0"/>
    <x v="64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0"/>
    <x v="50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0"/>
    <x v="38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x v="16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x v="74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0"/>
    <x v="17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0"/>
    <x v="10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0"/>
    <x v="8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x v="5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0"/>
    <x v="229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0"/>
    <x v="251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x v="17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0"/>
    <x v="42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x v="5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0"/>
    <x v="5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0"/>
    <x v="287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0"/>
    <x v="82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0"/>
    <x v="209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0"/>
    <x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x v="51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0"/>
    <x v="70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0"/>
    <x v="5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0"/>
    <x v="79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x v="70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x v="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0"/>
    <x v="6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x v="62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0"/>
    <x v="1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0"/>
    <x v="144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0"/>
    <x v="182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0"/>
    <x v="3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0"/>
    <x v="209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x v="6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x v="3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x v="60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0"/>
    <x v="250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0"/>
    <x v="74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x v="73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x v="2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0"/>
    <x v="60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0"/>
    <x v="62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0"/>
    <x v="250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0"/>
    <x v="76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0"/>
    <x v="72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0"/>
    <x v="288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x v="2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0"/>
    <x v="288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x v="288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0"/>
    <x v="162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0"/>
    <x v="44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x v="22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x v="0"/>
    <x v="70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0"/>
    <x v="60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0"/>
    <x v="250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0"/>
    <x v="41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0"/>
    <x v="51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0"/>
    <x v="41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0"/>
    <x v="10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x v="5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0"/>
    <x v="3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x v="73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x v="67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0"/>
    <x v="202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0"/>
    <x v="62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0"/>
    <x v="51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x v="33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x v="64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0"/>
    <x v="62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x v="69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0"/>
    <x v="144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0"/>
    <x v="142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x v="63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0"/>
    <x v="69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x v="48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0"/>
    <x v="7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x v="59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0"/>
    <x v="19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0"/>
    <x v="55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0"/>
    <x v="74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x v="22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x v="386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x v="67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x v="5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0"/>
    <x v="33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0"/>
    <x v="1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0"/>
    <x v="62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0"/>
    <x v="22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x v="58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0"/>
    <x v="268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x v="60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x v="5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x v="22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x v="10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0"/>
    <x v="22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0"/>
    <x v="62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x v="288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0"/>
    <x v="31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0"/>
    <x v="20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0"/>
    <x v="9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x v="201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x v="28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0"/>
    <x v="25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0"/>
    <x v="9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0"/>
    <x v="501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x v="19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x v="5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x v="142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x v="0"/>
    <x v="241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0"/>
    <x v="162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0"/>
    <x v="20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x v="5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0"/>
    <x v="8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0"/>
    <x v="44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x v="14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0"/>
    <x v="10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0"/>
    <x v="14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0"/>
    <x v="55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0"/>
    <x v="20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x v="82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0"/>
    <x v="76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0"/>
    <x v="43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0"/>
    <x v="33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0"/>
    <x v="81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x v="74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0"/>
    <x v="7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0"/>
    <x v="25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x v="74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0"/>
    <x v="43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0"/>
    <x v="72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0"/>
    <x v="5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x v="0"/>
    <x v="300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0"/>
    <x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0"/>
    <x v="241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0"/>
    <x v="33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x v="202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x v="95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0"/>
    <x v="196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0"/>
    <x v="59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0"/>
    <x v="2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0"/>
    <x v="68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0"/>
    <x v="17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x v="95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0"/>
    <x v="41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0"/>
    <x v="51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0"/>
    <x v="74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x v="5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0"/>
    <x v="80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0"/>
    <x v="28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0"/>
    <x v="72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x v="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0"/>
    <x v="50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0"/>
    <x v="41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0"/>
    <x v="31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x v="9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0"/>
    <x v="74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0"/>
    <x v="64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x v="162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x v="13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0"/>
    <x v="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0"/>
    <x v="9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x v="26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x v="250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x v="43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0"/>
    <x v="13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x v="6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0"/>
    <x v="5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x v="438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0"/>
    <x v="16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0"/>
    <x v="64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0"/>
    <x v="69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0"/>
    <x v="70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x v="76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0"/>
    <x v="53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0"/>
    <x v="60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0"/>
    <x v="84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0"/>
    <x v="29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0"/>
    <x v="211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0"/>
    <x v="29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x v="0"/>
    <x v="162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0"/>
    <x v="59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0"/>
    <x v="73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x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0"/>
    <x v="25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x v="84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0"/>
    <x v="29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x v="0"/>
    <x v="8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x v="84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0"/>
    <x v="8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0"/>
    <x v="29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x v="22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0"/>
    <x v="84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0"/>
    <x v="196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0"/>
    <x v="22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0"/>
    <x v="5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0"/>
    <x v="82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0"/>
    <x v="5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x v="51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0"/>
    <x v="44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x v="1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0"/>
    <x v="67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0"/>
    <x v="9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0"/>
    <x v="9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x v="62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0"/>
    <x v="19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0"/>
    <x v="17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x v="244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0"/>
    <x v="82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0"/>
    <x v="10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x v="25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0"/>
    <x v="44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x v="6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x v="33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x v="5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x v="8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0"/>
    <x v="244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0"/>
    <x v="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0"/>
    <x v="229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0"/>
    <x v="162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0"/>
    <x v="8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0"/>
    <x v="38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0"/>
    <x v="473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x v="162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0"/>
    <x v="209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0"/>
    <x v="69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0"/>
    <x v="59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0"/>
    <x v="85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0"/>
    <x v="3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x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0"/>
    <x v="149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x v="79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0"/>
    <x v="20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0"/>
    <x v="70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x v="95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0"/>
    <x v="162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x v="220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0"/>
    <x v="5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x v="25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x v="0"/>
    <x v="65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0"/>
    <x v="51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0"/>
    <x v="76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0"/>
    <x v="209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0"/>
    <x v="327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0"/>
    <x v="244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0"/>
    <x v="59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x v="70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0"/>
    <x v="64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0"/>
    <x v="209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0"/>
    <x v="74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0"/>
    <x v="2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0"/>
    <x v="62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0"/>
    <x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0"/>
    <x v="70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0"/>
    <x v="2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x v="74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0"/>
    <x v="64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x v="201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0"/>
    <x v="10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x v="174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x v="74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x v="5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x v="62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x v="67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x v="80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x v="244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0"/>
    <x v="3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0"/>
    <x v="2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0"/>
    <x v="287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0"/>
    <x v="30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0"/>
    <x v="41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0"/>
    <x v="67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0"/>
    <x v="51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x v="162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x v="81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x v="29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0"/>
    <x v="8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0"/>
    <x v="80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x v="63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x v="84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x v="29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x v="80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0"/>
    <x v="79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0"/>
    <x v="22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0"/>
    <x v="25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0"/>
    <x v="80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0"/>
    <x v="29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0"/>
    <x v="29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x v="29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0"/>
    <x v="47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0"/>
    <x v="63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x v="0"/>
    <x v="33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0"/>
    <x v="202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x v="0"/>
    <x v="41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x v="209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0"/>
    <x v="74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0"/>
    <x v="33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0"/>
    <x v="5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0"/>
    <x v="133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0"/>
    <x v="55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x v="106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0"/>
    <x v="110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x v="8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x v="33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x v="99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0"/>
    <x v="74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0"/>
    <x v="329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0"/>
    <x v="93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x v="6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0"/>
    <x v="6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0"/>
    <x v="41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x v="9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0"/>
    <x v="44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0"/>
    <x v="51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0"/>
    <x v="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x v="20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x v="25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0"/>
    <x v="225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0"/>
    <x v="211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0"/>
    <x v="17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0"/>
    <x v="248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x v="209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0"/>
    <x v="47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0"/>
    <x v="74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0"/>
    <x v="5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0"/>
    <x v="73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0"/>
    <x v="209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0"/>
    <x v="26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x v="73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x v="0"/>
    <x v="29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x v="80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x v="84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0"/>
    <x v="5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x v="29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x v="84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0"/>
    <x v="29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x v="7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0"/>
    <x v="81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0"/>
    <x v="80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0"/>
    <x v="38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0"/>
    <x v="82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0"/>
    <x v="244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x v="0"/>
    <x v="84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0"/>
    <x v="29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x v="82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x v="5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0"/>
    <x v="44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x v="55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0"/>
    <x v="10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x v="202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0"/>
    <x v="74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x v="69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x v="9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x v="0"/>
    <x v="7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x v="9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x v="73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x v="55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x v="9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x v="67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x v="88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x v="14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0"/>
    <x v="63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x v="72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x v="55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x v="71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0"/>
    <x v="33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0"/>
    <x v="22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0"/>
    <x v="8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0"/>
    <x v="82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0"/>
    <x v="82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0"/>
    <x v="9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x v="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0"/>
    <x v="22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0"/>
    <x v="25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x v="5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x v="0"/>
    <x v="61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x v="58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0"/>
    <x v="8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1"/>
    <x v="69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1"/>
    <x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1"/>
    <x v="10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1"/>
    <x v="133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x v="1"/>
    <x v="8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1"/>
    <x v="22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1"/>
    <x v="82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1"/>
    <x v="68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1"/>
    <x v="33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1"/>
    <x v="80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1"/>
    <x v="5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x v="84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0"/>
    <x v="84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x v="9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x v="0"/>
    <x v="29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x v="29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0"/>
    <x v="80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x v="29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0"/>
    <x v="29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0"/>
    <x v="62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x v="0"/>
    <x v="29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0"/>
    <x v="29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x v="8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0"/>
    <x v="25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0"/>
    <x v="84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0"/>
    <x v="81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0"/>
    <x v="29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x v="41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0"/>
    <x v="73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0"/>
    <x v="8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0"/>
    <x v="67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0"/>
    <x v="25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x v="29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0"/>
    <x v="5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0"/>
    <x v="29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0"/>
    <x v="78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x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x v="84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0"/>
    <x v="25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0"/>
    <x v="82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x v="22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x v="63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0"/>
    <x v="87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0"/>
    <x v="202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x v="29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0"/>
    <x v="80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0"/>
    <x v="73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x v="38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0"/>
    <x v="84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x v="81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x v="29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0"/>
    <x v="162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x v="84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x v="63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x v="38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0"/>
    <x v="80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0"/>
    <x v="80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0"/>
    <x v="80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x v="8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0"/>
    <x v="17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x v="29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x v="63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x v="74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0"/>
    <x v="29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0"/>
    <x v="29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0"/>
    <x v="8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x v="8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0"/>
    <x v="8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x v="79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x v="5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0"/>
    <x v="244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x v="0"/>
    <x v="8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0"/>
    <x v="29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0"/>
    <x v="84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x v="63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0"/>
    <x v="25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0"/>
    <x v="29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0"/>
    <x v="8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x v="8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x v="0"/>
    <x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0"/>
    <x v="73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x v="81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0"/>
    <x v="29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0"/>
    <x v="84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0"/>
    <x v="84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x v="62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x v="29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x v="81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0"/>
    <x v="84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x v="58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0"/>
    <x v="29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0"/>
    <x v="29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x v="29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x v="22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0"/>
    <x v="29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0"/>
    <x v="38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0"/>
    <x v="8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x v="80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0"/>
    <x v="84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x v="8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x v="8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0"/>
    <x v="80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0"/>
    <x v="84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0"/>
    <x v="73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0"/>
    <x v="202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0"/>
    <x v="79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0"/>
    <x v="84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0"/>
    <x v="79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0"/>
    <x v="22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0"/>
    <x v="7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0"/>
    <x v="202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0"/>
    <x v="73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0"/>
    <x v="79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0"/>
    <x v="22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x v="79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0"/>
    <x v="63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0"/>
    <x v="63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x v="81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0"/>
    <x v="67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0"/>
    <x v="73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0"/>
    <x v="10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0"/>
    <x v="62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0"/>
    <x v="62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x v="80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0"/>
    <x v="8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x v="29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x v="82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x v="29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0"/>
    <x v="29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x v="80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0"/>
    <x v="5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x v="8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0"/>
    <x v="25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0"/>
    <x v="29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0"/>
    <x v="25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0"/>
    <x v="80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x v="84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0"/>
    <x v="29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0"/>
    <x v="84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0"/>
    <x v="29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0"/>
    <x v="29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x v="80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0"/>
    <x v="8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0"/>
    <x v="44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0"/>
    <x v="80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x v="84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x v="29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0"/>
    <x v="63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0"/>
    <x v="84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0"/>
    <x v="80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0"/>
    <x v="80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x v="8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0"/>
    <x v="84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0"/>
    <x v="438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x v="29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x v="80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0"/>
    <x v="63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0"/>
    <x v="202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x v="0"/>
    <x v="79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x v="63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0"/>
    <x v="225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x v="84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0"/>
    <x v="20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0"/>
    <x v="5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0"/>
    <x v="84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0"/>
    <x v="80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x v="81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x v="84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0"/>
    <x v="84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0"/>
    <x v="8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x v="80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0"/>
    <x v="29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0"/>
    <x v="8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0"/>
    <x v="80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0"/>
    <x v="110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x v="29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0"/>
    <x v="29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x v="0"/>
    <x v="62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0"/>
    <x v="84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0"/>
    <x v="64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0"/>
    <x v="82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x v="79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0"/>
    <x v="80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0"/>
    <x v="63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0"/>
    <x v="81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0"/>
    <x v="8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0"/>
    <x v="82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x v="79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0"/>
    <x v="80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0"/>
    <x v="29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x v="5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0"/>
    <x v="29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x v="62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x v="79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0"/>
    <x v="84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x v="84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x v="64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0"/>
    <x v="62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0"/>
    <x v="79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0"/>
    <x v="29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x v="8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x v="84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x v="79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x v="0"/>
    <x v="29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x v="29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x v="81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0"/>
    <x v="8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x v="22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x v="8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0"/>
    <x v="22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x v="29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x v="80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0"/>
    <x v="22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0"/>
    <x v="29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0"/>
    <x v="81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0"/>
    <x v="29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0"/>
    <x v="79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x v="79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0"/>
    <x v="25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0"/>
    <x v="79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x v="51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0"/>
    <x v="80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0"/>
    <x v="29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0"/>
    <x v="79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x v="79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0"/>
    <x v="29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x v="83"/>
    <b v="0"/>
    <s v="theater/plays"/>
    <n v="2E-3"/>
    <x v="120"/>
    <x v="1"/>
    <x v="6"/>
  </r>
  <r>
    <m/>
    <m/>
    <m/>
    <m/>
    <m/>
    <x v="4"/>
    <x v="21"/>
    <m/>
    <m/>
    <m/>
    <m/>
    <x v="4114"/>
    <x v="2"/>
    <x v="502"/>
    <m/>
    <m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d v="2015-06-21T19:10:11"/>
    <b v="0"/>
    <x v="0"/>
    <b v="1"/>
    <s v="film &amp; video/television"/>
    <n v="1.3685882352941177"/>
    <n v="63.917582417582416"/>
    <s v="film &amp; video"/>
    <s v="television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d v="2017-01-31T09:24:43"/>
    <b v="0"/>
    <x v="1"/>
    <b v="1"/>
    <s v="film &amp; video/television"/>
    <n v="1.4260827250608272"/>
    <n v="185.48101265822785"/>
    <s v="film &amp; video"/>
    <s v="television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d v="2016-02-05T11:51:23"/>
    <b v="0"/>
    <x v="2"/>
    <b v="1"/>
    <s v="film &amp; video/television"/>
    <n v="1.05"/>
    <n v="15"/>
    <s v="film &amp; video"/>
    <s v="television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d v="2014-07-08T07:21:47"/>
    <b v="0"/>
    <x v="3"/>
    <b v="1"/>
    <s v="film &amp; video/television"/>
    <n v="1.0389999999999999"/>
    <n v="69.266666666666666"/>
    <s v="film &amp; video"/>
    <s v="television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d v="2015-11-19T15:01:19"/>
    <b v="0"/>
    <x v="4"/>
    <b v="1"/>
    <s v="film &amp; video/television"/>
    <n v="1.2299154545454545"/>
    <n v="190.55028169014085"/>
    <s v="film &amp; video"/>
    <s v="television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d v="2016-07-12T17:23:27"/>
    <b v="0"/>
    <x v="5"/>
    <b v="1"/>
    <s v="film &amp; video/television"/>
    <n v="1.0977744436109027"/>
    <n v="93.40425531914893"/>
    <s v="film &amp; video"/>
    <s v="television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d v="2014-06-03T20:44:10"/>
    <b v="0"/>
    <x v="6"/>
    <b v="1"/>
    <s v="film &amp; video/television"/>
    <n v="1.064875"/>
    <n v="146.87931034482759"/>
    <s v="film &amp; video"/>
    <s v="television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d v="2016-05-25T20:07:47"/>
    <b v="0"/>
    <x v="7"/>
    <b v="1"/>
    <s v="film &amp; video/television"/>
    <n v="1.0122222222222221"/>
    <n v="159.82456140350877"/>
    <s v="film &amp; video"/>
    <s v="television"/>
    <n v="40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d v="2016-04-08T17:40:12"/>
    <b v="0"/>
    <x v="8"/>
    <b v="1"/>
    <s v="film &amp; video/television"/>
    <n v="1.0004342857142856"/>
    <n v="291.79333333333335"/>
    <s v="film &amp; video"/>
    <s v="television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d v="2016-03-17T21:29:04"/>
    <b v="0"/>
    <x v="9"/>
    <b v="1"/>
    <s v="film &amp; video/television"/>
    <n v="1.2599800000000001"/>
    <n v="31.499500000000001"/>
    <s v="film &amp; video"/>
    <s v="television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d v="2014-05-20T20:37:59"/>
    <b v="0"/>
    <x v="10"/>
    <b v="1"/>
    <s v="film &amp; video/television"/>
    <n v="1.0049999999999999"/>
    <n v="158.68421052631578"/>
    <s v="film &amp; video"/>
    <s v="television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d v="2016-07-21T13:41:02"/>
    <b v="0"/>
    <x v="11"/>
    <b v="1"/>
    <s v="film &amp; video/television"/>
    <n v="1.2050000000000001"/>
    <n v="80.333333333333329"/>
    <s v="film &amp; video"/>
    <s v="television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d v="2014-06-01T12:07:05"/>
    <b v="0"/>
    <x v="12"/>
    <b v="1"/>
    <s v="film &amp; video/television"/>
    <n v="1.6529333333333334"/>
    <n v="59.961305925030231"/>
    <s v="film &amp; video"/>
    <s v="television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d v="2016-05-18T11:15:09"/>
    <b v="0"/>
    <x v="13"/>
    <b v="1"/>
    <s v="film &amp; video/television"/>
    <n v="1.5997142857142856"/>
    <n v="109.78431372549019"/>
    <s v="film &amp; video"/>
    <s v="television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d v="2014-06-17T19:38:08"/>
    <b v="0"/>
    <x v="14"/>
    <b v="1"/>
    <s v="film &amp; video/television"/>
    <n v="1.0093333333333334"/>
    <n v="147.70731707317074"/>
    <s v="film &amp; video"/>
    <s v="television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d v="2015-09-09T04:24:18"/>
    <b v="0"/>
    <x v="15"/>
    <b v="1"/>
    <s v="film &amp; video/television"/>
    <n v="1.0660000000000001"/>
    <n v="21.755102040816325"/>
    <s v="film &amp; video"/>
    <s v="television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d v="2014-05-01T14:06:51"/>
    <b v="0"/>
    <x v="16"/>
    <b v="1"/>
    <s v="film &amp; video/television"/>
    <n v="1.0024166666666667"/>
    <n v="171.84285714285716"/>
    <s v="film &amp; video"/>
    <s v="television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d v="2014-10-05T12:33:42"/>
    <b v="0"/>
    <x v="17"/>
    <b v="1"/>
    <s v="film &amp; video/television"/>
    <n v="1.0066666666666666"/>
    <n v="41.944444444444443"/>
    <s v="film &amp; video"/>
    <s v="television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d v="2014-08-18T08:00:56"/>
    <b v="0"/>
    <x v="18"/>
    <b v="1"/>
    <s v="film &amp; video/television"/>
    <n v="1.0632110000000001"/>
    <n v="93.264122807017543"/>
    <s v="film &amp; video"/>
    <s v="television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d v="2015-06-20T14:35:34"/>
    <b v="0"/>
    <x v="19"/>
    <b v="1"/>
    <s v="film &amp; video/television"/>
    <n v="1.4529411764705882"/>
    <n v="56.136363636363633"/>
    <s v="film &amp; video"/>
    <s v="television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d v="2015-07-15T13:11:52"/>
    <b v="0"/>
    <x v="20"/>
    <b v="1"/>
    <s v="film &amp; video/television"/>
    <n v="1.002"/>
    <n v="80.16"/>
    <s v="film &amp; video"/>
    <s v="television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d v="2014-08-27T10:03:09"/>
    <b v="0"/>
    <x v="21"/>
    <b v="1"/>
    <s v="film &amp; video/television"/>
    <n v="1.0913513513513513"/>
    <n v="199.9009900990099"/>
    <s v="film &amp; video"/>
    <s v="television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d v="2014-12-16T16:52:20"/>
    <b v="0"/>
    <x v="22"/>
    <b v="1"/>
    <s v="film &amp; video/television"/>
    <n v="1.1714285714285715"/>
    <n v="51.25"/>
    <s v="film &amp; video"/>
    <s v="television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d v="2015-04-03T13:41:41"/>
    <b v="0"/>
    <x v="23"/>
    <b v="1"/>
    <s v="film &amp; video/television"/>
    <n v="1.1850000000000001"/>
    <n v="103.04347826086956"/>
    <s v="film &amp; video"/>
    <s v="television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d v="2015-08-13T14:41:03"/>
    <b v="0"/>
    <x v="24"/>
    <b v="1"/>
    <s v="film &amp; video/television"/>
    <n v="1.0880768571428572"/>
    <n v="66.346149825783982"/>
    <s v="film &amp; video"/>
    <s v="television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d v="2015-11-09T19:36:01"/>
    <b v="0"/>
    <x v="25"/>
    <b v="1"/>
    <s v="film &amp; video/television"/>
    <n v="1.3333333333333333"/>
    <n v="57.142857142857146"/>
    <s v="film &amp; video"/>
    <s v="television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d v="2014-07-08T07:22:24"/>
    <b v="0"/>
    <x v="10"/>
    <b v="1"/>
    <s v="film &amp; video/television"/>
    <n v="1.552"/>
    <n v="102.10526315789474"/>
    <s v="film &amp; video"/>
    <s v="television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d v="2014-10-16T22:57:13"/>
    <b v="0"/>
    <x v="3"/>
    <b v="1"/>
    <s v="film &amp; video/television"/>
    <n v="1.1172500000000001"/>
    <n v="148.96666666666667"/>
    <s v="film &amp; video"/>
    <s v="television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d v="2015-11-16T18:08:04"/>
    <b v="0"/>
    <x v="26"/>
    <b v="1"/>
    <s v="film &amp; video/television"/>
    <n v="1.0035000000000001"/>
    <n v="169.6056338028169"/>
    <s v="film &amp; video"/>
    <s v="television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d v="2014-06-22T11:09:28"/>
    <b v="0"/>
    <x v="27"/>
    <b v="1"/>
    <s v="film &amp; video/television"/>
    <n v="1.2333333333333334"/>
    <n v="31.623931623931625"/>
    <s v="film &amp; video"/>
    <s v="television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d v="2014-07-22T02:01:55"/>
    <b v="0"/>
    <x v="28"/>
    <b v="1"/>
    <s v="film &amp; video/television"/>
    <n v="1.0129975"/>
    <n v="76.45264150943396"/>
    <s v="film &amp; video"/>
    <s v="television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d v="2016-01-07T14:00:34"/>
    <b v="0"/>
    <x v="29"/>
    <b v="1"/>
    <s v="film &amp; video/television"/>
    <n v="1"/>
    <n v="13"/>
    <s v="film &amp; video"/>
    <s v="television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d v="2016-04-01T10:03:37"/>
    <b v="0"/>
    <x v="30"/>
    <b v="1"/>
    <s v="film &amp; video/television"/>
    <n v="1.0024604569420035"/>
    <n v="320.44943820224717"/>
    <s v="film &amp; video"/>
    <s v="television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d v="2015-10-09T10:51:41"/>
    <b v="0"/>
    <x v="31"/>
    <b v="1"/>
    <s v="film &amp; video/television"/>
    <n v="1.0209523809523811"/>
    <n v="83.75"/>
    <s v="film &amp; video"/>
    <s v="television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d v="2014-07-21T02:43:21"/>
    <b v="0"/>
    <x v="32"/>
    <b v="1"/>
    <s v="film &amp; video/television"/>
    <n v="1.3046153846153845"/>
    <n v="49.882352941176471"/>
    <s v="film &amp; video"/>
    <s v="television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d v="2015-04-04T02:00:14"/>
    <b v="0"/>
    <x v="33"/>
    <b v="1"/>
    <s v="film &amp; video/television"/>
    <n v="1.665"/>
    <n v="59.464285714285715"/>
    <s v="film &amp; video"/>
    <s v="television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d v="2015-03-05T02:22:05"/>
    <b v="0"/>
    <x v="34"/>
    <b v="1"/>
    <s v="film &amp; video/television"/>
    <n v="1.4215"/>
    <n v="193.84090909090909"/>
    <s v="film &amp; video"/>
    <s v="television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d v="2015-01-28T11:37:59"/>
    <b v="0"/>
    <x v="35"/>
    <b v="1"/>
    <s v="film &amp; video/television"/>
    <n v="1.8344090909090909"/>
    <n v="159.51383399209487"/>
    <s v="film &amp; video"/>
    <s v="television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d v="2013-04-10T20:22:24"/>
    <b v="0"/>
    <x v="36"/>
    <b v="1"/>
    <s v="film &amp; video/television"/>
    <n v="1.1004"/>
    <n v="41.68181818181818"/>
    <s v="film &amp; video"/>
    <s v="television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d v="2014-04-24T20:07:48"/>
    <b v="0"/>
    <x v="37"/>
    <b v="1"/>
    <s v="film &amp; video/television"/>
    <n v="1.3098000000000001"/>
    <n v="150.89861751152074"/>
    <s v="film &amp; video"/>
    <s v="television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d v="2014-05-30T00:08:08"/>
    <b v="0"/>
    <x v="38"/>
    <b v="1"/>
    <s v="film &amp; video/television"/>
    <n v="1.0135000000000001"/>
    <n v="126.6875"/>
    <s v="film &amp; video"/>
    <s v="television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d v="2014-09-05T08:39:14"/>
    <b v="0"/>
    <x v="10"/>
    <b v="1"/>
    <s v="film &amp; video/television"/>
    <n v="1"/>
    <n v="105.26315789473684"/>
    <s v="film &amp; video"/>
    <s v="television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d v="2014-11-28T10:20:26"/>
    <b v="0"/>
    <x v="39"/>
    <b v="1"/>
    <s v="film &amp; video/television"/>
    <n v="1.4185714285714286"/>
    <n v="117.51479289940828"/>
    <s v="film &amp; video"/>
    <s v="television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d v="2014-06-12T13:58:06"/>
    <b v="0"/>
    <x v="40"/>
    <b v="1"/>
    <s v="film &amp; video/television"/>
    <n v="3.0865999999999998"/>
    <n v="117.36121673003802"/>
    <s v="film &amp; video"/>
    <s v="television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d v="2014-08-22T21:22:17"/>
    <b v="0"/>
    <x v="41"/>
    <b v="1"/>
    <s v="film &amp; video/television"/>
    <n v="1"/>
    <n v="133.33333333333334"/>
    <s v="film &amp; video"/>
    <s v="television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d v="2016-03-28T09:58:27"/>
    <b v="0"/>
    <x v="42"/>
    <b v="1"/>
    <s v="film &amp; video/television"/>
    <n v="1.2"/>
    <n v="98.360655737704917"/>
    <s v="film &amp; video"/>
    <s v="television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d v="2015-11-15T18:09:34"/>
    <b v="0"/>
    <x v="43"/>
    <b v="1"/>
    <s v="film &amp; video/television"/>
    <n v="1.0416666666666667"/>
    <n v="194.44444444444446"/>
    <s v="film &amp; video"/>
    <s v="television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d v="2014-10-20T14:40:07"/>
    <b v="0"/>
    <x v="16"/>
    <b v="1"/>
    <s v="film &amp; video/television"/>
    <n v="1.0761100000000001"/>
    <n v="76.865000000000009"/>
    <s v="film &amp; video"/>
    <s v="television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d v="2015-01-29T07:24:20"/>
    <b v="0"/>
    <x v="44"/>
    <b v="1"/>
    <s v="film &amp; video/television"/>
    <n v="1.0794999999999999"/>
    <n v="56.815789473684212"/>
    <s v="film &amp; video"/>
    <s v="television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d v="2015-09-23T23:14:05"/>
    <b v="0"/>
    <x v="45"/>
    <b v="1"/>
    <s v="film &amp; video/television"/>
    <n v="1"/>
    <n v="137.93103448275863"/>
    <s v="film &amp; video"/>
    <s v="television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d v="2014-12-22T13:04:18"/>
    <b v="0"/>
    <x v="19"/>
    <b v="1"/>
    <s v="film &amp; video/television"/>
    <n v="1"/>
    <n v="27.272727272727273"/>
    <s v="film &amp; video"/>
    <s v="television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d v="2015-07-11T17:17:17"/>
    <b v="0"/>
    <x v="46"/>
    <b v="1"/>
    <s v="film &amp; video/television"/>
    <n v="1.2801818181818181"/>
    <n v="118.33613445378151"/>
    <s v="film &amp; video"/>
    <s v="television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d v="2014-06-17T11:50:46"/>
    <b v="0"/>
    <x v="47"/>
    <b v="1"/>
    <s v="film &amp; video/television"/>
    <n v="1.1620999999999999"/>
    <n v="223.48076923076923"/>
    <s v="film &amp; video"/>
    <s v="television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d v="2014-03-21T08:10:45"/>
    <b v="0"/>
    <x v="27"/>
    <b v="1"/>
    <s v="film &amp; video/television"/>
    <n v="1.0963333333333334"/>
    <n v="28.111111111111111"/>
    <s v="film &amp; video"/>
    <s v="television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d v="2015-11-25T12:07:01"/>
    <b v="0"/>
    <x v="47"/>
    <b v="1"/>
    <s v="film &amp; video/television"/>
    <n v="1.01"/>
    <n v="194.23076923076923"/>
    <s v="film &amp; video"/>
    <s v="television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d v="2016-05-06T18:15:16"/>
    <b v="0"/>
    <x v="48"/>
    <b v="1"/>
    <s v="film &amp; video/television"/>
    <n v="1.2895348837209302"/>
    <n v="128.95348837209303"/>
    <s v="film &amp; video"/>
    <s v="television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d v="2015-05-25T08:10:24"/>
    <b v="0"/>
    <x v="49"/>
    <b v="1"/>
    <s v="film &amp; video/television"/>
    <n v="1.0726249999999999"/>
    <n v="49.316091954022987"/>
    <s v="film &amp; video"/>
    <s v="television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d v="2015-03-26T14:59:22"/>
    <b v="0"/>
    <x v="50"/>
    <b v="1"/>
    <s v="film &amp; video/television"/>
    <n v="1.0189999999999999"/>
    <n v="221.52173913043478"/>
    <s v="film &amp; video"/>
    <s v="television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d v="2014-10-20T12:52:52"/>
    <b v="0"/>
    <x v="11"/>
    <b v="1"/>
    <s v="film &amp; video/television"/>
    <n v="1.0290999999999999"/>
    <n v="137.21333333333334"/>
    <s v="film &amp; video"/>
    <s v="television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d v="2015-08-14T00:39:36"/>
    <b v="0"/>
    <x v="51"/>
    <b v="1"/>
    <s v="film &amp; video/television"/>
    <n v="1.0012570000000001"/>
    <n v="606.82242424242418"/>
    <s v="film &amp; video"/>
    <s v="television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d v="2014-03-03T16:38:37"/>
    <b v="0"/>
    <x v="52"/>
    <b v="1"/>
    <s v="film &amp; video/shorts"/>
    <n v="1.0329622222222221"/>
    <n v="43.040092592592593"/>
    <s v="film &amp; video"/>
    <s v="shorts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d v="2013-05-15T14:32:37"/>
    <b v="0"/>
    <x v="23"/>
    <b v="1"/>
    <s v="film &amp; video/shorts"/>
    <n v="1.4830000000000001"/>
    <n v="322.39130434782606"/>
    <s v="film &amp; video"/>
    <s v="shorts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d v="2013-02-06T14:11:18"/>
    <b v="0"/>
    <x v="53"/>
    <b v="1"/>
    <s v="film &amp; video/shorts"/>
    <n v="1.5473333333333332"/>
    <n v="96.708333333333329"/>
    <s v="film &amp; video"/>
    <s v="shorts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d v="2013-12-04T16:53:33"/>
    <b v="0"/>
    <x v="31"/>
    <b v="1"/>
    <s v="film &amp; video/shorts"/>
    <n v="1.1351849999999999"/>
    <n v="35.474531249999998"/>
    <s v="film &amp; video"/>
    <s v="shorts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d v="2013-06-07T19:26:21"/>
    <b v="0"/>
    <x v="54"/>
    <b v="1"/>
    <s v="film &amp; video/shorts"/>
    <n v="1.7333333333333334"/>
    <n v="86.666666666666671"/>
    <s v="film &amp; video"/>
    <s v="shorts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d v="2014-07-15T14:42:34"/>
    <b v="0"/>
    <x v="7"/>
    <b v="1"/>
    <s v="film &amp; video/shorts"/>
    <n v="1.0752857142857142"/>
    <n v="132.05263157894737"/>
    <s v="film &amp; video"/>
    <s v="shorts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d v="2016-06-18T15:23:40"/>
    <b v="0"/>
    <x v="55"/>
    <b v="1"/>
    <s v="film &amp; video/shorts"/>
    <n v="1.1859999999999999"/>
    <n v="91.230769230769226"/>
    <s v="film &amp; video"/>
    <s v="shorts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d v="2012-06-15T09:00:04"/>
    <b v="0"/>
    <x v="9"/>
    <b v="1"/>
    <s v="film &amp; video/shorts"/>
    <n v="1.1625000000000001"/>
    <n v="116.25"/>
    <s v="film &amp; video"/>
    <s v="shorts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d v="2014-01-24T08:39:51"/>
    <b v="0"/>
    <x v="17"/>
    <b v="1"/>
    <s v="film &amp; video/shorts"/>
    <n v="1.2716666666666667"/>
    <n v="21.194444444444443"/>
    <s v="film &amp; video"/>
    <s v="shorts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d v="2011-08-30T23:30:25"/>
    <b v="0"/>
    <x v="56"/>
    <b v="1"/>
    <s v="film &amp; video/shorts"/>
    <n v="1.109423"/>
    <n v="62.327134831460668"/>
    <s v="film &amp; video"/>
    <s v="shorts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d v="2011-07-06T16:30:45"/>
    <b v="0"/>
    <x v="57"/>
    <b v="1"/>
    <s v="film &amp; video/shorts"/>
    <n v="1.272"/>
    <n v="37.411764705882355"/>
    <s v="film &amp; video"/>
    <s v="shorts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d v="2012-03-29T01:30:57"/>
    <b v="0"/>
    <x v="58"/>
    <b v="1"/>
    <s v="film &amp; video/shorts"/>
    <n v="1.2394444444444443"/>
    <n v="69.71875"/>
    <s v="film &amp; video"/>
    <s v="shorts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d v="2012-10-25T19:14:41"/>
    <b v="0"/>
    <x v="14"/>
    <b v="1"/>
    <s v="film &amp; video/shorts"/>
    <n v="1.084090909090909"/>
    <n v="58.170731707317074"/>
    <s v="film &amp; video"/>
    <s v="shorts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d v="2011-02-13T13:09:44"/>
    <b v="0"/>
    <x v="59"/>
    <b v="1"/>
    <s v="film &amp; video/shorts"/>
    <n v="1"/>
    <n v="50"/>
    <s v="film &amp; video"/>
    <s v="shorts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d v="2015-12-22T06:41:35"/>
    <b v="0"/>
    <x v="60"/>
    <b v="1"/>
    <s v="film &amp; video/shorts"/>
    <n v="1.1293199999999999"/>
    <n v="19.471034482758618"/>
    <s v="film &amp; video"/>
    <s v="shorts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d v="2013-03-24T00:01:12"/>
    <b v="0"/>
    <x v="5"/>
    <b v="1"/>
    <s v="film &amp; video/shorts"/>
    <n v="1.1542857142857144"/>
    <n v="85.957446808510639"/>
    <s v="film &amp; video"/>
    <s v="shorts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d v="2011-10-28T11:35:58"/>
    <b v="0"/>
    <x v="41"/>
    <b v="1"/>
    <s v="film &amp; video/shorts"/>
    <n v="1.5333333333333334"/>
    <n v="30.666666666666668"/>
    <s v="film &amp; video"/>
    <s v="shorts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d v="2012-03-28T22:28:37"/>
    <b v="0"/>
    <x v="55"/>
    <b v="1"/>
    <s v="film &amp; video/shorts"/>
    <n v="3.9249999999999998"/>
    <n v="60.384615384615387"/>
    <s v="film &amp; video"/>
    <s v="shorts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d v="2016-08-22T12:32:01"/>
    <b v="0"/>
    <x v="2"/>
    <b v="1"/>
    <s v="film &amp; video/shorts"/>
    <n v="27.02"/>
    <n v="38.6"/>
    <s v="film &amp; video"/>
    <s v="shorts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d v="2014-03-26T13:38:13"/>
    <b v="0"/>
    <x v="14"/>
    <b v="1"/>
    <s v="film &amp; video/shorts"/>
    <n v="1.27"/>
    <n v="40.268292682926827"/>
    <s v="film &amp; video"/>
    <s v="shorts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d v="2013-11-04T21:00:56"/>
    <b v="0"/>
    <x v="5"/>
    <b v="1"/>
    <s v="film &amp; video/shorts"/>
    <n v="1.0725"/>
    <n v="273.82978723404256"/>
    <s v="film &amp; video"/>
    <s v="shorts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d v="2012-07-09T22:48:47"/>
    <b v="0"/>
    <x v="33"/>
    <b v="1"/>
    <s v="film &amp; video/shorts"/>
    <n v="1.98"/>
    <n v="53.035714285714285"/>
    <s v="film &amp; video"/>
    <s v="shorts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d v="2011-09-09T14:41:01"/>
    <b v="0"/>
    <x v="61"/>
    <b v="1"/>
    <s v="film &amp; video/shorts"/>
    <n v="1.0001249999999999"/>
    <n v="40.005000000000003"/>
    <s v="film &amp; video"/>
    <s v="shorts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d v="2015-02-07T09:46:29"/>
    <b v="0"/>
    <x v="62"/>
    <b v="1"/>
    <s v="film &amp; video/shorts"/>
    <n v="1.0249999999999999"/>
    <n v="15.76923076923077"/>
    <s v="film &amp; video"/>
    <s v="shorts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d v="2011-04-15T13:11:26"/>
    <b v="0"/>
    <x v="63"/>
    <b v="1"/>
    <s v="film &amp; video/shorts"/>
    <n v="1"/>
    <n v="71.428571428571431"/>
    <s v="film &amp; video"/>
    <s v="shorts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d v="2011-08-23T22:00:37"/>
    <b v="0"/>
    <x v="64"/>
    <b v="1"/>
    <s v="film &amp; video/shorts"/>
    <n v="1.2549999999999999"/>
    <n v="71.714285714285708"/>
    <s v="film &amp; video"/>
    <s v="shorts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d v="2015-10-14T08:20:45"/>
    <b v="0"/>
    <x v="57"/>
    <b v="1"/>
    <s v="film &amp; video/shorts"/>
    <n v="1.0646666666666667"/>
    <n v="375.76470588235293"/>
    <s v="film &amp; video"/>
    <s v="shorts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d v="2010-05-24T07:56:43"/>
    <b v="0"/>
    <x v="20"/>
    <b v="1"/>
    <s v="film &amp; video/shorts"/>
    <n v="1.046"/>
    <n v="104.6"/>
    <s v="film &amp; video"/>
    <s v="shorts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d v="2014-05-27T10:48:51"/>
    <b v="0"/>
    <x v="65"/>
    <b v="1"/>
    <s v="film &amp; video/shorts"/>
    <n v="1.0285714285714285"/>
    <n v="60"/>
    <s v="film &amp; video"/>
    <s v="shorts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d v="2013-05-08T13:03:12"/>
    <b v="0"/>
    <x v="66"/>
    <b v="1"/>
    <s v="film &amp; video/shorts"/>
    <n v="1.1506666666666667"/>
    <n v="123.28571428571429"/>
    <s v="film &amp; video"/>
    <s v="shorts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d v="2011-06-12T02:08:19"/>
    <b v="0"/>
    <x v="38"/>
    <b v="1"/>
    <s v="film &amp; video/shorts"/>
    <n v="1.004"/>
    <n v="31.375"/>
    <s v="film &amp; video"/>
    <s v="shorts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d v="2011-03-17T04:39:24"/>
    <b v="0"/>
    <x v="67"/>
    <b v="1"/>
    <s v="film &amp; video/shorts"/>
    <n v="1.2"/>
    <n v="78.260869565217391"/>
    <s v="film &amp; video"/>
    <s v="shorts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d v="2016-12-16T23:46:23"/>
    <b v="0"/>
    <x v="68"/>
    <b v="1"/>
    <s v="film &amp; video/shorts"/>
    <n v="1.052"/>
    <n v="122.32558139534883"/>
    <s v="film &amp; video"/>
    <s v="shorts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d v="2012-06-05T15:35:37"/>
    <b v="0"/>
    <x v="41"/>
    <b v="1"/>
    <s v="film &amp; video/shorts"/>
    <n v="1.1060000000000001"/>
    <n v="73.733333333333334"/>
    <s v="film &amp; video"/>
    <s v="shorts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d v="2014-03-18T12:13:42"/>
    <b v="0"/>
    <x v="8"/>
    <b v="1"/>
    <s v="film &amp; video/shorts"/>
    <n v="1.04"/>
    <n v="21.666666666666668"/>
    <s v="film &amp; video"/>
    <s v="shorts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d v="2012-01-26T19:07:21"/>
    <b v="0"/>
    <x v="64"/>
    <b v="1"/>
    <s v="film &amp; video/shorts"/>
    <n v="1.3142857142857143"/>
    <n v="21.904761904761905"/>
    <s v="film &amp; video"/>
    <s v="shorts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d v="2010-05-26T10:54:01"/>
    <b v="0"/>
    <x v="69"/>
    <b v="1"/>
    <s v="film &amp; video/shorts"/>
    <n v="1.1466666666666667"/>
    <n v="50.588235294117645"/>
    <s v="film &amp; video"/>
    <s v="shorts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d v="2011-06-11T22:14:42"/>
    <b v="0"/>
    <x v="22"/>
    <b v="1"/>
    <s v="film &amp; video/shorts"/>
    <n v="1.0625"/>
    <n v="53.125"/>
    <s v="film &amp; video"/>
    <s v="shorts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d v="2012-11-01T14:04:34"/>
    <b v="0"/>
    <x v="65"/>
    <b v="1"/>
    <s v="film &amp; video/shorts"/>
    <n v="1.0625"/>
    <n v="56.666666666666664"/>
    <s v="film &amp; video"/>
    <s v="shorts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d v="2013-12-23T16:39:59"/>
    <b v="0"/>
    <x v="70"/>
    <b v="1"/>
    <s v="film &amp; video/shorts"/>
    <n v="1.0601933333333333"/>
    <n v="40.776666666666664"/>
    <s v="film &amp; video"/>
    <s v="shorts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d v="2012-10-15T13:04:46"/>
    <b v="0"/>
    <x v="55"/>
    <b v="1"/>
    <s v="film &amp; video/shorts"/>
    <n v="1"/>
    <n v="192.30769230769232"/>
    <s v="film &amp; video"/>
    <s v="shorts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d v="2012-12-31T13:38:30"/>
    <b v="0"/>
    <x v="2"/>
    <b v="1"/>
    <s v="film &amp; video/shorts"/>
    <n v="1"/>
    <n v="100"/>
    <s v="film &amp; video"/>
    <s v="shorts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d v="2010-11-22T22:08:53"/>
    <b v="0"/>
    <x v="71"/>
    <b v="1"/>
    <s v="film &amp; video/shorts"/>
    <n v="1.2775000000000001"/>
    <n v="117.92307692307692"/>
    <s v="film &amp; video"/>
    <s v="shorts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d v="2014-02-12T14:20:30"/>
    <b v="0"/>
    <x v="72"/>
    <b v="1"/>
    <s v="film &amp; video/shorts"/>
    <n v="1.0515384615384615"/>
    <n v="27.897959183673468"/>
    <s v="film &amp; video"/>
    <s v="shorts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d v="2011-03-10T11:41:06"/>
    <b v="0"/>
    <x v="73"/>
    <b v="1"/>
    <s v="film &amp; video/shorts"/>
    <n v="1.2"/>
    <n v="60"/>
    <s v="film &amp; video"/>
    <s v="shorts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d v="2016-04-25T12:23:40"/>
    <b v="0"/>
    <x v="65"/>
    <b v="1"/>
    <s v="film &amp; video/shorts"/>
    <n v="1.074090909090909"/>
    <n v="39.383333333333333"/>
    <s v="film &amp; video"/>
    <s v="shorts"/>
    <n v="18.275231481486117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d v="2012-03-19T13:38:21"/>
    <b v="0"/>
    <x v="74"/>
    <b v="1"/>
    <s v="film &amp; video/shorts"/>
    <n v="1.0049999999999999"/>
    <n v="186.11111111111111"/>
    <s v="film &amp; video"/>
    <s v="shorts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d v="2011-04-02T18:34:47"/>
    <b v="0"/>
    <x v="50"/>
    <b v="1"/>
    <s v="film &amp; video/shorts"/>
    <n v="1.0246666666666666"/>
    <n v="111.37681159420291"/>
    <s v="film &amp; video"/>
    <s v="shorts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d v="2013-04-01T09:42:50"/>
    <b v="0"/>
    <x v="5"/>
    <b v="1"/>
    <s v="film &amp; video/shorts"/>
    <n v="2.4666666666666668"/>
    <n v="78.723404255319153"/>
    <s v="film &amp; video"/>
    <s v="shorts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d v="2011-01-26T19:37:10"/>
    <b v="0"/>
    <x v="5"/>
    <b v="1"/>
    <s v="film &amp; video/shorts"/>
    <n v="2.1949999999999998"/>
    <n v="46.702127659574465"/>
    <s v="film &amp; video"/>
    <s v="shorts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d v="2013-10-10T17:47:33"/>
    <b v="0"/>
    <x v="55"/>
    <b v="1"/>
    <s v="film &amp; video/shorts"/>
    <n v="1.3076923076923077"/>
    <n v="65.384615384615387"/>
    <s v="film &amp; video"/>
    <s v="shorts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d v="2015-05-01T02:59:47"/>
    <b v="0"/>
    <x v="28"/>
    <b v="1"/>
    <s v="film &amp; video/shorts"/>
    <n v="1.5457142857142858"/>
    <n v="102.0754716981132"/>
    <s v="film &amp; video"/>
    <s v="shorts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d v="2014-03-19T20:01:58"/>
    <b v="0"/>
    <x v="75"/>
    <b v="1"/>
    <s v="film &amp; video/shorts"/>
    <n v="1.04"/>
    <n v="64.197530864197532"/>
    <s v="film &amp; video"/>
    <s v="shorts"/>
    <n v="24.04030092592438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d v="2011-07-29T13:12:08"/>
    <b v="0"/>
    <x v="76"/>
    <b v="1"/>
    <s v="film &amp; video/shorts"/>
    <n v="1.41"/>
    <n v="90.384615384615387"/>
    <s v="film &amp; video"/>
    <s v="shorts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d v="2011-11-14T01:34:48"/>
    <b v="0"/>
    <x v="2"/>
    <b v="1"/>
    <s v="film &amp; video/shorts"/>
    <n v="1.0333333333333334"/>
    <n v="88.571428571428569"/>
    <s v="film &amp; video"/>
    <s v="shorts"/>
    <n v="60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d v="2012-01-10T12:44:04"/>
    <b v="0"/>
    <x v="19"/>
    <b v="1"/>
    <s v="film &amp; video/shorts"/>
    <n v="1.4044444444444444"/>
    <n v="28.727272727272727"/>
    <s v="film &amp; video"/>
    <s v="shorts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d v="2011-02-21T06:55:55"/>
    <b v="0"/>
    <x v="7"/>
    <b v="1"/>
    <s v="film &amp; video/shorts"/>
    <n v="1.1365714285714286"/>
    <n v="69.78947368421052"/>
    <s v="film &amp; video"/>
    <s v="shorts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d v="2010-03-11T15:02:24"/>
    <b v="0"/>
    <x v="74"/>
    <b v="1"/>
    <s v="film &amp; video/shorts"/>
    <n v="1.0049377777777779"/>
    <n v="167.48962962962963"/>
    <s v="film &amp; video"/>
    <s v="shorts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d v="2011-06-28T20:17:16"/>
    <b v="0"/>
    <x v="70"/>
    <b v="1"/>
    <s v="film &amp; video/shorts"/>
    <n v="1.1303159999999999"/>
    <n v="144.91230769230768"/>
    <s v="film &amp; video"/>
    <s v="shorts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d v="2011-07-14T20:39:46"/>
    <b v="0"/>
    <x v="77"/>
    <b v="1"/>
    <s v="film &amp; video/shorts"/>
    <n v="1.0455692307692308"/>
    <n v="91.840540540540545"/>
    <s v="film &amp; video"/>
    <s v="shorts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d v="2016-09-02T20:11:47"/>
    <b v="0"/>
    <x v="29"/>
    <b v="0"/>
    <s v="film &amp; video/science fiction"/>
    <n v="1.4285714285714287E-4"/>
    <n v="10"/>
    <s v="film &amp; video"/>
    <s v="science fiction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d v="2015-04-02T11:55:10"/>
    <b v="0"/>
    <x v="29"/>
    <b v="0"/>
    <s v="film &amp; video/science fiction"/>
    <n v="3.3333333333333332E-4"/>
    <n v="1"/>
    <s v="film &amp; video"/>
    <s v="science fiction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d v="2016-08-11T05:21:47"/>
    <b v="0"/>
    <x v="78"/>
    <b v="0"/>
    <s v="film &amp; video/science fiction"/>
    <n v="0"/>
    <e v="#DIV/0!"/>
    <s v="film &amp; video"/>
    <s v="science fiction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d v="2014-09-22T13:46:04"/>
    <b v="0"/>
    <x v="79"/>
    <b v="0"/>
    <s v="film &amp; video/science fiction"/>
    <n v="2.7454545454545453E-3"/>
    <n v="25.166666666666668"/>
    <s v="film &amp; video"/>
    <s v="science fiction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d v="2015-04-20T17:17:22"/>
    <b v="0"/>
    <x v="78"/>
    <b v="0"/>
    <s v="film &amp; video/science fiction"/>
    <n v="0"/>
    <e v="#DIV/0!"/>
    <s v="film &amp; video"/>
    <s v="science fiction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d v="2016-12-05T18:51:20"/>
    <b v="0"/>
    <x v="79"/>
    <b v="0"/>
    <s v="film &amp; video/science fiction"/>
    <n v="0.14000000000000001"/>
    <n v="11.666666666666666"/>
    <s v="film &amp; video"/>
    <s v="science fiction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d v="2015-05-11T09:08:57"/>
    <b v="0"/>
    <x v="62"/>
    <b v="0"/>
    <s v="film &amp; video/science fiction"/>
    <n v="5.5480000000000002E-2"/>
    <n v="106.69230769230769"/>
    <s v="film &amp; video"/>
    <s v="science fiction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d v="2015-03-04T09:59:01"/>
    <b v="0"/>
    <x v="80"/>
    <b v="0"/>
    <s v="film &amp; video/science fiction"/>
    <n v="2.375E-2"/>
    <n v="47.5"/>
    <s v="film &amp; video"/>
    <s v="science fiction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d v="2016-09-15T00:28:13"/>
    <b v="0"/>
    <x v="79"/>
    <b v="0"/>
    <s v="film &amp; video/science fiction"/>
    <n v="1.8669999999999999E-2"/>
    <n v="311.16666666666669"/>
    <s v="film &amp; video"/>
    <s v="science fiction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d v="2014-08-31T17:29:43"/>
    <b v="0"/>
    <x v="78"/>
    <b v="0"/>
    <s v="film &amp; video/science fiction"/>
    <n v="0"/>
    <e v="#DIV/0!"/>
    <s v="film &amp; video"/>
    <s v="science fiction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d v="2014-05-19T16:58:12"/>
    <b v="0"/>
    <x v="78"/>
    <b v="0"/>
    <s v="film &amp; video/science fiction"/>
    <n v="0"/>
    <e v="#DIV/0!"/>
    <s v="film &amp; video"/>
    <s v="science fiction"/>
    <n v="27.929027777776355"/>
  </r>
  <r>
    <n v="131"/>
    <s v="I (Canceled)"/>
    <s v="I"/>
    <n v="1200"/>
    <n v="0"/>
    <x v="1"/>
    <s v="US"/>
    <s v="USD"/>
    <n v="1467763200"/>
    <d v="2016-07-05T19:00:00"/>
    <n v="1466453161"/>
    <d v="2016-06-20T15:06:01"/>
    <b v="0"/>
    <x v="78"/>
    <b v="0"/>
    <s v="film &amp; video/science fiction"/>
    <n v="0"/>
    <e v="#DIV/0!"/>
    <s v="film &amp; video"/>
    <s v="science fiction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d v="2014-09-23T14:30:07"/>
    <b v="0"/>
    <x v="75"/>
    <b v="0"/>
    <s v="film &amp; video/science fiction"/>
    <n v="9.5687499999999995E-2"/>
    <n v="94.506172839506178"/>
    <s v="film &amp; video"/>
    <s v="science fiction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d v="2016-05-01T14:23:04"/>
    <b v="0"/>
    <x v="78"/>
    <b v="0"/>
    <s v="film &amp; video/science fiction"/>
    <n v="0"/>
    <e v="#DIV/0!"/>
    <s v="film &amp; video"/>
    <s v="science fiction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d v="2015-08-05T16:50:18"/>
    <b v="0"/>
    <x v="78"/>
    <b v="0"/>
    <s v="film &amp; video/science fiction"/>
    <n v="0"/>
    <e v="#DIV/0!"/>
    <s v="film &amp; video"/>
    <s v="science fiction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d v="2014-05-29T04:09:57"/>
    <b v="0"/>
    <x v="81"/>
    <b v="0"/>
    <s v="film &amp; video/science fiction"/>
    <n v="0.13433333333333333"/>
    <n v="80.599999999999994"/>
    <s v="film &amp; video"/>
    <s v="science fiction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d v="2015-04-02T04:50:34"/>
    <b v="0"/>
    <x v="78"/>
    <b v="0"/>
    <s v="film &amp; video/science fiction"/>
    <n v="0"/>
    <e v="#DIV/0!"/>
    <s v="film &amp; video"/>
    <s v="science fiction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d v="2015-08-23T08:46:33"/>
    <b v="0"/>
    <x v="78"/>
    <b v="0"/>
    <s v="film &amp; video/science fiction"/>
    <n v="0"/>
    <e v="#DIV/0!"/>
    <s v="film &amp; video"/>
    <s v="science fiction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d v="2015-07-01T01:10:41"/>
    <b v="0"/>
    <x v="6"/>
    <b v="0"/>
    <s v="film &amp; video/science fiction"/>
    <n v="3.1413333333333335E-2"/>
    <n v="81.241379310344826"/>
    <s v="film &amp; video"/>
    <s v="science fiction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d v="2015-07-02T17:06:12"/>
    <b v="0"/>
    <x v="29"/>
    <b v="0"/>
    <s v="film &amp; video/science fiction"/>
    <n v="1"/>
    <n v="500"/>
    <s v="film &amp; video"/>
    <s v="science fiction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d v="2015-02-17T23:45:32"/>
    <b v="0"/>
    <x v="78"/>
    <b v="0"/>
    <s v="film &amp; video/science fiction"/>
    <n v="0"/>
    <e v="#DIV/0!"/>
    <s v="film &amp; video"/>
    <s v="science fiction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d v="2015-04-15T22:40:23"/>
    <b v="0"/>
    <x v="33"/>
    <b v="0"/>
    <s v="film &amp; video/science fiction"/>
    <n v="0.10775"/>
    <n v="46.178571428571431"/>
    <s v="film &amp; video"/>
    <s v="science fiction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d v="2014-10-26T16:26:18"/>
    <b v="0"/>
    <x v="29"/>
    <b v="0"/>
    <s v="film &amp; video/science fiction"/>
    <n v="3.3333333333333335E-3"/>
    <n v="10"/>
    <s v="film &amp; video"/>
    <s v="science fiction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d v="2016-07-07T20:32:22"/>
    <b v="0"/>
    <x v="78"/>
    <b v="0"/>
    <s v="film &amp; video/science fiction"/>
    <n v="0"/>
    <e v="#DIV/0!"/>
    <s v="film &amp; video"/>
    <s v="science fiction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d v="2015-02-12T13:17:52"/>
    <b v="0"/>
    <x v="77"/>
    <b v="0"/>
    <s v="film &amp; video/science fiction"/>
    <n v="0.27600000000000002"/>
    <n v="55.945945945945944"/>
    <s v="film &amp; video"/>
    <s v="science fiction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d v="2015-07-15T08:00:52"/>
    <b v="0"/>
    <x v="82"/>
    <b v="0"/>
    <s v="film &amp; video/science fiction"/>
    <n v="7.5111111111111115E-2"/>
    <n v="37.555555555555557"/>
    <s v="film &amp; video"/>
    <s v="science fiction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d v="2016-11-18T19:23:18"/>
    <b v="0"/>
    <x v="83"/>
    <b v="0"/>
    <s v="film &amp; video/science fiction"/>
    <n v="5.7499999999999999E-3"/>
    <n v="38.333333333333336"/>
    <s v="film &amp; video"/>
    <s v="science fiction"/>
    <n v="60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d v="2014-11-26T13:25:40"/>
    <b v="0"/>
    <x v="78"/>
    <b v="0"/>
    <s v="film &amp; video/science fiction"/>
    <n v="0"/>
    <e v="#DIV/0!"/>
    <s v="film &amp; video"/>
    <s v="science fiction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d v="2016-01-28T01:45:36"/>
    <b v="0"/>
    <x v="84"/>
    <b v="0"/>
    <s v="film &amp; video/science fiction"/>
    <n v="8.0000000000000004E-4"/>
    <n v="20"/>
    <s v="film &amp; video"/>
    <s v="science fiction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d v="2014-11-24T23:07:50"/>
    <b v="0"/>
    <x v="79"/>
    <b v="0"/>
    <s v="film &amp; video/science fiction"/>
    <n v="9.1999999999999998E-3"/>
    <n v="15.333333333333334"/>
    <s v="film &amp; video"/>
    <s v="science fiction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d v="2015-03-26T22:53:02"/>
    <b v="0"/>
    <x v="85"/>
    <b v="0"/>
    <s v="film &amp; video/science fiction"/>
    <n v="0.23163076923076922"/>
    <n v="449.43283582089555"/>
    <s v="film &amp; video"/>
    <s v="science fiction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d v="2015-04-19T08:13:11"/>
    <b v="0"/>
    <x v="81"/>
    <b v="0"/>
    <s v="film &amp; video/science fiction"/>
    <n v="5.5999999999999995E-4"/>
    <n v="28"/>
    <s v="film &amp; video"/>
    <s v="science fiction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d v="2014-08-23T20:51:40"/>
    <b v="0"/>
    <x v="84"/>
    <b v="0"/>
    <s v="film &amp; video/science fiction"/>
    <n v="7.8947368421052633E-5"/>
    <n v="15"/>
    <s v="film &amp; video"/>
    <s v="science fiction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d v="2014-10-21T09:04:04"/>
    <b v="0"/>
    <x v="73"/>
    <b v="0"/>
    <s v="film &amp; video/science fiction"/>
    <n v="7.1799999999999998E-3"/>
    <n v="35.9"/>
    <s v="film &amp; video"/>
    <s v="science fiction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d v="2015-04-21T08:08:15"/>
    <b v="0"/>
    <x v="83"/>
    <b v="0"/>
    <s v="film &amp; video/science fiction"/>
    <n v="2.6666666666666668E-2"/>
    <n v="13.333333333333334"/>
    <s v="film &amp; video"/>
    <s v="science fiction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d v="2015-06-13T08:25:35"/>
    <b v="0"/>
    <x v="80"/>
    <b v="0"/>
    <s v="film &amp; video/science fiction"/>
    <n v="6.0000000000000002E-5"/>
    <n v="20.25"/>
    <s v="film &amp; video"/>
    <s v="science fiction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d v="2014-06-03T21:59:56"/>
    <b v="0"/>
    <x v="41"/>
    <b v="0"/>
    <s v="film &amp; video/science fiction"/>
    <n v="5.0999999999999997E-2"/>
    <n v="119"/>
    <s v="film &amp; video"/>
    <s v="science fiction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d v="2016-01-27T16:52:52"/>
    <b v="0"/>
    <x v="84"/>
    <b v="0"/>
    <s v="film &amp; video/science fiction"/>
    <n v="2.671118530884808E-3"/>
    <n v="4"/>
    <s v="film &amp; video"/>
    <s v="science fiction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d v="2014-09-21T20:50:28"/>
    <b v="0"/>
    <x v="78"/>
    <b v="0"/>
    <s v="film &amp; video/science fiction"/>
    <n v="0"/>
    <e v="#DIV/0!"/>
    <s v="film &amp; video"/>
    <s v="science fiction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d v="2016-05-24T05:25:45"/>
    <b v="0"/>
    <x v="29"/>
    <b v="0"/>
    <s v="film &amp; video/science fiction"/>
    <n v="2.0000000000000002E-5"/>
    <n v="10"/>
    <s v="film &amp; video"/>
    <s v="science fiction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d v="2015-06-16T16:54:51"/>
    <b v="0"/>
    <x v="78"/>
    <b v="0"/>
    <s v="film &amp; video/drama"/>
    <n v="0"/>
    <e v="#DIV/0!"/>
    <s v="film &amp; video"/>
    <s v="drama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d v="2014-06-02T11:29:55"/>
    <b v="0"/>
    <x v="29"/>
    <b v="0"/>
    <s v="film &amp; video/drama"/>
    <n v="1E-4"/>
    <n v="5"/>
    <s v="film &amp; video"/>
    <s v="drama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d v="2014-07-14T22:02:36"/>
    <b v="0"/>
    <x v="73"/>
    <b v="0"/>
    <s v="film &amp; video/drama"/>
    <n v="0.15535714285714286"/>
    <n v="43.5"/>
    <s v="film &amp; video"/>
    <s v="drama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d v="2015-08-27T18:04:14"/>
    <b v="0"/>
    <x v="78"/>
    <b v="0"/>
    <s v="film &amp; video/drama"/>
    <n v="0"/>
    <e v="#DIV/0!"/>
    <s v="film &amp; video"/>
    <s v="drama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d v="2014-07-21T13:18:21"/>
    <b v="0"/>
    <x v="63"/>
    <b v="0"/>
    <s v="film &amp; video/drama"/>
    <n v="5.3333333333333332E-3"/>
    <n v="91.428571428571431"/>
    <s v="film &amp; video"/>
    <s v="drama"/>
    <n v="60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d v="2015-12-13T10:48:44"/>
    <b v="0"/>
    <x v="78"/>
    <b v="0"/>
    <s v="film &amp; video/drama"/>
    <n v="0"/>
    <e v="#DIV/0!"/>
    <s v="film &amp; video"/>
    <s v="drama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d v="2016-12-16T20:49:22"/>
    <b v="0"/>
    <x v="29"/>
    <b v="0"/>
    <s v="film &amp; video/drama"/>
    <n v="0.6"/>
    <n v="3000"/>
    <s v="film &amp; video"/>
    <s v="drama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d v="2015-06-05T17:15:35"/>
    <b v="0"/>
    <x v="84"/>
    <b v="0"/>
    <s v="film &amp; video/drama"/>
    <n v="1E-4"/>
    <n v="5.5"/>
    <s v="film &amp; video"/>
    <s v="drama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d v="2015-02-17T15:02:50"/>
    <b v="0"/>
    <x v="83"/>
    <b v="0"/>
    <s v="film &amp; video/drama"/>
    <n v="4.0625000000000001E-2"/>
    <n v="108.33333333333333"/>
    <s v="film &amp; video"/>
    <s v="drama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d v="2014-09-18T07:07:39"/>
    <b v="0"/>
    <x v="73"/>
    <b v="0"/>
    <s v="film &amp; video/drama"/>
    <n v="0.224"/>
    <n v="56"/>
    <s v="film &amp; video"/>
    <s v="drama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d v="2015-07-31T18:28:03"/>
    <b v="0"/>
    <x v="73"/>
    <b v="0"/>
    <s v="film &amp; video/drama"/>
    <n v="3.2500000000000001E-2"/>
    <n v="32.5"/>
    <s v="film &amp; video"/>
    <s v="drama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d v="2016-06-12T23:20:14"/>
    <b v="0"/>
    <x v="29"/>
    <b v="0"/>
    <s v="film &amp; video/drama"/>
    <n v="2.0000000000000002E-5"/>
    <n v="1"/>
    <s v="film &amp; video"/>
    <s v="drama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d v="2015-02-12T04:28:43"/>
    <b v="0"/>
    <x v="78"/>
    <b v="0"/>
    <s v="film &amp; video/drama"/>
    <n v="0"/>
    <e v="#DIV/0!"/>
    <s v="film &amp; video"/>
    <s v="drama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d v="2015-01-29T08:45:08"/>
    <b v="0"/>
    <x v="78"/>
    <b v="0"/>
    <s v="film &amp; video/drama"/>
    <n v="0"/>
    <e v="#DIV/0!"/>
    <s v="film &amp; video"/>
    <s v="drama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d v="2015-03-09T13:12:56"/>
    <b v="0"/>
    <x v="78"/>
    <b v="0"/>
    <s v="film &amp; video/drama"/>
    <n v="0"/>
    <e v="#DIV/0!"/>
    <s v="film &amp; video"/>
    <s v="drama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d v="2014-08-04T13:40:11"/>
    <b v="0"/>
    <x v="55"/>
    <b v="0"/>
    <s v="film &amp; video/drama"/>
    <n v="6.4850000000000005E-2"/>
    <n v="49.884615384615387"/>
    <s v="film &amp; video"/>
    <s v="drama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d v="2015-07-06T14:46:39"/>
    <b v="0"/>
    <x v="78"/>
    <b v="0"/>
    <s v="film &amp; video/drama"/>
    <n v="0"/>
    <e v="#DIV/0!"/>
    <s v="film &amp; video"/>
    <s v="drama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d v="2015-03-06T20:08:46"/>
    <b v="0"/>
    <x v="63"/>
    <b v="0"/>
    <s v="film &amp; video/drama"/>
    <n v="0.4"/>
    <n v="25.714285714285715"/>
    <s v="film &amp; video"/>
    <s v="drama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d v="2015-10-27T17:55:45"/>
    <b v="0"/>
    <x v="78"/>
    <b v="0"/>
    <s v="film &amp; video/drama"/>
    <n v="0"/>
    <e v="#DIV/0!"/>
    <s v="film &amp; video"/>
    <s v="drama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d v="2016-02-02T20:55:55"/>
    <b v="0"/>
    <x v="84"/>
    <b v="0"/>
    <s v="film &amp; video/drama"/>
    <n v="0.2"/>
    <n v="100"/>
    <s v="film &amp; video"/>
    <s v="drama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d v="2015-03-04T18:47:23"/>
    <b v="0"/>
    <x v="62"/>
    <b v="0"/>
    <s v="film &amp; video/drama"/>
    <n v="0.33416666666666667"/>
    <n v="30.846153846153847"/>
    <s v="film &amp; video"/>
    <s v="drama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d v="2015-05-23T12:48:15"/>
    <b v="0"/>
    <x v="80"/>
    <b v="0"/>
    <s v="film &amp; video/drama"/>
    <n v="0.21092608822670172"/>
    <n v="180.5"/>
    <s v="film &amp; video"/>
    <s v="drama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d v="2016-12-07T19:17:12"/>
    <b v="0"/>
    <x v="78"/>
    <b v="0"/>
    <s v="film &amp; video/drama"/>
    <n v="0"/>
    <e v="#DIV/0!"/>
    <s v="film &amp; video"/>
    <s v="drama"/>
    <n v="30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d v="2014-10-27T14:26:50"/>
    <b v="0"/>
    <x v="8"/>
    <b v="0"/>
    <s v="film &amp; video/drama"/>
    <n v="0.35855999999999999"/>
    <n v="373.5"/>
    <s v="film &amp; video"/>
    <s v="drama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d v="2014-07-05T13:59:22"/>
    <b v="0"/>
    <x v="84"/>
    <b v="0"/>
    <s v="film &amp; video/drama"/>
    <n v="3.4000000000000002E-2"/>
    <n v="25.5"/>
    <s v="film &amp; video"/>
    <s v="drama"/>
    <n v="57.374745370369055"/>
  </r>
  <r>
    <n v="185"/>
    <s v="BLANK Short Movie"/>
    <s v="Love has no boundaries!"/>
    <n v="40000"/>
    <n v="2200"/>
    <x v="2"/>
    <s v="NO"/>
    <s v="NOK"/>
    <n v="1471557139"/>
    <d v="2016-08-18T16:52:19"/>
    <n v="1468965139"/>
    <d v="2016-07-19T16:52:19"/>
    <b v="0"/>
    <x v="73"/>
    <b v="0"/>
    <s v="film &amp; video/drama"/>
    <n v="5.5E-2"/>
    <n v="220"/>
    <s v="film &amp; video"/>
    <s v="drama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d v="2017-02-01T14:30:34"/>
    <b v="0"/>
    <x v="78"/>
    <b v="0"/>
    <s v="film &amp; video/drama"/>
    <n v="0"/>
    <e v="#DIV/0!"/>
    <s v="film &amp; video"/>
    <s v="drama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d v="2015-06-27T00:37:37"/>
    <b v="0"/>
    <x v="81"/>
    <b v="0"/>
    <s v="film &amp; video/drama"/>
    <n v="0.16"/>
    <n v="160"/>
    <s v="film &amp; video"/>
    <s v="drama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d v="2014-08-05T23:23:35"/>
    <b v="0"/>
    <x v="78"/>
    <b v="0"/>
    <s v="film &amp; video/drama"/>
    <n v="0"/>
    <e v="#DIV/0!"/>
    <s v="film &amp; video"/>
    <s v="drama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d v="2016-07-05T11:34:37"/>
    <b v="0"/>
    <x v="81"/>
    <b v="0"/>
    <s v="film &amp; video/drama"/>
    <n v="6.8999999999999997E-4"/>
    <n v="69"/>
    <s v="film &amp; video"/>
    <s v="drama"/>
    <n v="60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d v="2016-06-06T10:37:26"/>
    <b v="0"/>
    <x v="29"/>
    <b v="0"/>
    <s v="film &amp; video/drama"/>
    <n v="4.1666666666666666E-3"/>
    <n v="50"/>
    <s v="film &amp; video"/>
    <s v="drama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d v="2015-08-23T05:35:38"/>
    <b v="0"/>
    <x v="83"/>
    <b v="0"/>
    <s v="film &amp; video/drama"/>
    <n v="0.05"/>
    <n v="83.333333333333329"/>
    <s v="film &amp; video"/>
    <s v="drama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d v="2014-09-17T14:00:32"/>
    <b v="0"/>
    <x v="83"/>
    <b v="0"/>
    <s v="film &amp; video/drama"/>
    <n v="1.7E-5"/>
    <n v="5.666666666666667"/>
    <s v="film &amp; video"/>
    <s v="drama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d v="2014-09-29T17:26:06"/>
    <b v="0"/>
    <x v="78"/>
    <b v="0"/>
    <s v="film &amp; video/drama"/>
    <n v="0"/>
    <e v="#DIV/0!"/>
    <s v="film &amp; video"/>
    <s v="drama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d v="2016-01-06T18:55:31"/>
    <b v="0"/>
    <x v="83"/>
    <b v="0"/>
    <s v="film &amp; video/drama"/>
    <n v="1.1999999999999999E-3"/>
    <n v="1"/>
    <s v="film &amp; video"/>
    <s v="drama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d v="2015-05-11T11:05:32"/>
    <b v="0"/>
    <x v="78"/>
    <b v="0"/>
    <s v="film &amp; video/drama"/>
    <n v="0"/>
    <e v="#DIV/0!"/>
    <s v="film &amp; video"/>
    <s v="drama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d v="2015-09-12T08:01:38"/>
    <b v="0"/>
    <x v="10"/>
    <b v="0"/>
    <s v="film &amp; video/drama"/>
    <n v="0.41857142857142859"/>
    <n v="77.10526315789474"/>
    <s v="film &amp; video"/>
    <s v="drama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d v="2017-01-06T15:21:40"/>
    <b v="0"/>
    <x v="22"/>
    <b v="0"/>
    <s v="film &amp; video/drama"/>
    <n v="0.1048"/>
    <n v="32.75"/>
    <s v="film &amp; video"/>
    <s v="drama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d v="2014-09-05T04:12:02"/>
    <b v="0"/>
    <x v="79"/>
    <b v="0"/>
    <s v="film &amp; video/drama"/>
    <n v="1.116E-2"/>
    <n v="46.5"/>
    <s v="film &amp; video"/>
    <s v="drama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d v="2016-08-01T21:58:22"/>
    <b v="0"/>
    <x v="78"/>
    <b v="0"/>
    <s v="film &amp; video/drama"/>
    <n v="0"/>
    <e v="#DIV/0!"/>
    <s v="film &amp; video"/>
    <s v="drama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d v="2014-08-15T21:00:03"/>
    <b v="0"/>
    <x v="59"/>
    <b v="0"/>
    <s v="film &amp; video/drama"/>
    <n v="0.26192500000000002"/>
    <n v="87.308333333333337"/>
    <s v="film &amp; video"/>
    <s v="drama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d v="2015-01-19T14:38:49"/>
    <b v="0"/>
    <x v="63"/>
    <b v="0"/>
    <s v="film &amp; video/drama"/>
    <n v="0.58461538461538465"/>
    <n v="54.285714285714285"/>
    <s v="film &amp; video"/>
    <s v="drama"/>
    <n v="20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d v="2015-09-08T17:16:04"/>
    <b v="0"/>
    <x v="78"/>
    <b v="0"/>
    <s v="film &amp; video/drama"/>
    <n v="0"/>
    <e v="#DIV/0!"/>
    <s v="film &amp; video"/>
    <s v="drama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d v="2014-11-30T15:21:04"/>
    <b v="0"/>
    <x v="22"/>
    <b v="0"/>
    <s v="film &amp; video/drama"/>
    <n v="0.2984"/>
    <n v="93.25"/>
    <s v="film &amp; video"/>
    <s v="drama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d v="2016-07-05T09:00:03"/>
    <b v="0"/>
    <x v="86"/>
    <b v="0"/>
    <s v="film &amp; video/drama"/>
    <n v="0.50721666666666665"/>
    <n v="117.68368136117556"/>
    <s v="film &amp; video"/>
    <s v="drama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d v="2015-09-01T10:10:22"/>
    <b v="0"/>
    <x v="57"/>
    <b v="0"/>
    <s v="film &amp; video/drama"/>
    <n v="0.16250000000000001"/>
    <n v="76.470588235294116"/>
    <s v="film &amp; video"/>
    <s v="drama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d v="2016-07-15T19:06:23"/>
    <b v="0"/>
    <x v="78"/>
    <b v="0"/>
    <s v="film &amp; video/drama"/>
    <n v="0"/>
    <e v="#DIV/0!"/>
    <s v="film &amp; video"/>
    <s v="drama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d v="2014-12-04T23:43:58"/>
    <b v="0"/>
    <x v="62"/>
    <b v="0"/>
    <s v="film &amp; video/drama"/>
    <n v="0.15214285714285714"/>
    <n v="163.84615384615384"/>
    <s v="film &amp; video"/>
    <s v="drama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d v="2014-11-16T03:52:47"/>
    <b v="0"/>
    <x v="78"/>
    <b v="0"/>
    <s v="film &amp; video/drama"/>
    <n v="0"/>
    <e v="#DIV/0!"/>
    <s v="film &amp; video"/>
    <s v="drama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d v="2015-06-10T17:08:55"/>
    <b v="0"/>
    <x v="78"/>
    <b v="0"/>
    <s v="film &amp; video/drama"/>
    <n v="0"/>
    <e v="#DIV/0!"/>
    <s v="film &amp; video"/>
    <s v="drama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d v="2015-09-01T20:33:12"/>
    <b v="0"/>
    <x v="51"/>
    <b v="0"/>
    <s v="film &amp; video/drama"/>
    <n v="0.2525"/>
    <n v="91.818181818181813"/>
    <s v="film &amp; video"/>
    <s v="drama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d v="2015-08-19T22:50:17"/>
    <b v="0"/>
    <x v="8"/>
    <b v="0"/>
    <s v="film &amp; video/drama"/>
    <n v="0.44600000000000001"/>
    <n v="185.83333333333334"/>
    <s v="film &amp; video"/>
    <s v="drama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d v="2016-02-16T16:08:40"/>
    <b v="0"/>
    <x v="29"/>
    <b v="0"/>
    <s v="film &amp; video/drama"/>
    <n v="1.5873015873015873E-4"/>
    <n v="1"/>
    <s v="film &amp; video"/>
    <s v="drama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d v="2015-07-17T09:15:47"/>
    <b v="0"/>
    <x v="29"/>
    <b v="0"/>
    <s v="film &amp; video/drama"/>
    <n v="4.0000000000000002E-4"/>
    <n v="20"/>
    <s v="film &amp; video"/>
    <s v="drama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d v="2015-01-05T10:22:29"/>
    <b v="0"/>
    <x v="29"/>
    <b v="0"/>
    <s v="film &amp; video/drama"/>
    <n v="8.0000000000000007E-5"/>
    <n v="1"/>
    <s v="film &amp; video"/>
    <s v="drama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d v="2016-01-06T00:31:22"/>
    <b v="0"/>
    <x v="29"/>
    <b v="0"/>
    <s v="film &amp; video/drama"/>
    <n v="2.2727272727272726E-3"/>
    <n v="10"/>
    <s v="film &amp; video"/>
    <s v="drama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d v="2015-03-03T18:00:37"/>
    <b v="0"/>
    <x v="87"/>
    <b v="0"/>
    <s v="film &amp; video/drama"/>
    <n v="0.55698440000000005"/>
    <n v="331.53833333333336"/>
    <s v="film &amp; video"/>
    <s v="drama"/>
    <n v="49.958333333328483"/>
  </r>
  <r>
    <n v="217"/>
    <s v="Bitch"/>
    <s v="A roadmovie by paw"/>
    <n v="100000"/>
    <n v="11943"/>
    <x v="2"/>
    <s v="SE"/>
    <s v="SEK"/>
    <n v="1419780149"/>
    <d v="2014-12-28T10:22:29"/>
    <n v="1417101749"/>
    <d v="2014-11-27T10:22:29"/>
    <b v="0"/>
    <x v="44"/>
    <b v="0"/>
    <s v="film &amp; video/drama"/>
    <n v="0.11942999999999999"/>
    <n v="314.28947368421052"/>
    <s v="film &amp; video"/>
    <s v="drama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d v="2015-03-16T10:04:49"/>
    <b v="0"/>
    <x v="29"/>
    <b v="0"/>
    <s v="film &amp; video/drama"/>
    <n v="0.02"/>
    <n v="100"/>
    <s v="film &amp; video"/>
    <s v="drama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d v="2016-02-29T02:50:25"/>
    <b v="0"/>
    <x v="88"/>
    <b v="0"/>
    <s v="film &amp; video/drama"/>
    <n v="0.17630000000000001"/>
    <n v="115.98684210526316"/>
    <s v="film &amp; video"/>
    <s v="drama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d v="2015-07-10T10:27:10"/>
    <b v="0"/>
    <x v="83"/>
    <b v="0"/>
    <s v="film &amp; video/drama"/>
    <n v="7.1999999999999998E-3"/>
    <n v="120"/>
    <s v="film &amp; video"/>
    <s v="drama"/>
    <n v="41.193634259259852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d v="2015-01-27T15:06:04"/>
    <b v="0"/>
    <x v="78"/>
    <b v="0"/>
    <s v="film &amp; video/drama"/>
    <n v="0"/>
    <e v="#DIV/0!"/>
    <s v="film &amp; video"/>
    <s v="drama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d v="2015-01-27T13:28:38"/>
    <b v="0"/>
    <x v="84"/>
    <b v="0"/>
    <s v="film &amp; video/drama"/>
    <n v="0.13"/>
    <n v="65"/>
    <s v="film &amp; video"/>
    <s v="drama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d v="2016-04-21T20:09:10"/>
    <b v="0"/>
    <x v="78"/>
    <b v="0"/>
    <s v="film &amp; video/drama"/>
    <n v="0"/>
    <e v="#DIV/0!"/>
    <s v="film &amp; video"/>
    <s v="drama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d v="2015-05-11T00:38:46"/>
    <b v="0"/>
    <x v="78"/>
    <b v="0"/>
    <s v="film &amp; video/drama"/>
    <n v="0"/>
    <e v="#DIV/0!"/>
    <s v="film &amp; video"/>
    <s v="drama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d v="2016-03-09T18:04:14"/>
    <b v="0"/>
    <x v="78"/>
    <b v="0"/>
    <s v="film &amp; video/drama"/>
    <n v="0"/>
    <e v="#DIV/0!"/>
    <s v="film &amp; video"/>
    <s v="drama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d v="2015-04-12T10:59:04"/>
    <b v="0"/>
    <x v="84"/>
    <b v="0"/>
    <s v="film &amp; video/drama"/>
    <n v="8.6206896551724137E-3"/>
    <n v="125"/>
    <s v="film &amp; video"/>
    <s v="drama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d v="2015-06-09T16:27:21"/>
    <b v="0"/>
    <x v="78"/>
    <b v="0"/>
    <s v="film &amp; video/drama"/>
    <n v="0"/>
    <e v="#DIV/0!"/>
    <s v="film &amp; video"/>
    <s v="drama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d v="2015-04-02T11:28:25"/>
    <b v="0"/>
    <x v="78"/>
    <b v="0"/>
    <s v="film &amp; video/drama"/>
    <n v="0"/>
    <e v="#DIV/0!"/>
    <s v="film &amp; video"/>
    <s v="drama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d v="2016-01-14T17:24:57"/>
    <b v="0"/>
    <x v="78"/>
    <b v="0"/>
    <s v="film &amp; video/drama"/>
    <n v="0"/>
    <e v="#DIV/0!"/>
    <s v="film &amp; video"/>
    <s v="drama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d v="2015-05-05T13:39:11"/>
    <b v="0"/>
    <x v="84"/>
    <b v="0"/>
    <s v="film &amp; video/drama"/>
    <n v="4.0000000000000001E-3"/>
    <n v="30"/>
    <s v="film &amp; video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d v="2015-12-03T18:00:51"/>
    <b v="0"/>
    <x v="78"/>
    <b v="0"/>
    <s v="film &amp; video/drama"/>
    <n v="0"/>
    <e v="#DIV/0!"/>
    <s v="film &amp; video"/>
    <s v="drama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d v="2015-01-28T14:49:06"/>
    <b v="0"/>
    <x v="63"/>
    <b v="0"/>
    <s v="film &amp; video/drama"/>
    <n v="2.75E-2"/>
    <n v="15.714285714285714"/>
    <s v="film &amp; video"/>
    <s v="drama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d v="2016-08-30T16:52:52"/>
    <b v="0"/>
    <x v="78"/>
    <b v="0"/>
    <s v="film &amp; video/drama"/>
    <n v="0"/>
    <e v="#DIV/0!"/>
    <s v="film &amp; video"/>
    <s v="drama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d v="2015-05-11T19:50:59"/>
    <b v="0"/>
    <x v="81"/>
    <b v="0"/>
    <s v="film &amp; video/drama"/>
    <n v="0.40100000000000002"/>
    <n v="80.2"/>
    <s v="film &amp; video"/>
    <s v="drama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d v="2015-06-09T16:48:17"/>
    <b v="0"/>
    <x v="78"/>
    <b v="0"/>
    <s v="film &amp; video/drama"/>
    <n v="0"/>
    <e v="#DIV/0!"/>
    <s v="film &amp; video"/>
    <s v="drama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d v="2015-11-12T21:01:39"/>
    <b v="0"/>
    <x v="78"/>
    <b v="0"/>
    <s v="film &amp; video/drama"/>
    <n v="0"/>
    <e v="#DIV/0!"/>
    <s v="film &amp; video"/>
    <s v="drama"/>
    <n v="52.915520833332266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d v="2016-01-08T08:51:09"/>
    <b v="0"/>
    <x v="29"/>
    <b v="0"/>
    <s v="film &amp; video/drama"/>
    <n v="3.3333333333333335E-3"/>
    <n v="50"/>
    <s v="film &amp; video"/>
    <s v="drama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d v="2016-12-09T18:06:00"/>
    <b v="0"/>
    <x v="78"/>
    <b v="0"/>
    <s v="film &amp; video/drama"/>
    <n v="0"/>
    <e v="#DIV/0!"/>
    <s v="film &amp; video"/>
    <s v="drama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d v="2015-10-19T21:38:50"/>
    <b v="0"/>
    <x v="81"/>
    <b v="0"/>
    <s v="film &amp; video/drama"/>
    <n v="0.25"/>
    <n v="50"/>
    <s v="film &amp; video"/>
    <s v="drama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d v="2013-03-21T12:00:11"/>
    <b v="1"/>
    <x v="89"/>
    <b v="1"/>
    <s v="film &amp; video/documentary"/>
    <n v="1.0763413333333334"/>
    <n v="117.84759124087591"/>
    <s v="film &amp; video"/>
    <s v="documentary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d v="2014-11-06T11:45:04"/>
    <b v="1"/>
    <x v="90"/>
    <b v="1"/>
    <s v="film &amp; video/documentary"/>
    <n v="1.1263736263736264"/>
    <n v="109.04255319148936"/>
    <s v="film &amp; video"/>
    <s v="documentary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d v="2011-11-15T06:49:50"/>
    <b v="1"/>
    <x v="91"/>
    <b v="1"/>
    <s v="film &amp; video/documentary"/>
    <n v="1.1346153846153846"/>
    <n v="73.019801980198025"/>
    <s v="film &amp; video"/>
    <s v="documentary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d v="2014-01-22T20:08:24"/>
    <b v="1"/>
    <x v="92"/>
    <b v="1"/>
    <s v="film &amp; video/documentary"/>
    <n v="1.0259199999999999"/>
    <n v="78.195121951219505"/>
    <s v="film &amp; video"/>
    <s v="documentary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d v="2010-02-04T02:45:59"/>
    <b v="1"/>
    <x v="87"/>
    <b v="1"/>
    <s v="film &amp; video/documentary"/>
    <n v="1.1375714285714287"/>
    <n v="47.398809523809526"/>
    <s v="film &amp; video"/>
    <s v="documentary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d v="2012-07-16T20:16:25"/>
    <b v="1"/>
    <x v="93"/>
    <b v="1"/>
    <s v="film &amp; video/documentary"/>
    <n v="1.0371999999999999"/>
    <n v="54.020833333333336"/>
    <s v="film &amp; video"/>
    <s v="documentary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d v="2010-10-29T03:43:25"/>
    <b v="1"/>
    <x v="94"/>
    <b v="1"/>
    <s v="film &amp; video/documentary"/>
    <n v="3.0546000000000002"/>
    <n v="68.488789237668158"/>
    <s v="film &amp; video"/>
    <s v="documentary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d v="2010-09-09T09:30:14"/>
    <b v="1"/>
    <x v="95"/>
    <b v="1"/>
    <s v="film &amp; video/documentary"/>
    <n v="1.341"/>
    <n v="108.14516129032258"/>
    <s v="film &amp; video"/>
    <s v="documentary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d v="2011-11-23T13:35:09"/>
    <b v="1"/>
    <x v="96"/>
    <b v="1"/>
    <s v="film &amp; video/documentary"/>
    <n v="1.0133294117647058"/>
    <n v="589.95205479452056"/>
    <s v="film &amp; video"/>
    <s v="documentary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d v="2010-06-03T17:10:20"/>
    <b v="1"/>
    <x v="97"/>
    <b v="1"/>
    <s v="film &amp; video/documentary"/>
    <n v="1.1292"/>
    <n v="48.051063829787232"/>
    <s v="film &amp; video"/>
    <s v="documentary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d v="2013-05-07T08:34:51"/>
    <b v="1"/>
    <x v="98"/>
    <b v="1"/>
    <s v="film &amp; video/documentary"/>
    <n v="1.0558333333333334"/>
    <n v="72.482837528604122"/>
    <s v="film &amp; video"/>
    <s v="documentary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d v="2012-04-14T13:54:06"/>
    <b v="1"/>
    <x v="99"/>
    <b v="1"/>
    <s v="film &amp; video/documentary"/>
    <n v="1.2557142857142858"/>
    <n v="57.077922077922075"/>
    <s v="film &amp; video"/>
    <s v="documentary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d v="2010-03-29T10:54:18"/>
    <b v="1"/>
    <x v="52"/>
    <b v="1"/>
    <s v="film &amp; video/documentary"/>
    <n v="1.8455999999999999"/>
    <n v="85.444444444444443"/>
    <s v="film &amp; video"/>
    <s v="documentary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d v="2012-01-16T10:37:15"/>
    <b v="1"/>
    <x v="63"/>
    <b v="1"/>
    <s v="film &amp; video/documentary"/>
    <n v="1.0073333333333334"/>
    <n v="215.85714285714286"/>
    <s v="film &amp; video"/>
    <s v="documentary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d v="2015-09-16T17:51:50"/>
    <b v="1"/>
    <x v="100"/>
    <b v="1"/>
    <s v="film &amp; video/documentary"/>
    <n v="1.1694724999999999"/>
    <n v="89.38643312101911"/>
    <s v="film &amp; video"/>
    <s v="documentary"/>
    <n v="30.13067129629052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d v="2011-02-14T07:38:02"/>
    <b v="1"/>
    <x v="101"/>
    <b v="1"/>
    <s v="film &amp; video/documentary"/>
    <n v="1.0673325"/>
    <n v="45.418404255319146"/>
    <s v="film &amp; video"/>
    <s v="documentary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d v="2013-02-14T13:27:47"/>
    <b v="1"/>
    <x v="102"/>
    <b v="1"/>
    <s v="film &amp; video/documentary"/>
    <n v="1.391"/>
    <n v="65.756363636363631"/>
    <s v="film &amp; video"/>
    <s v="documentary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d v="2016-04-19T10:02:42"/>
    <b v="1"/>
    <x v="103"/>
    <b v="1"/>
    <s v="film &amp; video/documentary"/>
    <n v="1.0672648571428571"/>
    <n v="66.70405357142856"/>
    <s v="film &amp; video"/>
    <s v="documentary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d v="2011-05-18T20:14:26"/>
    <b v="1"/>
    <x v="104"/>
    <b v="1"/>
    <s v="film &amp; video/documentary"/>
    <n v="1.9114"/>
    <n v="83.345930232558146"/>
    <s v="film &amp; video"/>
    <s v="documentary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d v="2015-03-09T12:42:49"/>
    <b v="1"/>
    <x v="105"/>
    <b v="1"/>
    <s v="film &amp; video/documentary"/>
    <n v="1.3193789333333332"/>
    <n v="105.04609341825902"/>
    <s v="film &amp; video"/>
    <s v="documentary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d v="2010-06-01T13:07:59"/>
    <b v="1"/>
    <x v="106"/>
    <b v="1"/>
    <s v="film &amp; video/documentary"/>
    <n v="1.0640000000000001"/>
    <n v="120.90909090909091"/>
    <s v="film &amp; video"/>
    <s v="documentary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d v="2012-04-18T16:15:04"/>
    <b v="1"/>
    <x v="107"/>
    <b v="1"/>
    <s v="film &amp; video/documentary"/>
    <n v="1.0740000000000001"/>
    <n v="97.63636363636364"/>
    <s v="film &amp; video"/>
    <s v="documentary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d v="2011-01-12T00:57:08"/>
    <b v="1"/>
    <x v="108"/>
    <b v="1"/>
    <s v="film &amp; video/documentary"/>
    <n v="2.4"/>
    <n v="41.379310344827587"/>
    <s v="film &amp; video"/>
    <s v="documentary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d v="2012-08-28T17:54:54"/>
    <b v="1"/>
    <x v="109"/>
    <b v="1"/>
    <s v="film &amp; video/documentary"/>
    <n v="1.1808107999999999"/>
    <n v="30.654485981308412"/>
    <s v="film &amp; video"/>
    <s v="documentary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d v="2012-04-11T09:53:15"/>
    <b v="1"/>
    <x v="110"/>
    <b v="1"/>
    <s v="film &amp; video/documentary"/>
    <n v="1.1819999999999999"/>
    <n v="64.945054945054949"/>
    <s v="film &amp; video"/>
    <s v="documentary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d v="2010-03-30T00:53:50"/>
    <b v="1"/>
    <x v="6"/>
    <b v="1"/>
    <s v="film &amp; video/documentary"/>
    <n v="1.111"/>
    <n v="95.775862068965523"/>
    <s v="film &amp; video"/>
    <s v="documentary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d v="2010-01-26T23:11:47"/>
    <b v="1"/>
    <x v="17"/>
    <b v="1"/>
    <s v="film &amp; video/documentary"/>
    <n v="1.4550000000000001"/>
    <n v="40.416666666666664"/>
    <s v="film &amp; video"/>
    <s v="documentary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d v="2014-05-26T05:51:39"/>
    <b v="1"/>
    <x v="111"/>
    <b v="1"/>
    <s v="film &amp; video/documentary"/>
    <n v="1.3162883248730965"/>
    <n v="78.578424242424248"/>
    <s v="film &amp; video"/>
    <s v="documentary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d v="2011-09-22T22:39:38"/>
    <b v="1"/>
    <x v="112"/>
    <b v="1"/>
    <s v="film &amp; video/documentary"/>
    <n v="1.1140000000000001"/>
    <n v="50.18018018018018"/>
    <s v="film &amp; video"/>
    <s v="documentary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d v="2017-01-22T23:43:42"/>
    <b v="1"/>
    <x v="113"/>
    <b v="1"/>
    <s v="film &amp; video/documentary"/>
    <n v="1.4723377"/>
    <n v="92.251735588972423"/>
    <s v="film &amp; video"/>
    <s v="documentary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d v="2011-04-04T15:47:50"/>
    <b v="1"/>
    <x v="42"/>
    <b v="1"/>
    <s v="film &amp; video/documentary"/>
    <n v="1.5260869565217392"/>
    <n v="57.540983606557376"/>
    <s v="film &amp; video"/>
    <s v="documentary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d v="2013-12-03T21:24:21"/>
    <b v="1"/>
    <x v="114"/>
    <b v="1"/>
    <s v="film &amp; video/documentary"/>
    <n v="1.0468"/>
    <n v="109.42160278745645"/>
    <s v="film &amp; video"/>
    <s v="documentary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d v="2010-02-26T16:36:31"/>
    <b v="1"/>
    <x v="71"/>
    <b v="1"/>
    <s v="film &amp; video/documentary"/>
    <n v="1.7743366666666667"/>
    <n v="81.892461538461546"/>
    <s v="film &amp; video"/>
    <s v="documentary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d v="2011-06-03T06:57:46"/>
    <b v="1"/>
    <x v="115"/>
    <b v="1"/>
    <s v="film &amp; video/documentary"/>
    <n v="1.077758"/>
    <n v="45.667711864406776"/>
    <s v="film &amp; video"/>
    <s v="documentary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d v="2012-03-01T16:53:49"/>
    <b v="1"/>
    <x v="116"/>
    <b v="1"/>
    <s v="film &amp; video/documentary"/>
    <n v="1.56"/>
    <n v="55.221238938053098"/>
    <s v="film &amp; video"/>
    <s v="documentary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d v="2012-10-10T19:46:06"/>
    <b v="1"/>
    <x v="117"/>
    <b v="1"/>
    <s v="film &amp; video/documentary"/>
    <n v="1.08395"/>
    <n v="65.298192771084331"/>
    <s v="film &amp; video"/>
    <s v="documentary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d v="2012-02-27T20:57:54"/>
    <b v="1"/>
    <x v="95"/>
    <b v="1"/>
    <s v="film &amp; video/documentary"/>
    <n v="1.476"/>
    <n v="95.225806451612897"/>
    <s v="film &amp; video"/>
    <s v="documentary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d v="2015-04-23T16:23:39"/>
    <b v="1"/>
    <x v="118"/>
    <b v="1"/>
    <s v="film &amp; video/documentary"/>
    <n v="1.1038153846153846"/>
    <n v="75.444794952681391"/>
    <s v="film &amp; video"/>
    <s v="documentary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d v="2012-09-11T19:58:59"/>
    <b v="1"/>
    <x v="119"/>
    <b v="1"/>
    <s v="film &amp; video/documentary"/>
    <n v="1.5034814814814814"/>
    <n v="97.816867469879512"/>
    <s v="film &amp; video"/>
    <s v="documentary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d v="2017-01-24T00:51:36"/>
    <b v="1"/>
    <x v="120"/>
    <b v="1"/>
    <s v="film &amp; video/documentary"/>
    <n v="1.5731829411764706"/>
    <n v="87.685606557377056"/>
    <s v="film &amp; video"/>
    <s v="documentary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d v="2014-04-15T09:10:35"/>
    <b v="1"/>
    <x v="121"/>
    <b v="1"/>
    <s v="film &amp; video/documentary"/>
    <n v="1.5614399999999999"/>
    <n v="54.748948106591868"/>
    <s v="film &amp; video"/>
    <s v="documentary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d v="2009-05-16T22:55:13"/>
    <b v="1"/>
    <x v="1"/>
    <b v="1"/>
    <s v="film &amp; video/documentary"/>
    <n v="1.2058763636363636"/>
    <n v="83.953417721518989"/>
    <s v="film &amp; video"/>
    <s v="documentary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d v="2010-01-16T17:04:52"/>
    <b v="1"/>
    <x v="122"/>
    <b v="1"/>
    <s v="film &amp; video/documentary"/>
    <n v="1.0118888888888888"/>
    <n v="254.38547486033519"/>
    <s v="film &amp; video"/>
    <s v="documentary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d v="2011-05-12T12:02:24"/>
    <b v="1"/>
    <x v="91"/>
    <b v="1"/>
    <s v="film &amp; video/documentary"/>
    <n v="1.142725"/>
    <n v="101.8269801980198"/>
    <s v="film &amp; video"/>
    <s v="documentary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d v="2011-12-27T12:43:00"/>
    <b v="1"/>
    <x v="123"/>
    <b v="1"/>
    <s v="film &amp; video/documentary"/>
    <n v="1.0462615"/>
    <n v="55.066394736842106"/>
    <s v="film &amp; video"/>
    <s v="documentary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d v="2013-08-20T13:08:48"/>
    <b v="1"/>
    <x v="124"/>
    <b v="1"/>
    <s v="film &amp; video/documentary"/>
    <n v="2.2882507142857142"/>
    <n v="56.901438721136763"/>
    <s v="film &amp; video"/>
    <s v="documentary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d v="2013-02-08T14:35:24"/>
    <b v="1"/>
    <x v="125"/>
    <b v="1"/>
    <s v="film &amp; video/documentary"/>
    <n v="1.0915333333333332"/>
    <n v="121.28148148148148"/>
    <s v="film &amp; video"/>
    <s v="documentary"/>
    <n v="44.95833333332848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d v="2012-10-02T01:40:18"/>
    <b v="1"/>
    <x v="126"/>
    <b v="1"/>
    <s v="film &amp; video/documentary"/>
    <n v="1.7629999999999999"/>
    <n v="91.189655172413794"/>
    <s v="film &amp; video"/>
    <s v="documentary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d v="2012-05-21T23:03:13"/>
    <b v="1"/>
    <x v="127"/>
    <b v="1"/>
    <s v="film &amp; video/documentary"/>
    <n v="1.0321061999999999"/>
    <n v="115.44812080536913"/>
    <s v="film &amp; video"/>
    <s v="documentary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d v="2013-10-03T05:57:14"/>
    <b v="1"/>
    <x v="128"/>
    <b v="1"/>
    <s v="film &amp; video/documentary"/>
    <n v="1.0482"/>
    <n v="67.771551724137936"/>
    <s v="film &amp; video"/>
    <s v="documentary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d v="2010-12-14T03:51:37"/>
    <b v="1"/>
    <x v="129"/>
    <b v="1"/>
    <s v="film &amp; video/documentary"/>
    <n v="1.0668444444444445"/>
    <n v="28.576190476190476"/>
    <s v="film &amp; video"/>
    <s v="documentary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d v="2013-04-12T13:27:26"/>
    <b v="1"/>
    <x v="130"/>
    <b v="1"/>
    <s v="film &amp; video/documentary"/>
    <n v="1.2001999999999999"/>
    <n v="46.8828125"/>
    <s v="film &amp; video"/>
    <s v="documentary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d v="2011-09-26T14:16:39"/>
    <b v="1"/>
    <x v="131"/>
    <b v="1"/>
    <s v="film &amp; video/documentary"/>
    <n v="1.0150693333333334"/>
    <n v="154.42231237322514"/>
    <s v="film &amp; video"/>
    <s v="documentary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d v="2014-03-21T11:01:54"/>
    <b v="1"/>
    <x v="132"/>
    <b v="1"/>
    <s v="film &amp; video/documentary"/>
    <n v="1.0138461538461538"/>
    <n v="201.22137404580153"/>
    <s v="film &amp; video"/>
    <s v="documentary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d v="2010-06-13T21:01:34"/>
    <b v="1"/>
    <x v="133"/>
    <b v="1"/>
    <s v="film &amp; video/documentary"/>
    <n v="1"/>
    <n v="100"/>
    <s v="film &amp; video"/>
    <s v="documentary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d v="2013-09-01T19:06:49"/>
    <b v="1"/>
    <x v="134"/>
    <b v="1"/>
    <s v="film &amp; video/documentary"/>
    <n v="1.3310911999999999"/>
    <n v="100.08204511278196"/>
    <s v="film &amp; video"/>
    <s v="documentary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d v="2012-08-13T06:24:43"/>
    <b v="1"/>
    <x v="135"/>
    <b v="1"/>
    <s v="film &amp; video/documentary"/>
    <n v="1.187262"/>
    <n v="230.08953488372092"/>
    <s v="film &amp; video"/>
    <s v="documentary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d v="2015-03-26T12:28:21"/>
    <b v="1"/>
    <x v="136"/>
    <b v="1"/>
    <s v="film &amp; video/documentary"/>
    <n v="1.0064"/>
    <n v="141.74647887323943"/>
    <s v="film &amp; video"/>
    <s v="documentary"/>
    <n v="35.4379513888925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d v="2014-03-11T06:07:28"/>
    <b v="1"/>
    <x v="137"/>
    <b v="1"/>
    <s v="film &amp; video/documentary"/>
    <n v="1.089324126984127"/>
    <n v="56.344351395730705"/>
    <s v="film &amp; video"/>
    <s v="documentary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d v="2010-10-18T00:24:20"/>
    <b v="1"/>
    <x v="138"/>
    <b v="1"/>
    <s v="film &amp; video/documentary"/>
    <n v="1.789525"/>
    <n v="73.341188524590166"/>
    <s v="film &amp; video"/>
    <s v="documentary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d v="2011-03-24T18:02:18"/>
    <b v="1"/>
    <x v="139"/>
    <b v="1"/>
    <s v="film &amp; video/documentary"/>
    <n v="1.0172264"/>
    <n v="85.337785234899329"/>
    <s v="film &amp; video"/>
    <s v="documentary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d v="2013-02-07T12:42:15"/>
    <b v="1"/>
    <x v="140"/>
    <b v="1"/>
    <s v="film &amp; video/documentary"/>
    <n v="1.1873499999999999"/>
    <n v="61.496215139442228"/>
    <s v="film &amp; video"/>
    <s v="documentary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d v="2012-01-25T15:33:58"/>
    <b v="1"/>
    <x v="52"/>
    <b v="1"/>
    <s v="film &amp; video/documentary"/>
    <n v="1.0045999999999999"/>
    <n v="93.018518518518519"/>
    <s v="film &amp; video"/>
    <s v="documentary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d v="2012-05-02T20:42:26"/>
    <b v="1"/>
    <x v="141"/>
    <b v="1"/>
    <s v="film &amp; video/documentary"/>
    <n v="1.3746666666666667"/>
    <n v="50.292682926829265"/>
    <s v="film &amp; video"/>
    <s v="documentary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d v="2012-07-23T21:16:37"/>
    <b v="1"/>
    <x v="142"/>
    <b v="1"/>
    <s v="film &amp; video/documentary"/>
    <n v="2.3164705882352941"/>
    <n v="106.43243243243244"/>
    <s v="film &amp; video"/>
    <s v="documentary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d v="2012-02-09T10:07:29"/>
    <b v="1"/>
    <x v="143"/>
    <b v="1"/>
    <s v="film &amp; video/documentary"/>
    <n v="1.3033333333333332"/>
    <n v="51.719576719576722"/>
    <s v="film &amp; video"/>
    <s v="documentary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d v="2013-02-28T15:05:33"/>
    <b v="1"/>
    <x v="144"/>
    <b v="1"/>
    <s v="film &amp; video/documentary"/>
    <n v="2.9289999999999998"/>
    <n v="36.612499999999997"/>
    <s v="film &amp; video"/>
    <s v="documentary"/>
    <n v="19.958333333328483"/>
  </r>
  <r>
    <n v="307"/>
    <s v="Grammar Revolution"/>
    <s v="Why is grammar important?"/>
    <n v="22000"/>
    <n v="24490"/>
    <x v="0"/>
    <s v="US"/>
    <s v="USD"/>
    <n v="1360276801"/>
    <d v="2013-02-07T17:40:01"/>
    <n v="1357684801"/>
    <d v="2013-01-08T17:40:01"/>
    <b v="1"/>
    <x v="145"/>
    <b v="1"/>
    <s v="film &amp; video/documentary"/>
    <n v="1.1131818181818183"/>
    <n v="42.517361111111114"/>
    <s v="film &amp; video"/>
    <s v="documentary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d v="2011-01-24T11:40:10"/>
    <b v="1"/>
    <x v="91"/>
    <b v="1"/>
    <s v="film &amp; video/documentary"/>
    <n v="1.0556666666666668"/>
    <n v="62.712871287128714"/>
    <s v="film &amp; video"/>
    <s v="documentary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d v="2012-08-13T13:02:14"/>
    <b v="1"/>
    <x v="146"/>
    <b v="1"/>
    <s v="film &amp; video/documentary"/>
    <n v="1.1894444444444445"/>
    <n v="89.957983193277315"/>
    <s v="film &amp; video"/>
    <s v="documentary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d v="2011-10-04T23:23:43"/>
    <b v="1"/>
    <x v="17"/>
    <b v="1"/>
    <s v="film &amp; video/documentary"/>
    <n v="1.04129"/>
    <n v="28.924722222222222"/>
    <s v="film &amp; video"/>
    <s v="documentary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d v="2011-11-21T00:16:32"/>
    <b v="1"/>
    <x v="3"/>
    <b v="1"/>
    <s v="film &amp; video/documentary"/>
    <n v="1.0410165"/>
    <n v="138.8022"/>
    <s v="film &amp; video"/>
    <s v="documentary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d v="2013-03-15T16:03:52"/>
    <b v="1"/>
    <x v="96"/>
    <b v="1"/>
    <s v="film &amp; video/documentary"/>
    <n v="1.1187499999999999"/>
    <n v="61.301369863013697"/>
    <s v="film &amp; video"/>
    <s v="documentary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d v="2010-06-28T00:28:14"/>
    <b v="1"/>
    <x v="147"/>
    <b v="1"/>
    <s v="film &amp; video/documentary"/>
    <n v="1.0473529411764706"/>
    <n v="80.202702702702709"/>
    <s v="film &amp; video"/>
    <s v="documentary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d v="2013-01-30T14:59:48"/>
    <b v="1"/>
    <x v="148"/>
    <b v="1"/>
    <s v="film &amp; video/documentary"/>
    <n v="3.8515000000000001"/>
    <n v="32.095833333333331"/>
    <s v="film &amp; video"/>
    <s v="documentary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d v="2012-07-23T13:32:14"/>
    <b v="1"/>
    <x v="149"/>
    <b v="1"/>
    <s v="film &amp; video/documentary"/>
    <n v="1.01248"/>
    <n v="200.88888888888889"/>
    <s v="film &amp; video"/>
    <s v="documentary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d v="2014-11-07T17:09:57"/>
    <b v="1"/>
    <x v="150"/>
    <b v="1"/>
    <s v="film &amp; video/documentary"/>
    <n v="1.1377333333333333"/>
    <n v="108.01265822784811"/>
    <s v="film &amp; video"/>
    <s v="documentary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d v="2013-11-11T11:14:43"/>
    <b v="1"/>
    <x v="151"/>
    <b v="1"/>
    <s v="film &amp; video/documentary"/>
    <n v="1.0080333333333333"/>
    <n v="95.699367088607602"/>
    <s v="film &amp; video"/>
    <s v="documentary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d v="2013-02-24T19:55:51"/>
    <b v="1"/>
    <x v="4"/>
    <b v="1"/>
    <s v="film &amp; video/documentary"/>
    <n v="2.8332000000000002"/>
    <n v="49.880281690140848"/>
    <s v="film &amp; video"/>
    <s v="documentary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d v="2009-11-06T15:07:09"/>
    <b v="1"/>
    <x v="13"/>
    <b v="1"/>
    <s v="film &amp; video/documentary"/>
    <n v="1.1268"/>
    <n v="110.47058823529412"/>
    <s v="film &amp; video"/>
    <s v="documentary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d v="2015-11-23T08:13:53"/>
    <b v="1"/>
    <x v="150"/>
    <b v="1"/>
    <s v="film &amp; video/documentary"/>
    <n v="1.0658000000000001"/>
    <n v="134.91139240506328"/>
    <s v="film &amp; video"/>
    <s v="documentary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d v="2016-10-04T05:43:06"/>
    <b v="1"/>
    <x v="152"/>
    <b v="1"/>
    <s v="film &amp; video/documentary"/>
    <n v="1.0266285714285714"/>
    <n v="106.62314540059347"/>
    <s v="film &amp; video"/>
    <s v="documentary"/>
    <n v="35.04166666666424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d v="2016-04-13T08:40:48"/>
    <b v="1"/>
    <x v="153"/>
    <b v="1"/>
    <s v="film &amp; video/documentary"/>
    <n v="1.0791200000000001"/>
    <n v="145.04301075268816"/>
    <s v="film &amp; video"/>
    <s v="documentary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d v="2016-11-23T02:42:46"/>
    <b v="1"/>
    <x v="6"/>
    <b v="1"/>
    <s v="film &amp; video/documentary"/>
    <n v="1.2307407407407407"/>
    <n v="114.58620689655173"/>
    <s v="film &amp; video"/>
    <s v="documentary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d v="2015-06-29T10:01:48"/>
    <b v="1"/>
    <x v="141"/>
    <b v="1"/>
    <s v="film &amp; video/documentary"/>
    <n v="1.016"/>
    <n v="105.3170731707317"/>
    <s v="film &amp; video"/>
    <s v="documentary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d v="2016-11-14T23:30:33"/>
    <b v="1"/>
    <x v="154"/>
    <b v="1"/>
    <s v="film &amp; video/documentary"/>
    <n v="1.04396"/>
    <n v="70.921195652173907"/>
    <s v="film &amp; video"/>
    <s v="documentary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d v="2017-02-09T02:33:26"/>
    <b v="1"/>
    <x v="155"/>
    <b v="1"/>
    <s v="film &amp; video/documentary"/>
    <n v="1.1292973333333334"/>
    <n v="147.17167680278018"/>
    <s v="film &amp; video"/>
    <s v="documentary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d v="2015-02-23T00:38:49"/>
    <b v="1"/>
    <x v="69"/>
    <b v="1"/>
    <s v="film &amp; video/documentary"/>
    <n v="1.3640000000000001"/>
    <n v="160.47058823529412"/>
    <s v="film &amp; video"/>
    <s v="documentary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d v="2015-10-01T17:43:08"/>
    <b v="1"/>
    <x v="156"/>
    <b v="1"/>
    <s v="film &amp; video/documentary"/>
    <n v="1.036144"/>
    <n v="156.04578313253012"/>
    <s v="film &amp; video"/>
    <s v="documentary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d v="2015-10-14T06:12:07"/>
    <b v="1"/>
    <x v="157"/>
    <b v="1"/>
    <s v="film &amp; video/documentary"/>
    <n v="1.0549999999999999"/>
    <n v="63.17365269461078"/>
    <s v="film &amp; video"/>
    <s v="documentary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d v="2013-04-15T07:22:43"/>
    <b v="1"/>
    <x v="158"/>
    <b v="1"/>
    <s v="film &amp; video/documentary"/>
    <n v="1.0182857142857142"/>
    <n v="104.82352941176471"/>
    <s v="film &amp; video"/>
    <s v="documentary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d v="2016-05-17T08:57:14"/>
    <b v="1"/>
    <x v="159"/>
    <b v="1"/>
    <s v="film &amp; video/documentary"/>
    <n v="1.0660499999999999"/>
    <n v="97.356164383561648"/>
    <s v="film &amp; video"/>
    <s v="documentary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d v="2015-09-16T11:19:37"/>
    <b v="1"/>
    <x v="160"/>
    <b v="1"/>
    <s v="film &amp; video/documentary"/>
    <n v="1.13015"/>
    <n v="203.63063063063063"/>
    <s v="film &amp; video"/>
    <s v="documentary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d v="2016-03-08T10:16:31"/>
    <b v="1"/>
    <x v="161"/>
    <b v="1"/>
    <s v="film &amp; video/documentary"/>
    <n v="1.252275"/>
    <n v="188.31203007518798"/>
    <s v="film &amp; video"/>
    <s v="documentary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d v="2015-04-07T11:22:37"/>
    <b v="1"/>
    <x v="50"/>
    <b v="1"/>
    <s v="film &amp; video/documentary"/>
    <n v="1.0119"/>
    <n v="146.65217391304347"/>
    <s v="film &amp; video"/>
    <s v="documentary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d v="2015-04-07T12:41:55"/>
    <b v="1"/>
    <x v="144"/>
    <b v="1"/>
    <s v="film &amp; video/documentary"/>
    <n v="1.0276470588235294"/>
    <n v="109.1875"/>
    <s v="film &amp; video"/>
    <s v="documentary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d v="2015-10-14T09:18:38"/>
    <b v="1"/>
    <x v="131"/>
    <b v="1"/>
    <s v="film &amp; video/documentary"/>
    <n v="1.1683911999999999"/>
    <n v="59.249046653144013"/>
    <s v="film &amp; video"/>
    <s v="documentary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d v="2015-02-11T22:05:08"/>
    <b v="1"/>
    <x v="162"/>
    <b v="1"/>
    <s v="film &amp; video/documentary"/>
    <n v="1.0116833333333335"/>
    <n v="97.904838709677421"/>
    <s v="film &amp; video"/>
    <s v="documentary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d v="2016-07-08T13:08:10"/>
    <b v="1"/>
    <x v="163"/>
    <b v="1"/>
    <s v="film &amp; video/documentary"/>
    <n v="1.1013360000000001"/>
    <n v="70.000169491525426"/>
    <s v="film &amp; video"/>
    <s v="documentary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d v="2015-03-30T13:14:28"/>
    <b v="1"/>
    <x v="30"/>
    <b v="1"/>
    <s v="film &amp; video/documentary"/>
    <n v="1.0808333333333333"/>
    <n v="72.865168539325836"/>
    <s v="film &amp; video"/>
    <s v="documentary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d v="2017-02-06T11:03:27"/>
    <b v="1"/>
    <x v="164"/>
    <b v="1"/>
    <s v="film &amp; video/documentary"/>
    <n v="1.2502285714285715"/>
    <n v="146.34782608695653"/>
    <s v="film &amp; video"/>
    <s v="documentary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d v="2014-09-12T16:06:38"/>
    <b v="1"/>
    <x v="165"/>
    <b v="1"/>
    <s v="film &amp; video/documentary"/>
    <n v="1.0671428571428572"/>
    <n v="67.909090909090907"/>
    <s v="film &amp; video"/>
    <s v="documentary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d v="2016-03-30T13:44:25"/>
    <b v="1"/>
    <x v="166"/>
    <b v="1"/>
    <s v="film &amp; video/documentary"/>
    <n v="1.0036639999999999"/>
    <n v="169.85083076923075"/>
    <s v="film &amp; video"/>
    <s v="documentary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d v="2014-10-14T12:42:25"/>
    <b v="1"/>
    <x v="167"/>
    <b v="1"/>
    <s v="film &amp; video/documentary"/>
    <n v="1.0202863333333334"/>
    <n v="58.413339694656486"/>
    <s v="film &amp; video"/>
    <s v="documentary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d v="2015-04-17T18:18:14"/>
    <b v="1"/>
    <x v="168"/>
    <b v="1"/>
    <s v="film &amp; video/documentary"/>
    <n v="1.0208358208955224"/>
    <n v="119.99298245614035"/>
    <s v="film &amp; video"/>
    <s v="documentary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d v="2015-04-20T17:39:50"/>
    <b v="1"/>
    <x v="122"/>
    <b v="1"/>
    <s v="film &amp; video/documentary"/>
    <n v="1.2327586206896552"/>
    <n v="99.860335195530723"/>
    <s v="film &amp; video"/>
    <s v="documentary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d v="2015-09-14T07:00:21"/>
    <b v="1"/>
    <x v="101"/>
    <b v="1"/>
    <s v="film &amp; video/documentary"/>
    <n v="1.7028880000000002"/>
    <n v="90.579148936170213"/>
    <s v="film &amp; video"/>
    <s v="documentary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d v="2015-10-15T06:53:29"/>
    <b v="1"/>
    <x v="169"/>
    <b v="1"/>
    <s v="film &amp; video/documentary"/>
    <n v="1.1159049999999999"/>
    <n v="117.77361477572559"/>
    <s v="film &amp; video"/>
    <s v="documentary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d v="2015-07-22T09:05:16"/>
    <b v="1"/>
    <x v="46"/>
    <b v="1"/>
    <s v="film &amp; video/documentary"/>
    <n v="1.03"/>
    <n v="86.554621848739501"/>
    <s v="film &amp; video"/>
    <s v="documentary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d v="2017-01-25T06:58:28"/>
    <b v="1"/>
    <x v="157"/>
    <b v="1"/>
    <s v="film &amp; video/documentary"/>
    <n v="1.0663570159857905"/>
    <n v="71.899281437125751"/>
    <s v="film &amp; video"/>
    <s v="documentary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d v="2016-08-03T20:35:09"/>
    <b v="1"/>
    <x v="170"/>
    <b v="1"/>
    <s v="film &amp; video/documentary"/>
    <n v="1.1476"/>
    <n v="129.81900452488688"/>
    <s v="film &amp; video"/>
    <s v="documentary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d v="2016-02-27T18:09:14"/>
    <b v="1"/>
    <x v="171"/>
    <b v="1"/>
    <s v="film &amp; video/documentary"/>
    <n v="1.2734117647058822"/>
    <n v="44.912863070539416"/>
    <s v="film &amp; video"/>
    <s v="documentary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d v="2014-09-07T23:01:08"/>
    <b v="1"/>
    <x v="172"/>
    <b v="1"/>
    <s v="film &amp; video/documentary"/>
    <n v="1.1656"/>
    <n v="40.755244755244753"/>
    <s v="film &amp; video"/>
    <s v="documentary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d v="2015-10-20T14:00:19"/>
    <b v="1"/>
    <x v="173"/>
    <b v="1"/>
    <s v="film &amp; video/documentary"/>
    <n v="1.0861819426615318"/>
    <n v="103.52394779771615"/>
    <s v="film &amp; video"/>
    <s v="documentary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d v="2016-03-09T14:52:01"/>
    <b v="1"/>
    <x v="60"/>
    <b v="1"/>
    <s v="film &amp; video/documentary"/>
    <n v="1.0394285714285714"/>
    <n v="125.44827586206897"/>
    <s v="film &amp; video"/>
    <s v="documentary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d v="2014-10-31T02:03:14"/>
    <b v="1"/>
    <x v="111"/>
    <b v="1"/>
    <s v="film &amp; video/documentary"/>
    <n v="1.1625714285714286"/>
    <n v="246.60606060606059"/>
    <s v="film &amp; video"/>
    <s v="documentary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d v="2016-02-15T14:16:33"/>
    <b v="1"/>
    <x v="174"/>
    <b v="1"/>
    <s v="film &amp; video/documentary"/>
    <n v="1.0269239999999999"/>
    <n v="79.401340206185566"/>
    <s v="film &amp; video"/>
    <s v="documentary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d v="2015-03-15T00:19:57"/>
    <b v="1"/>
    <x v="175"/>
    <b v="1"/>
    <s v="film &amp; video/documentary"/>
    <n v="1.74"/>
    <n v="86.138613861386133"/>
    <s v="film &amp; video"/>
    <s v="documentary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d v="2016-05-17T15:38:41"/>
    <b v="1"/>
    <x v="176"/>
    <b v="1"/>
    <s v="film &amp; video/documentary"/>
    <n v="1.03088"/>
    <n v="193.04868913857678"/>
    <s v="film &amp; video"/>
    <s v="documentary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d v="2014-10-22T20:41:30"/>
    <b v="1"/>
    <x v="177"/>
    <b v="1"/>
    <s v="film &amp; video/documentary"/>
    <n v="1.0485537190082646"/>
    <n v="84.023178807947019"/>
    <s v="film &amp; video"/>
    <s v="documentary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d v="2015-06-08T16:33:00"/>
    <b v="0"/>
    <x v="45"/>
    <b v="1"/>
    <s v="film &amp; video/documentary"/>
    <n v="1.0137499999999999"/>
    <n v="139.82758620689654"/>
    <s v="film &amp; video"/>
    <s v="documentary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d v="2014-10-23T19:01:46"/>
    <b v="0"/>
    <x v="178"/>
    <b v="1"/>
    <s v="film &amp; video/documentary"/>
    <n v="1.1107699999999998"/>
    <n v="109.82189265536722"/>
    <s v="film &amp; video"/>
    <s v="documentary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d v="2014-07-17T00:03:11"/>
    <b v="0"/>
    <x v="48"/>
    <b v="1"/>
    <s v="film &amp; video/documentary"/>
    <n v="1.2415933781686497"/>
    <n v="139.53488372093022"/>
    <s v="film &amp; video"/>
    <s v="documentary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d v="2010-03-18T12:52:16"/>
    <b v="0"/>
    <x v="55"/>
    <b v="1"/>
    <s v="film &amp; video/documentary"/>
    <n v="1.0133333333333334"/>
    <n v="347.84615384615387"/>
    <s v="film &amp; video"/>
    <s v="documentary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d v="2014-05-21T15:37:52"/>
    <b v="0"/>
    <x v="116"/>
    <b v="1"/>
    <s v="film &amp; video/documentary"/>
    <n v="1.1016142857142857"/>
    <n v="68.24159292035398"/>
    <s v="film &amp; video"/>
    <s v="documentary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d v="2014-01-29T09:33:19"/>
    <b v="0"/>
    <x v="71"/>
    <b v="1"/>
    <s v="film &amp; video/documentary"/>
    <n v="1.0397333333333334"/>
    <n v="239.93846153846152"/>
    <s v="film &amp; video"/>
    <s v="documentary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d v="2012-04-20T14:01:58"/>
    <b v="0"/>
    <x v="179"/>
    <b v="1"/>
    <s v="film &amp; video/documentary"/>
    <n v="1.013157894736842"/>
    <n v="287.31343283582089"/>
    <s v="film &amp; video"/>
    <s v="documentary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d v="2013-03-22T08:51:18"/>
    <b v="0"/>
    <x v="46"/>
    <b v="1"/>
    <s v="film &amp; video/documentary"/>
    <n v="1.033501"/>
    <n v="86.84882352941176"/>
    <s v="film &amp; video"/>
    <s v="documentary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d v="2015-02-08T09:32:02"/>
    <b v="0"/>
    <x v="180"/>
    <b v="1"/>
    <s v="film &amp; video/documentary"/>
    <n v="1.04112"/>
    <n v="81.84905660377359"/>
    <s v="film &amp; video"/>
    <s v="documentary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d v="2011-12-16T08:14:29"/>
    <b v="0"/>
    <x v="157"/>
    <b v="1"/>
    <s v="film &amp; video/documentary"/>
    <n v="1.1015569230769231"/>
    <n v="42.874970059880241"/>
    <s v="film &amp; video"/>
    <s v="documentary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d v="2016-12-07T14:05:00"/>
    <b v="0"/>
    <x v="68"/>
    <b v="1"/>
    <s v="film &amp; video/documentary"/>
    <n v="1.2202"/>
    <n v="709.41860465116281"/>
    <s v="film &amp; video"/>
    <s v="documentary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d v="2012-12-18T13:25:39"/>
    <b v="0"/>
    <x v="181"/>
    <b v="1"/>
    <s v="film &amp; video/documentary"/>
    <n v="1.1416866666666667"/>
    <n v="161.25517890772127"/>
    <s v="film &amp; video"/>
    <s v="documentary"/>
    <n v="45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d v="2016-02-25T08:50:44"/>
    <b v="0"/>
    <x v="82"/>
    <b v="1"/>
    <s v="film &amp; video/documentary"/>
    <n v="1.2533333333333334"/>
    <n v="41.777777777777779"/>
    <s v="film &amp; video"/>
    <s v="documentary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d v="2012-06-18T16:53:18"/>
    <b v="0"/>
    <x v="30"/>
    <b v="1"/>
    <s v="film &amp; video/documentary"/>
    <n v="1.0666666666666667"/>
    <n v="89.887640449438209"/>
    <s v="film &amp; video"/>
    <s v="documentary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d v="2011-08-02T16:20:31"/>
    <b v="0"/>
    <x v="49"/>
    <b v="1"/>
    <s v="film &amp; video/documentary"/>
    <n v="1.3065"/>
    <n v="45.051724137931032"/>
    <s v="film &amp; video"/>
    <s v="documentary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d v="2014-01-18T18:38:31"/>
    <b v="0"/>
    <x v="25"/>
    <b v="1"/>
    <s v="film &amp; video/documentary"/>
    <n v="1.2"/>
    <n v="42.857142857142854"/>
    <s v="film &amp; video"/>
    <s v="documentary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d v="2016-07-25T05:51:56"/>
    <b v="0"/>
    <x v="53"/>
    <b v="1"/>
    <s v="film &amp; video/documentary"/>
    <n v="1.0595918367346939"/>
    <n v="54.083333333333336"/>
    <s v="film &amp; video"/>
    <s v="documentary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d v="2015-10-15T01:01:08"/>
    <b v="0"/>
    <x v="182"/>
    <b v="1"/>
    <s v="film &amp; video/documentary"/>
    <n v="1.1439999999999999"/>
    <n v="103.21804511278195"/>
    <s v="film &amp; video"/>
    <s v="documentary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d v="2016-01-01T08:43:28"/>
    <b v="0"/>
    <x v="183"/>
    <b v="1"/>
    <s v="film &amp; video/documentary"/>
    <n v="1.1176666666666666"/>
    <n v="40.397590361445786"/>
    <s v="film &amp; video"/>
    <s v="documentary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d v="2012-03-19T11:31:12"/>
    <b v="0"/>
    <x v="184"/>
    <b v="1"/>
    <s v="film &amp; video/documentary"/>
    <n v="1.1608000000000001"/>
    <n v="116.85906040268456"/>
    <s v="film &amp; video"/>
    <s v="documentary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d v="2015-12-29T12:16:32"/>
    <b v="0"/>
    <x v="72"/>
    <b v="1"/>
    <s v="film &amp; video/documentary"/>
    <n v="1.415"/>
    <n v="115.51020408163265"/>
    <s v="film &amp; video"/>
    <s v="documentary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d v="2012-06-25T11:45:17"/>
    <b v="0"/>
    <x v="140"/>
    <b v="1"/>
    <s v="film &amp; video/documentary"/>
    <n v="1.0472999999999999"/>
    <n v="104.31274900398407"/>
    <s v="film &amp; video"/>
    <s v="documentary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d v="2012-08-23T12:01:40"/>
    <b v="0"/>
    <x v="19"/>
    <b v="1"/>
    <s v="film &amp; video/documentary"/>
    <n v="2.5583333333333331"/>
    <n v="69.772727272727266"/>
    <s v="film &amp; video"/>
    <s v="documentary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d v="2014-04-25T21:49:19"/>
    <b v="0"/>
    <x v="53"/>
    <b v="1"/>
    <s v="film &amp; video/documentary"/>
    <n v="2.0670670670670672"/>
    <n v="43.020833333333336"/>
    <s v="film &amp; video"/>
    <s v="documentary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d v="2014-12-07T13:45:47"/>
    <b v="0"/>
    <x v="185"/>
    <b v="1"/>
    <s v="film &amp; video/documentary"/>
    <n v="1.1210500000000001"/>
    <n v="58.540469973890339"/>
    <s v="film &amp; video"/>
    <s v="documentary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d v="2014-10-22T09:01:41"/>
    <b v="0"/>
    <x v="186"/>
    <b v="1"/>
    <s v="film &amp; video/documentary"/>
    <n v="1.05982"/>
    <n v="111.79535864978902"/>
    <s v="film &amp; video"/>
    <s v="documentary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d v="2015-07-26T17:49:51"/>
    <b v="0"/>
    <x v="62"/>
    <b v="1"/>
    <s v="film &amp; video/documentary"/>
    <n v="1.0016666666666667"/>
    <n v="46.230769230769234"/>
    <s v="film &amp; video"/>
    <s v="documentary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d v="2015-07-15T11:14:18"/>
    <b v="0"/>
    <x v="187"/>
    <b v="1"/>
    <s v="film &amp; video/documentary"/>
    <n v="2.1398947368421051"/>
    <n v="144.69039145907473"/>
    <s v="film &amp; video"/>
    <s v="documentary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d v="2016-06-27T20:49:40"/>
    <b v="0"/>
    <x v="26"/>
    <b v="1"/>
    <s v="film &amp; video/documentary"/>
    <n v="1.2616000000000001"/>
    <n v="88.845070422535215"/>
    <s v="film &amp; video"/>
    <s v="documentary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d v="2014-02-03T20:30:50"/>
    <b v="0"/>
    <x v="188"/>
    <b v="1"/>
    <s v="film &amp; video/documentary"/>
    <n v="1.8153547058823529"/>
    <n v="81.75107284768211"/>
    <s v="film &amp; video"/>
    <s v="documentary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d v="2015-04-17T19:52:52"/>
    <b v="0"/>
    <x v="25"/>
    <b v="1"/>
    <s v="film &amp; video/documentary"/>
    <n v="1"/>
    <n v="71.428571428571431"/>
    <s v="film &amp; video"/>
    <s v="documentary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d v="2011-11-17T20:00:51"/>
    <b v="0"/>
    <x v="189"/>
    <b v="1"/>
    <s v="film &amp; video/documentary"/>
    <n v="1.0061"/>
    <n v="104.25906735751295"/>
    <s v="film &amp; video"/>
    <s v="documentary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d v="2011-08-08T12:12:51"/>
    <b v="0"/>
    <x v="190"/>
    <b v="1"/>
    <s v="film &amp; video/documentary"/>
    <n v="1.009027027027027"/>
    <n v="90.616504854368927"/>
    <s v="film &amp; video"/>
    <s v="documentary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d v="2013-09-09T12:00:52"/>
    <b v="0"/>
    <x v="191"/>
    <b v="1"/>
    <s v="film &amp; video/documentary"/>
    <n v="1.10446"/>
    <n v="157.33048433048432"/>
    <s v="film &amp; video"/>
    <s v="documentary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d v="2016-02-17T14:38:02"/>
    <b v="0"/>
    <x v="133"/>
    <b v="1"/>
    <s v="film &amp; video/documentary"/>
    <n v="1.118936170212766"/>
    <n v="105.18"/>
    <s v="film &amp; video"/>
    <s v="documentary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d v="2012-03-22T16:49:20"/>
    <b v="0"/>
    <x v="192"/>
    <b v="1"/>
    <s v="film &amp; video/documentary"/>
    <n v="1.0804450000000001"/>
    <n v="58.719836956521746"/>
    <s v="film &amp; video"/>
    <s v="documentary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d v="2012-06-22T08:33:26"/>
    <b v="0"/>
    <x v="193"/>
    <b v="1"/>
    <s v="film &amp; video/documentary"/>
    <n v="1.0666666666666667"/>
    <n v="81.632653061224488"/>
    <s v="film &amp; video"/>
    <s v="documentary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d v="2010-07-20T13:38:04"/>
    <b v="0"/>
    <x v="194"/>
    <b v="1"/>
    <s v="film &amp; video/documentary"/>
    <n v="1.0390027322404372"/>
    <n v="56.460043668122275"/>
    <s v="film &amp; video"/>
    <s v="documentary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d v="2015-03-15T14:02:06"/>
    <b v="0"/>
    <x v="85"/>
    <b v="1"/>
    <s v="film &amp; video/documentary"/>
    <n v="1.2516"/>
    <n v="140.1044776119403"/>
    <s v="film &amp; video"/>
    <s v="documentary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d v="2016-11-13T16:01:07"/>
    <b v="0"/>
    <x v="195"/>
    <b v="1"/>
    <s v="film &amp; video/documentary"/>
    <n v="1.0680499999999999"/>
    <n v="224.85263157894738"/>
    <s v="film &amp; video"/>
    <s v="documentary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d v="2014-04-16T10:15:47"/>
    <b v="0"/>
    <x v="95"/>
    <b v="1"/>
    <s v="film &amp; video/documentary"/>
    <n v="1.1230249999999999"/>
    <n v="181.13306451612902"/>
    <s v="film &amp; video"/>
    <s v="documentary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d v="2011-07-08T15:12:50"/>
    <b v="0"/>
    <x v="196"/>
    <b v="1"/>
    <s v="film &amp; video/documentary"/>
    <n v="1.0381199999999999"/>
    <n v="711.04109589041093"/>
    <s v="film &amp; video"/>
    <s v="documentary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d v="2015-10-15T07:56:57"/>
    <b v="0"/>
    <x v="68"/>
    <b v="1"/>
    <s v="film &amp; video/documentary"/>
    <n v="1.4165000000000001"/>
    <n v="65.883720930232556"/>
    <s v="film &amp; video"/>
    <s v="documentary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d v="2011-06-24T02:27:21"/>
    <b v="0"/>
    <x v="16"/>
    <b v="1"/>
    <s v="film &amp; video/documentary"/>
    <n v="1.0526"/>
    <n v="75.185714285714283"/>
    <s v="film &amp; video"/>
    <s v="documentary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d v="2014-01-07T10:04:22"/>
    <b v="0"/>
    <x v="197"/>
    <b v="1"/>
    <s v="film &amp; video/documentary"/>
    <n v="1.0309142857142857"/>
    <n v="133.14391143911439"/>
    <s v="film &amp; video"/>
    <s v="documentary"/>
    <n v="29.333078703712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d v="2014-02-03T21:02:19"/>
    <b v="0"/>
    <x v="165"/>
    <b v="1"/>
    <s v="film &amp; video/documentary"/>
    <n v="1.0765957446808512"/>
    <n v="55.2"/>
    <s v="film &amp; video"/>
    <s v="documentary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d v="2011-04-04T22:53:57"/>
    <b v="0"/>
    <x v="2"/>
    <b v="1"/>
    <s v="film &amp; video/documentary"/>
    <n v="1.0770464285714285"/>
    <n v="86.163714285714292"/>
    <s v="film &amp; video"/>
    <s v="documentary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d v="2011-09-20T15:54:10"/>
    <b v="0"/>
    <x v="19"/>
    <b v="1"/>
    <s v="film &amp; video/documentary"/>
    <n v="1.0155000000000001"/>
    <n v="92.318181818181813"/>
    <s v="film &amp; video"/>
    <s v="documentary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d v="2013-09-26T12:39:50"/>
    <b v="0"/>
    <x v="44"/>
    <b v="1"/>
    <s v="film &amp; video/documentary"/>
    <n v="1.0143766666666667"/>
    <n v="160.16473684210527"/>
    <s v="film &amp; video"/>
    <s v="documentary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d v="2016-06-22T15:42:24"/>
    <b v="0"/>
    <x v="41"/>
    <b v="1"/>
    <s v="film &amp; video/documentary"/>
    <n v="1.3680000000000001"/>
    <n v="45.6"/>
    <s v="film &amp; video"/>
    <s v="documentary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d v="2015-04-19T18:33:17"/>
    <b v="0"/>
    <x v="63"/>
    <b v="1"/>
    <s v="film &amp; video/documentary"/>
    <n v="1.2829999999999999"/>
    <n v="183.28571428571428"/>
    <s v="film &amp; video"/>
    <s v="documentary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d v="2013-11-19T23:13:24"/>
    <b v="0"/>
    <x v="198"/>
    <b v="1"/>
    <s v="film &amp; video/documentary"/>
    <n v="1.0105"/>
    <n v="125.78838174273859"/>
    <s v="film &amp; video"/>
    <s v="documentary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d v="2012-07-09T12:49:38"/>
    <b v="0"/>
    <x v="165"/>
    <b v="1"/>
    <s v="film &amp; video/documentary"/>
    <n v="1.2684"/>
    <n v="57.654545454545456"/>
    <s v="film &amp; video"/>
    <s v="documentary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d v="2012-06-19T16:03:31"/>
    <b v="0"/>
    <x v="199"/>
    <b v="1"/>
    <s v="film &amp; video/documentary"/>
    <n v="1.0508593749999999"/>
    <n v="78.660818713450297"/>
    <s v="film &amp; video"/>
    <s v="documentary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d v="2013-09-11T20:31:05"/>
    <b v="0"/>
    <x v="200"/>
    <b v="1"/>
    <s v="film &amp; video/documentary"/>
    <n v="1.0285405405405406"/>
    <n v="91.480769230769226"/>
    <s v="film &amp; video"/>
    <s v="documentary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d v="2014-09-22T15:26:42"/>
    <b v="0"/>
    <x v="64"/>
    <b v="1"/>
    <s v="film &amp; video/documentary"/>
    <n v="1.0214714285714286"/>
    <n v="68.09809523809524"/>
    <s v="film &amp; video"/>
    <s v="documentary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d v="2014-01-09T04:30:31"/>
    <b v="0"/>
    <x v="20"/>
    <b v="1"/>
    <s v="film &amp; video/documentary"/>
    <n v="1.2021700000000002"/>
    <n v="48.086800000000004"/>
    <s v="film &amp; video"/>
    <s v="documentary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d v="2013-03-27T18:17:40"/>
    <b v="0"/>
    <x v="47"/>
    <b v="1"/>
    <s v="film &amp; video/documentary"/>
    <n v="1.0024761904761905"/>
    <n v="202.42307692307693"/>
    <s v="film &amp; video"/>
    <s v="documentary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d v="2015-06-23T01:46:37"/>
    <b v="0"/>
    <x v="201"/>
    <b v="1"/>
    <s v="film &amp; video/documentary"/>
    <n v="1.0063392857142857"/>
    <n v="216.75"/>
    <s v="film &amp; video"/>
    <s v="documentary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d v="2013-04-30T15:13:07"/>
    <b v="0"/>
    <x v="196"/>
    <b v="1"/>
    <s v="film &amp; video/documentary"/>
    <n v="1.004375"/>
    <n v="110.06849315068493"/>
    <s v="film &amp; video"/>
    <s v="documentary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d v="2014-02-12T00:40:31"/>
    <b v="0"/>
    <x v="83"/>
    <b v="0"/>
    <s v="film &amp; video/animation"/>
    <n v="4.3939393939393936E-3"/>
    <n v="4.833333333333333"/>
    <s v="film &amp; video"/>
    <s v="animation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d v="2015-06-22T06:47:36"/>
    <b v="0"/>
    <x v="79"/>
    <b v="0"/>
    <s v="film &amp; video/animation"/>
    <n v="2.0066666666666667E-2"/>
    <n v="50.166666666666664"/>
    <s v="film &amp; video"/>
    <s v="animation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d v="2014-08-12T01:14:57"/>
    <b v="0"/>
    <x v="8"/>
    <b v="0"/>
    <s v="film &amp; video/animation"/>
    <n v="1.0749999999999999E-2"/>
    <n v="35.833333333333336"/>
    <s v="film &amp; video"/>
    <s v="animation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d v="2013-05-06T17:13:50"/>
    <b v="0"/>
    <x v="62"/>
    <b v="0"/>
    <s v="film &amp; video/animation"/>
    <n v="7.6499999999999997E-3"/>
    <n v="11.76923076923077"/>
    <s v="film &amp; video"/>
    <s v="animation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d v="2012-01-26T04:01:39"/>
    <b v="0"/>
    <x v="81"/>
    <b v="0"/>
    <s v="film &amp; video/animation"/>
    <n v="6.7966666666666675E-2"/>
    <n v="40.78"/>
    <s v="film &amp; video"/>
    <s v="animation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d v="2015-09-28T15:40:04"/>
    <b v="0"/>
    <x v="84"/>
    <b v="0"/>
    <s v="film &amp; video/animation"/>
    <n v="1.2E-4"/>
    <n v="3"/>
    <s v="film &amp; video"/>
    <s v="animation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d v="2016-01-31T12:05:14"/>
    <b v="0"/>
    <x v="22"/>
    <b v="0"/>
    <s v="film &amp; video/animation"/>
    <n v="1.3299999999999999E-2"/>
    <n v="16.625"/>
    <s v="film &amp; video"/>
    <s v="animation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d v="2015-10-08T16:49:00"/>
    <b v="0"/>
    <x v="78"/>
    <b v="0"/>
    <s v="film &amp; video/animation"/>
    <n v="0"/>
    <e v="#DIV/0!"/>
    <s v="film &amp; video"/>
    <s v="animation"/>
    <n v="13.881944444445253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d v="2014-05-19T13:24:05"/>
    <b v="0"/>
    <x v="62"/>
    <b v="0"/>
    <s v="film &amp; video/animation"/>
    <n v="5.6333333333333332E-2"/>
    <n v="52"/>
    <s v="film &amp; video"/>
    <s v="animation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d v="2009-09-14T16:38:02"/>
    <b v="0"/>
    <x v="78"/>
    <b v="0"/>
    <s v="film &amp; video/animation"/>
    <n v="0"/>
    <e v="#DIV/0!"/>
    <s v="film &amp; video"/>
    <s v="animation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d v="2013-08-26T21:34:27"/>
    <b v="0"/>
    <x v="81"/>
    <b v="0"/>
    <s v="film &amp; video/animation"/>
    <n v="2.4E-2"/>
    <n v="4.8"/>
    <s v="film &amp; video"/>
    <s v="animation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d v="2016-06-05T15:54:43"/>
    <b v="0"/>
    <x v="22"/>
    <b v="0"/>
    <s v="film &amp; video/animation"/>
    <n v="0.13833333333333334"/>
    <n v="51.875"/>
    <s v="film &amp; video"/>
    <s v="animation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d v="2015-08-22T12:26:21"/>
    <b v="0"/>
    <x v="22"/>
    <b v="0"/>
    <s v="film &amp; video/animation"/>
    <n v="9.5000000000000001E-2"/>
    <n v="71.25"/>
    <s v="film &amp; video"/>
    <s v="animation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d v="2015-08-12T10:07:02"/>
    <b v="0"/>
    <x v="78"/>
    <b v="0"/>
    <s v="film &amp; video/animation"/>
    <n v="0"/>
    <e v="#DIV/0!"/>
    <s v="film &amp; video"/>
    <s v="animation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d v="2013-10-29T15:01:42"/>
    <b v="0"/>
    <x v="84"/>
    <b v="0"/>
    <s v="film &amp; video/animation"/>
    <n v="0.05"/>
    <n v="62.5"/>
    <s v="film &amp; video"/>
    <s v="animation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d v="2013-08-14T12:56:20"/>
    <b v="0"/>
    <x v="83"/>
    <b v="0"/>
    <s v="film &amp; video/animation"/>
    <n v="2.7272727272727273E-5"/>
    <n v="1"/>
    <s v="film &amp; video"/>
    <s v="animation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d v="2013-07-01T03:41:53"/>
    <b v="0"/>
    <x v="78"/>
    <b v="0"/>
    <s v="film &amp; video/animation"/>
    <n v="0"/>
    <e v="#DIV/0!"/>
    <s v="film &amp; video"/>
    <s v="animation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d v="2016-08-09T02:38:46"/>
    <b v="0"/>
    <x v="78"/>
    <b v="0"/>
    <s v="film &amp; video/animation"/>
    <n v="0"/>
    <e v="#DIV/0!"/>
    <s v="film &amp; video"/>
    <s v="animation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d v="2015-10-19T01:15:58"/>
    <b v="0"/>
    <x v="202"/>
    <b v="0"/>
    <s v="film &amp; video/animation"/>
    <n v="9.3799999999999994E-2"/>
    <n v="170.54545454545453"/>
    <s v="film &amp; video"/>
    <s v="animation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d v="2014-10-07T13:16:58"/>
    <b v="0"/>
    <x v="78"/>
    <b v="0"/>
    <s v="film &amp; video/animation"/>
    <n v="0"/>
    <e v="#DIV/0!"/>
    <s v="film &amp; video"/>
    <s v="animation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d v="2016-02-23T18:39:13"/>
    <b v="0"/>
    <x v="29"/>
    <b v="0"/>
    <s v="film &amp; video/animation"/>
    <n v="1E-3"/>
    <n v="5"/>
    <s v="film &amp; video"/>
    <s v="animation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d v="2013-10-03T14:03:16"/>
    <b v="0"/>
    <x v="78"/>
    <b v="0"/>
    <s v="film &amp; video/animation"/>
    <n v="0"/>
    <e v="#DIV/0!"/>
    <s v="film &amp; video"/>
    <s v="animation"/>
    <n v="30"/>
  </r>
  <r>
    <n v="442"/>
    <s v="The Paranormal Idiot"/>
    <s v="Doomsday is here"/>
    <n v="17000"/>
    <n v="6691"/>
    <x v="2"/>
    <s v="US"/>
    <s v="USD"/>
    <n v="1424380783"/>
    <d v="2015-02-19T16:19:43"/>
    <n v="1421788783"/>
    <d v="2015-01-20T16:19:43"/>
    <b v="0"/>
    <x v="57"/>
    <b v="0"/>
    <s v="film &amp; video/animation"/>
    <n v="0.39358823529411763"/>
    <n v="393.58823529411762"/>
    <s v="film &amp; video"/>
    <s v="animation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d v="2014-01-10T19:21:41"/>
    <b v="0"/>
    <x v="84"/>
    <b v="0"/>
    <s v="film &amp; video/animation"/>
    <n v="1E-3"/>
    <n v="5"/>
    <s v="film &amp; video"/>
    <s v="animation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d v="2011-12-17T16:46:01"/>
    <b v="0"/>
    <x v="29"/>
    <b v="0"/>
    <s v="film &amp; video/animation"/>
    <n v="0.05"/>
    <n v="50"/>
    <s v="film &amp; video"/>
    <s v="animation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d v="2015-05-06T03:02:55"/>
    <b v="0"/>
    <x v="84"/>
    <b v="0"/>
    <s v="film &amp; video/animation"/>
    <n v="3.3333333333333335E-5"/>
    <n v="1"/>
    <s v="film &amp; video"/>
    <s v="animation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d v="2015-02-01T21:00:20"/>
    <b v="0"/>
    <x v="38"/>
    <b v="0"/>
    <s v="film &amp; video/animation"/>
    <n v="7.2952380952380949E-2"/>
    <n v="47.875"/>
    <s v="film &amp; video"/>
    <s v="animation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d v="2013-02-26T08:19:23"/>
    <b v="0"/>
    <x v="29"/>
    <b v="0"/>
    <s v="film &amp; video/animation"/>
    <n v="1.6666666666666666E-4"/>
    <n v="5"/>
    <s v="film &amp; video"/>
    <s v="animation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d v="2014-04-24T13:11:35"/>
    <b v="0"/>
    <x v="80"/>
    <b v="0"/>
    <s v="film &amp; video/animation"/>
    <n v="3.2804E-2"/>
    <n v="20.502500000000001"/>
    <s v="film &amp; video"/>
    <s v="animation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d v="2013-09-17T08:38:05"/>
    <b v="0"/>
    <x v="81"/>
    <b v="0"/>
    <s v="film &amp; video/animation"/>
    <n v="2.2499999999999999E-2"/>
    <n v="9"/>
    <s v="film &amp; video"/>
    <s v="animation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d v="2014-01-15T17:43:20"/>
    <b v="0"/>
    <x v="63"/>
    <b v="0"/>
    <s v="film &amp; video/animation"/>
    <n v="7.92E-3"/>
    <n v="56.571428571428569"/>
    <s v="film &amp; video"/>
    <s v="animation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d v="2013-12-26T12:09:51"/>
    <b v="0"/>
    <x v="78"/>
    <b v="0"/>
    <s v="film &amp; video/animation"/>
    <n v="0"/>
    <e v="#DIV/0!"/>
    <s v="film &amp; video"/>
    <s v="animation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d v="2015-04-13T11:53:35"/>
    <b v="0"/>
    <x v="8"/>
    <b v="0"/>
    <s v="film &amp; video/animation"/>
    <n v="0.64"/>
    <n v="40"/>
    <s v="film &amp; video"/>
    <s v="animation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d v="2015-02-03T14:47:59"/>
    <b v="0"/>
    <x v="84"/>
    <b v="0"/>
    <s v="film &amp; video/animation"/>
    <n v="2.740447957839262E-4"/>
    <n v="13"/>
    <s v="film &amp; video"/>
    <s v="animation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d v="2014-10-26T12:12:51"/>
    <b v="0"/>
    <x v="81"/>
    <b v="0"/>
    <s v="film &amp; video/animation"/>
    <n v="8.2000000000000007E-3"/>
    <n v="16.399999999999999"/>
    <s v="film &amp; video"/>
    <s v="animation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d v="2012-03-02T19:03:42"/>
    <b v="0"/>
    <x v="84"/>
    <b v="0"/>
    <s v="film &amp; video/animation"/>
    <n v="6.9230769230769226E-4"/>
    <n v="22.5"/>
    <s v="film &amp; video"/>
    <s v="animation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d v="2013-09-30T11:40:01"/>
    <b v="0"/>
    <x v="83"/>
    <b v="0"/>
    <s v="film &amp; video/animation"/>
    <n v="6.8631863186318634E-3"/>
    <n v="20.333333333333332"/>
    <s v="film &amp; video"/>
    <s v="animation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d v="2014-07-17T13:25:12"/>
    <b v="0"/>
    <x v="78"/>
    <b v="0"/>
    <s v="film &amp; video/animation"/>
    <n v="0"/>
    <e v="#DIV/0!"/>
    <s v="film &amp; video"/>
    <s v="animation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d v="2013-04-14T11:47:40"/>
    <b v="0"/>
    <x v="72"/>
    <b v="0"/>
    <s v="film &amp; video/animation"/>
    <n v="8.2100000000000006E-2"/>
    <n v="16.755102040816325"/>
    <s v="film &amp; video"/>
    <s v="animation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d v="2011-09-14T10:22:07"/>
    <b v="0"/>
    <x v="29"/>
    <b v="0"/>
    <s v="film &amp; video/animation"/>
    <n v="6.4102564102564103E-4"/>
    <n v="25"/>
    <s v="film &amp; video"/>
    <s v="animation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d v="2014-04-30T08:01:15"/>
    <b v="0"/>
    <x v="84"/>
    <b v="0"/>
    <s v="film &amp; video/animation"/>
    <n v="2.9411764705882353E-3"/>
    <n v="12.5"/>
    <s v="film &amp; video"/>
    <s v="animation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d v="2013-05-13T15:19:27"/>
    <b v="0"/>
    <x v="78"/>
    <b v="0"/>
    <s v="film &amp; video/animation"/>
    <n v="0"/>
    <e v="#DIV/0!"/>
    <s v="film &amp; video"/>
    <s v="animation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d v="2011-06-10T22:02:21"/>
    <b v="0"/>
    <x v="78"/>
    <b v="0"/>
    <s v="film &amp; video/animation"/>
    <n v="0"/>
    <e v="#DIV/0!"/>
    <s v="film &amp; video"/>
    <s v="animation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d v="2011-07-26T12:02:33"/>
    <b v="0"/>
    <x v="202"/>
    <b v="0"/>
    <s v="film &amp; video/animation"/>
    <n v="2.2727272727272728E-2"/>
    <n v="113.63636363636364"/>
    <s v="film &amp; video"/>
    <s v="animation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d v="2016-04-28T15:22:15"/>
    <b v="0"/>
    <x v="29"/>
    <b v="0"/>
    <s v="film &amp; video/animation"/>
    <n v="9.9009900990099011E-4"/>
    <n v="1"/>
    <s v="film &amp; video"/>
    <s v="animation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d v="2014-06-10T21:52:54"/>
    <b v="0"/>
    <x v="22"/>
    <b v="0"/>
    <s v="film &amp; video/animation"/>
    <n v="0.26953125"/>
    <n v="17.25"/>
    <s v="film &amp; video"/>
    <s v="animation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d v="2012-08-08T17:37:44"/>
    <b v="0"/>
    <x v="81"/>
    <b v="0"/>
    <s v="film &amp; video/animation"/>
    <n v="7.6E-3"/>
    <n v="15.2"/>
    <s v="film &amp; video"/>
    <s v="animation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d v="2012-08-14T11:18:54"/>
    <b v="0"/>
    <x v="70"/>
    <b v="0"/>
    <s v="film &amp; video/animation"/>
    <n v="0.21575"/>
    <n v="110.64102564102564"/>
    <s v="film &amp; video"/>
    <s v="animation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d v="2012-05-11T23:01:23"/>
    <b v="0"/>
    <x v="78"/>
    <b v="0"/>
    <s v="film &amp; video/animation"/>
    <n v="0"/>
    <e v="#DIV/0!"/>
    <s v="film &amp; video"/>
    <s v="animation"/>
    <n v="59.9928472222163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d v="2014-07-07T18:45:24"/>
    <b v="0"/>
    <x v="78"/>
    <b v="0"/>
    <s v="film &amp; video/animation"/>
    <n v="0"/>
    <e v="#DIV/0!"/>
    <s v="film &amp; video"/>
    <s v="animation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d v="2013-11-26T23:01:29"/>
    <b v="0"/>
    <x v="84"/>
    <b v="0"/>
    <s v="film &amp; video/animation"/>
    <n v="1.0200000000000001E-2"/>
    <n v="25.5"/>
    <s v="film &amp; video"/>
    <s v="animation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d v="2014-03-05T12:19:39"/>
    <b v="0"/>
    <x v="203"/>
    <b v="0"/>
    <s v="film &amp; video/animation"/>
    <n v="0.11892727272727273"/>
    <n v="38.476470588235294"/>
    <s v="film &amp; video"/>
    <s v="animation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d v="2014-07-24T17:08:38"/>
    <b v="0"/>
    <x v="81"/>
    <b v="0"/>
    <s v="film &amp; video/animation"/>
    <n v="0.17624999999999999"/>
    <n v="28.2"/>
    <s v="film &amp; video"/>
    <s v="animation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d v="2014-08-18T11:45:19"/>
    <b v="0"/>
    <x v="25"/>
    <b v="0"/>
    <s v="film &amp; video/animation"/>
    <n v="2.87E-2"/>
    <n v="61.5"/>
    <s v="film &amp; video"/>
    <s v="animation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d v="2017-01-18T02:53:49"/>
    <b v="0"/>
    <x v="29"/>
    <b v="0"/>
    <s v="film &amp; video/animation"/>
    <n v="3.0303030303030303E-4"/>
    <n v="1"/>
    <s v="film &amp; video"/>
    <s v="animation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d v="2015-04-05T21:04:03"/>
    <b v="0"/>
    <x v="78"/>
    <b v="0"/>
    <s v="film &amp; video/animation"/>
    <n v="0"/>
    <e v="#DIV/0!"/>
    <s v="film &amp; video"/>
    <s v="animation"/>
    <n v="30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d v="2014-04-28T18:24:01"/>
    <b v="0"/>
    <x v="204"/>
    <b v="0"/>
    <s v="film &amp; video/animation"/>
    <n v="2.2302681818181819E-2"/>
    <n v="39.569274193548388"/>
    <s v="film &amp; video"/>
    <s v="animation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d v="2012-03-19T15:02:14"/>
    <b v="0"/>
    <x v="78"/>
    <b v="0"/>
    <s v="film &amp; video/animation"/>
    <n v="0"/>
    <e v="#DIV/0!"/>
    <s v="film &amp; video"/>
    <s v="animation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d v="2015-03-02T16:51:49"/>
    <b v="0"/>
    <x v="78"/>
    <b v="0"/>
    <s v="film &amp; video/animation"/>
    <n v="0"/>
    <e v="#DIV/0!"/>
    <s v="film &amp; video"/>
    <s v="animation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d v="2014-09-22T04:47:15"/>
    <b v="0"/>
    <x v="165"/>
    <b v="0"/>
    <s v="film &amp; video/animation"/>
    <n v="0.3256"/>
    <n v="88.8"/>
    <s v="film &amp; video"/>
    <s v="animation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d v="2013-07-10T07:00:15"/>
    <b v="0"/>
    <x v="205"/>
    <b v="0"/>
    <s v="film &amp; video/animation"/>
    <n v="0.19409999999999999"/>
    <n v="55.457142857142856"/>
    <s v="film &amp; video"/>
    <s v="animation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d v="2012-09-10T11:08:09"/>
    <b v="0"/>
    <x v="64"/>
    <b v="0"/>
    <s v="film &amp; video/animation"/>
    <n v="6.0999999999999999E-2"/>
    <n v="87.142857142857139"/>
    <s v="film &amp; video"/>
    <s v="animation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d v="2016-03-18T16:31:30"/>
    <b v="0"/>
    <x v="29"/>
    <b v="0"/>
    <s v="film &amp; video/animation"/>
    <n v="1E-3"/>
    <n v="10"/>
    <s v="film &amp; video"/>
    <s v="animation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d v="2012-11-29T23:44:32"/>
    <b v="0"/>
    <x v="206"/>
    <b v="0"/>
    <s v="film &amp; video/animation"/>
    <n v="0.502"/>
    <n v="51.224489795918366"/>
    <s v="film &amp; video"/>
    <s v="animation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d v="2015-09-25T17:32:52"/>
    <b v="0"/>
    <x v="202"/>
    <b v="0"/>
    <s v="film &amp; video/animation"/>
    <n v="1.8625E-3"/>
    <n v="13.545454545454545"/>
    <s v="film &amp; video"/>
    <s v="animation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d v="2013-04-17T07:08:19"/>
    <b v="0"/>
    <x v="207"/>
    <b v="0"/>
    <s v="film &amp; video/animation"/>
    <n v="0.21906971229845085"/>
    <n v="66.520080000000007"/>
    <s v="film &amp; video"/>
    <s v="animation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d v="2014-05-02T17:37:19"/>
    <b v="0"/>
    <x v="29"/>
    <b v="0"/>
    <s v="film &amp; video/animation"/>
    <n v="9.0909090909090904E-5"/>
    <n v="50"/>
    <s v="film &amp; video"/>
    <s v="animation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d v="2016-10-26T09:16:34"/>
    <b v="0"/>
    <x v="78"/>
    <b v="0"/>
    <s v="film &amp; video/animation"/>
    <n v="0"/>
    <e v="#DIV/0!"/>
    <s v="film &amp; video"/>
    <s v="animation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d v="2016-12-09T20:18:20"/>
    <b v="0"/>
    <x v="78"/>
    <b v="0"/>
    <s v="film &amp; video/animation"/>
    <n v="0"/>
    <e v="#DIV/0!"/>
    <s v="film &amp; video"/>
    <s v="animation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d v="2011-12-05T06:33:36"/>
    <b v="0"/>
    <x v="83"/>
    <b v="0"/>
    <s v="film &amp; video/animation"/>
    <n v="2.8667813379201833E-3"/>
    <n v="71.666666666666671"/>
    <s v="film &amp; video"/>
    <s v="animation"/>
    <n v="30.99958333333052"/>
  </r>
  <r>
    <n v="490"/>
    <s v="PROJECT IS CANCELLED"/>
    <s v="Cancelled"/>
    <n v="1000"/>
    <n v="0"/>
    <x v="2"/>
    <s v="US"/>
    <s v="USD"/>
    <n v="1345677285"/>
    <d v="2012-08-22T18:14:45"/>
    <n v="1343085285"/>
    <d v="2012-07-23T18:14:45"/>
    <b v="0"/>
    <x v="78"/>
    <b v="0"/>
    <s v="film &amp; video/animation"/>
    <n v="0"/>
    <e v="#DIV/0!"/>
    <s v="film &amp; video"/>
    <s v="animation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d v="2015-12-28T18:34:59"/>
    <b v="0"/>
    <x v="78"/>
    <b v="0"/>
    <s v="film &amp; video/animation"/>
    <n v="0"/>
    <e v="#DIV/0!"/>
    <s v="film &amp; video"/>
    <s v="animation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d v="2016-08-13T19:50:30"/>
    <b v="0"/>
    <x v="78"/>
    <b v="0"/>
    <s v="film &amp; video/animation"/>
    <n v="0"/>
    <e v="#DIV/0!"/>
    <s v="film &amp; video"/>
    <s v="animation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d v="2015-04-20T12:25:38"/>
    <b v="0"/>
    <x v="78"/>
    <b v="0"/>
    <s v="film &amp; video/animation"/>
    <n v="0"/>
    <e v="#DIV/0!"/>
    <s v="film &amp; video"/>
    <s v="animation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d v="2014-06-09T14:56:05"/>
    <b v="0"/>
    <x v="83"/>
    <b v="0"/>
    <s v="film &amp; video/animation"/>
    <n v="1.5499999999999999E-3"/>
    <n v="10.333333333333334"/>
    <s v="film &amp; video"/>
    <s v="animation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d v="2015-06-16T14:51:45"/>
    <b v="0"/>
    <x v="78"/>
    <b v="0"/>
    <s v="film &amp; video/animation"/>
    <n v="0"/>
    <e v="#DIV/0!"/>
    <s v="film &amp; video"/>
    <s v="animation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d v="2013-12-12T17:21:14"/>
    <b v="0"/>
    <x v="29"/>
    <b v="0"/>
    <s v="film &amp; video/animation"/>
    <n v="1.6666666666666667E-5"/>
    <n v="1"/>
    <s v="film &amp; video"/>
    <s v="animation"/>
    <n v="60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d v="2014-11-01T19:54:25"/>
    <b v="0"/>
    <x v="83"/>
    <b v="0"/>
    <s v="film &amp; video/animation"/>
    <n v="6.6964285714285711E-3"/>
    <n v="10"/>
    <s v="film &amp; video"/>
    <s v="animation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d v="2011-11-11T13:17:29"/>
    <b v="0"/>
    <x v="19"/>
    <b v="0"/>
    <s v="film &amp; video/animation"/>
    <n v="4.5985132395404561E-2"/>
    <n v="136.09090909090909"/>
    <s v="film &amp; video"/>
    <s v="animation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d v="2009-08-18T16:29:28"/>
    <b v="0"/>
    <x v="55"/>
    <b v="0"/>
    <s v="film &amp; video/animation"/>
    <n v="9.5500000000000002E-2"/>
    <n v="73.461538461538467"/>
    <s v="film &amp; video"/>
    <s v="animation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d v="2010-03-10T16:15:51"/>
    <b v="0"/>
    <x v="80"/>
    <b v="0"/>
    <s v="film &amp; video/animation"/>
    <n v="3.307692307692308E-2"/>
    <n v="53.75"/>
    <s v="film &amp; video"/>
    <s v="animation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d v="2011-06-09T00:37:31"/>
    <b v="0"/>
    <x v="78"/>
    <b v="0"/>
    <s v="film &amp; video/animation"/>
    <n v="0"/>
    <e v="#DIV/0!"/>
    <s v="film &amp; video"/>
    <s v="animation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d v="2012-02-17T08:17:05"/>
    <b v="0"/>
    <x v="80"/>
    <b v="0"/>
    <s v="film &amp; video/animation"/>
    <n v="1.15E-2"/>
    <n v="57.5"/>
    <s v="film &amp; video"/>
    <s v="animation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d v="2014-12-18T07:38:23"/>
    <b v="0"/>
    <x v="82"/>
    <b v="0"/>
    <s v="film &amp; video/animation"/>
    <n v="1.7538461538461537E-2"/>
    <n v="12.666666666666666"/>
    <s v="film &amp; video"/>
    <s v="animation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d v="2012-02-10T18:36:27"/>
    <b v="0"/>
    <x v="81"/>
    <b v="0"/>
    <s v="film &amp; video/animation"/>
    <n v="1.3673469387755101E-2"/>
    <n v="67"/>
    <s v="film &amp; video"/>
    <s v="animation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d v="2015-11-09T21:21:26"/>
    <b v="0"/>
    <x v="25"/>
    <b v="0"/>
    <s v="film &amp; video/animation"/>
    <n v="4.3333333333333331E-3"/>
    <n v="3.7142857142857144"/>
    <s v="film &amp; video"/>
    <s v="animation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d v="2013-07-11T08:15:20"/>
    <b v="0"/>
    <x v="29"/>
    <b v="0"/>
    <s v="film &amp; video/animation"/>
    <n v="1.25E-3"/>
    <n v="250"/>
    <s v="film &amp; video"/>
    <s v="animation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d v="2012-09-04T18:00:57"/>
    <b v="0"/>
    <x v="73"/>
    <b v="0"/>
    <s v="film &amp; video/animation"/>
    <n v="3.2000000000000001E-2"/>
    <n v="64"/>
    <s v="film &amp; video"/>
    <s v="animation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d v="2012-03-26T19:35:01"/>
    <b v="0"/>
    <x v="83"/>
    <b v="0"/>
    <s v="film &amp; video/animation"/>
    <n v="8.0000000000000002E-3"/>
    <n v="133.33333333333334"/>
    <s v="film &amp; video"/>
    <s v="animation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d v="2015-05-29T10:09:30"/>
    <b v="0"/>
    <x v="29"/>
    <b v="0"/>
    <s v="film &amp; video/animation"/>
    <n v="2E-3"/>
    <n v="10"/>
    <s v="film &amp; video"/>
    <s v="animation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d v="2016-01-30T23:13:59"/>
    <b v="0"/>
    <x v="78"/>
    <b v="0"/>
    <s v="film &amp; video/animation"/>
    <n v="0"/>
    <e v="#DIV/0!"/>
    <s v="film &amp; video"/>
    <s v="animation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d v="2013-03-07T02:16:22"/>
    <b v="0"/>
    <x v="81"/>
    <b v="0"/>
    <s v="film &amp; video/animation"/>
    <n v="0.03"/>
    <n v="30"/>
    <s v="film &amp; video"/>
    <s v="animation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d v="2016-10-06T12:48:47"/>
    <b v="0"/>
    <x v="84"/>
    <b v="0"/>
    <s v="film &amp; video/animation"/>
    <n v="1.3749999999999999E-3"/>
    <n v="5.5"/>
    <s v="film &amp; video"/>
    <s v="animation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d v="2016-07-01T10:41:45"/>
    <b v="0"/>
    <x v="32"/>
    <b v="0"/>
    <s v="film &amp; video/animation"/>
    <n v="0.13924"/>
    <n v="102.38235294117646"/>
    <s v="film &amp; video"/>
    <s v="animation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d v="2014-07-10T09:44:07"/>
    <b v="0"/>
    <x v="83"/>
    <b v="0"/>
    <s v="film &amp; video/animation"/>
    <n v="3.3333333333333333E-2"/>
    <n v="16.666666666666668"/>
    <s v="film &amp; video"/>
    <s v="animation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d v="2015-11-19T06:46:41"/>
    <b v="0"/>
    <x v="69"/>
    <b v="0"/>
    <s v="film &amp; video/animation"/>
    <n v="0.25413402061855672"/>
    <n v="725.02941176470586"/>
    <s v="film &amp; video"/>
    <s v="animation"/>
    <n v="40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d v="2015-03-28T13:41:20"/>
    <b v="0"/>
    <x v="78"/>
    <b v="0"/>
    <s v="film &amp; video/animation"/>
    <n v="0"/>
    <e v="#DIV/0!"/>
    <s v="film &amp; video"/>
    <s v="animation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d v="2017-01-03T09:46:01"/>
    <b v="0"/>
    <x v="83"/>
    <b v="0"/>
    <s v="film &amp; video/animation"/>
    <n v="1.3666666666666667E-2"/>
    <n v="68.333333333333329"/>
    <s v="film &amp; video"/>
    <s v="animation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d v="2015-08-07T09:47:04"/>
    <b v="0"/>
    <x v="78"/>
    <b v="0"/>
    <s v="film &amp; video/animation"/>
    <n v="0"/>
    <e v="#DIV/0!"/>
    <s v="film &amp; video"/>
    <s v="animation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d v="2012-11-05T04:23:41"/>
    <b v="0"/>
    <x v="16"/>
    <b v="0"/>
    <s v="film &amp; video/animation"/>
    <n v="0.22881426547787684"/>
    <n v="39.228571428571428"/>
    <s v="film &amp; video"/>
    <s v="animation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d v="2015-11-10T11:51:01"/>
    <b v="0"/>
    <x v="69"/>
    <b v="1"/>
    <s v="theater/plays"/>
    <n v="1.0209999999999999"/>
    <n v="150.14705882352942"/>
    <s v="theater"/>
    <s v="plays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d v="2016-10-02T21:13:39"/>
    <b v="0"/>
    <x v="66"/>
    <b v="1"/>
    <s v="theater/plays"/>
    <n v="1.0464"/>
    <n v="93.428571428571431"/>
    <s v="theater"/>
    <s v="plays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d v="2016-02-29T19:58:45"/>
    <b v="0"/>
    <x v="162"/>
    <b v="1"/>
    <s v="theater/plays"/>
    <n v="1.1466666666666667"/>
    <n v="110.96774193548387"/>
    <s v="theater"/>
    <s v="plays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d v="2015-08-21T22:11:16"/>
    <b v="0"/>
    <x v="87"/>
    <b v="1"/>
    <s v="theater/plays"/>
    <n v="1.206"/>
    <n v="71.785714285714292"/>
    <s v="theater"/>
    <s v="plays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d v="2016-05-02T12:12:49"/>
    <b v="0"/>
    <x v="208"/>
    <b v="1"/>
    <s v="theater/plays"/>
    <n v="1.0867285714285715"/>
    <n v="29.258076923076924"/>
    <s v="theater"/>
    <s v="plays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d v="2014-07-30T04:37:21"/>
    <b v="0"/>
    <x v="8"/>
    <b v="1"/>
    <s v="theater/plays"/>
    <n v="1"/>
    <n v="1000"/>
    <s v="theater"/>
    <s v="plays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d v="2015-07-07T09:12:24"/>
    <b v="0"/>
    <x v="23"/>
    <b v="1"/>
    <s v="theater/plays"/>
    <n v="1.1399999999999999"/>
    <n v="74.347826086956516"/>
    <s v="theater"/>
    <s v="plays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d v="2017-01-17T23:56:06"/>
    <b v="0"/>
    <x v="150"/>
    <b v="1"/>
    <s v="theater/plays"/>
    <n v="1.0085"/>
    <n v="63.829113924050631"/>
    <s v="theater"/>
    <s v="plays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d v="2015-05-31T17:05:07"/>
    <b v="0"/>
    <x v="209"/>
    <b v="1"/>
    <s v="theater/plays"/>
    <n v="1.1565217391304348"/>
    <n v="44.333333333333336"/>
    <s v="theater"/>
    <s v="plays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d v="2016-12-20T19:44:54"/>
    <b v="0"/>
    <x v="59"/>
    <b v="1"/>
    <s v="theater/plays"/>
    <n v="1.3041666666666667"/>
    <n v="86.944444444444443"/>
    <s v="theater"/>
    <s v="plays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d v="2015-06-02T09:11:08"/>
    <b v="0"/>
    <x v="60"/>
    <b v="1"/>
    <s v="theater/plays"/>
    <n v="1.0778267254038179"/>
    <n v="126.55172413793103"/>
    <s v="theater"/>
    <s v="plays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d v="2016-11-01T20:33:49"/>
    <b v="0"/>
    <x v="162"/>
    <b v="1"/>
    <s v="theater/plays"/>
    <n v="1"/>
    <n v="129.03225806451613"/>
    <s v="theater"/>
    <s v="plays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d v="2016-04-12T19:10:08"/>
    <b v="0"/>
    <x v="210"/>
    <b v="1"/>
    <s v="theater/plays"/>
    <n v="1.2324999999999999"/>
    <n v="71.242774566473983"/>
    <s v="theater"/>
    <s v="plays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d v="2016-04-22T05:26:05"/>
    <b v="0"/>
    <x v="57"/>
    <b v="1"/>
    <s v="theater/plays"/>
    <n v="1.002"/>
    <n v="117.88235294117646"/>
    <s v="theater"/>
    <s v="plays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d v="2015-09-23T14:27:50"/>
    <b v="0"/>
    <x v="53"/>
    <b v="1"/>
    <s v="theater/plays"/>
    <n v="1.0466666666666666"/>
    <n v="327.08333333333331"/>
    <s v="theater"/>
    <s v="plays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d v="2016-12-07T08:05:05"/>
    <b v="0"/>
    <x v="211"/>
    <b v="1"/>
    <s v="theater/plays"/>
    <n v="1.0249999999999999"/>
    <n v="34.745762711864408"/>
    <s v="theater"/>
    <s v="plays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d v="2015-06-24T03:16:47"/>
    <b v="0"/>
    <x v="70"/>
    <b v="1"/>
    <s v="theater/plays"/>
    <n v="1.1825757575757576"/>
    <n v="100.06410256410257"/>
    <s v="theater"/>
    <s v="plays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d v="2015-10-05T13:26:31"/>
    <b v="0"/>
    <x v="211"/>
    <b v="1"/>
    <s v="theater/plays"/>
    <n v="1.2050000000000001"/>
    <n v="40.847457627118644"/>
    <s v="theater"/>
    <s v="plays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d v="2016-04-13T14:04:23"/>
    <b v="0"/>
    <x v="65"/>
    <b v="1"/>
    <s v="theater/plays"/>
    <n v="3.0242"/>
    <n v="252.01666666666668"/>
    <s v="theater"/>
    <s v="plays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d v="2016-06-13T20:11:47"/>
    <b v="0"/>
    <x v="9"/>
    <b v="1"/>
    <s v="theater/plays"/>
    <n v="1.00644"/>
    <n v="25.161000000000001"/>
    <s v="theater"/>
    <s v="plays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d v="2015-01-05T14:36:46"/>
    <b v="0"/>
    <x v="29"/>
    <b v="0"/>
    <s v="technology/web"/>
    <n v="6.666666666666667E-5"/>
    <n v="1"/>
    <s v="technology"/>
    <s v="web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d v="2015-09-28T20:07:14"/>
    <b v="0"/>
    <x v="29"/>
    <b v="0"/>
    <s v="technology/web"/>
    <n v="5.5555555555555558E-3"/>
    <n v="25"/>
    <s v="technology"/>
    <s v="web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d v="2016-03-04T12:41:56"/>
    <b v="0"/>
    <x v="29"/>
    <b v="0"/>
    <s v="technology/web"/>
    <n v="3.9999999999999998E-6"/>
    <n v="1"/>
    <s v="technology"/>
    <s v="web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d v="2014-10-01T21:12:42"/>
    <b v="0"/>
    <x v="84"/>
    <b v="0"/>
    <s v="technology/web"/>
    <n v="3.1818181818181819E-3"/>
    <n v="35"/>
    <s v="technology"/>
    <s v="web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d v="2016-06-04T10:46:00"/>
    <b v="0"/>
    <x v="84"/>
    <b v="0"/>
    <s v="technology/web"/>
    <n v="1.2E-2"/>
    <n v="3"/>
    <s v="technology"/>
    <s v="web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d v="2015-10-06T09:13:09"/>
    <b v="0"/>
    <x v="69"/>
    <b v="0"/>
    <s v="technology/web"/>
    <n v="0.27383999999999997"/>
    <n v="402.70588235294116"/>
    <s v="technology"/>
    <s v="web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d v="2015-09-02T11:01:55"/>
    <b v="0"/>
    <x v="84"/>
    <b v="0"/>
    <s v="technology/web"/>
    <n v="8.6666666666666663E-4"/>
    <n v="26"/>
    <s v="technology"/>
    <s v="web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d v="2016-01-11T11:42:44"/>
    <b v="0"/>
    <x v="78"/>
    <b v="0"/>
    <s v="technology/web"/>
    <n v="0"/>
    <e v="#DIV/0!"/>
    <s v="technology"/>
    <s v="web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d v="2015-09-29T16:40:48"/>
    <b v="0"/>
    <x v="29"/>
    <b v="0"/>
    <s v="technology/web"/>
    <n v="8.9999999999999998E-4"/>
    <n v="9"/>
    <s v="technology"/>
    <s v="web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d v="2015-06-08T10:17:02"/>
    <b v="0"/>
    <x v="22"/>
    <b v="0"/>
    <s v="technology/web"/>
    <n v="2.7199999999999998E-2"/>
    <n v="8.5"/>
    <s v="technology"/>
    <s v="web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d v="2017-01-18T11:17:25"/>
    <b v="0"/>
    <x v="80"/>
    <b v="0"/>
    <s v="technology/web"/>
    <n v="7.0000000000000001E-3"/>
    <n v="8.75"/>
    <s v="technology"/>
    <s v="web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d v="2015-06-18T01:37:04"/>
    <b v="0"/>
    <x v="33"/>
    <b v="0"/>
    <s v="technology/web"/>
    <n v="5.0413333333333331E-2"/>
    <n v="135.03571428571428"/>
    <s v="technology"/>
    <s v="web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d v="2015-11-10T09:48:16"/>
    <b v="0"/>
    <x v="78"/>
    <b v="0"/>
    <s v="technology/web"/>
    <n v="0"/>
    <e v="#DIV/0!"/>
    <s v="technology"/>
    <s v="web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d v="2014-10-15T12:16:31"/>
    <b v="0"/>
    <x v="79"/>
    <b v="0"/>
    <s v="technology/web"/>
    <n v="4.9199999999999999E-3"/>
    <n v="20.5"/>
    <s v="technology"/>
    <s v="web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d v="2014-09-19T11:26:12"/>
    <b v="0"/>
    <x v="19"/>
    <b v="0"/>
    <s v="technology/web"/>
    <n v="0.36589147286821705"/>
    <n v="64.36363636363636"/>
    <s v="technology"/>
    <s v="web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d v="2016-05-13T03:29:03"/>
    <b v="0"/>
    <x v="78"/>
    <b v="0"/>
    <s v="technology/web"/>
    <n v="0"/>
    <e v="#DIV/0!"/>
    <s v="technology"/>
    <s v="web"/>
    <n v="30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d v="2015-12-07T15:38:37"/>
    <b v="0"/>
    <x v="29"/>
    <b v="0"/>
    <s v="technology/web"/>
    <n v="2.5000000000000001E-2"/>
    <n v="200"/>
    <s v="technology"/>
    <s v="web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d v="2016-11-02T17:36:43"/>
    <b v="0"/>
    <x v="9"/>
    <b v="0"/>
    <s v="technology/web"/>
    <n v="9.1066666666666674E-3"/>
    <n v="68.3"/>
    <s v="technology"/>
    <s v="web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d v="2015-02-22T16:11:45"/>
    <b v="0"/>
    <x v="78"/>
    <b v="0"/>
    <s v="technology/web"/>
    <n v="0"/>
    <e v="#DIV/0!"/>
    <s v="technology"/>
    <s v="web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d v="2015-11-13T01:47:40"/>
    <b v="0"/>
    <x v="29"/>
    <b v="0"/>
    <s v="technology/web"/>
    <n v="2.0833333333333335E-4"/>
    <n v="50"/>
    <s v="technology"/>
    <s v="web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d v="2014-11-17T13:30:45"/>
    <b v="0"/>
    <x v="83"/>
    <b v="0"/>
    <s v="technology/web"/>
    <n v="1.2E-4"/>
    <n v="4"/>
    <s v="technology"/>
    <s v="web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d v="2015-09-21T10:48:33"/>
    <b v="0"/>
    <x v="84"/>
    <b v="0"/>
    <s v="technology/web"/>
    <n v="3.6666666666666666E-3"/>
    <n v="27.5"/>
    <s v="technology"/>
    <s v="web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d v="2016-11-18T04:20:15"/>
    <b v="0"/>
    <x v="78"/>
    <b v="0"/>
    <s v="technology/web"/>
    <n v="0"/>
    <e v="#DIV/0!"/>
    <s v="technology"/>
    <s v="web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d v="2015-01-17T20:40:47"/>
    <b v="0"/>
    <x v="84"/>
    <b v="0"/>
    <s v="technology/web"/>
    <n v="9.0666666666666662E-4"/>
    <n v="34"/>
    <s v="technology"/>
    <s v="web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d v="2016-02-11T17:37:55"/>
    <b v="0"/>
    <x v="29"/>
    <b v="0"/>
    <s v="technology/web"/>
    <n v="5.5555555555555558E-5"/>
    <n v="1"/>
    <s v="technology"/>
    <s v="web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d v="2015-06-10T13:50:49"/>
    <b v="0"/>
    <x v="78"/>
    <b v="0"/>
    <s v="technology/web"/>
    <n v="0"/>
    <e v="#DIV/0!"/>
    <s v="technology"/>
    <s v="web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d v="2016-06-14T11:25:33"/>
    <b v="0"/>
    <x v="29"/>
    <b v="0"/>
    <s v="technology/web"/>
    <n v="2.0000000000000001E-4"/>
    <n v="1"/>
    <s v="technology"/>
    <s v="web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d v="2014-12-02T15:13:14"/>
    <b v="0"/>
    <x v="78"/>
    <b v="0"/>
    <s v="technology/web"/>
    <n v="0"/>
    <e v="#DIV/0!"/>
    <s v="technology"/>
    <s v="web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d v="2015-12-10T17:07:03"/>
    <b v="0"/>
    <x v="81"/>
    <b v="0"/>
    <s v="technology/web"/>
    <n v="0.01"/>
    <n v="49"/>
    <s v="technology"/>
    <s v="web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d v="2015-12-02T15:20:12"/>
    <b v="0"/>
    <x v="29"/>
    <b v="0"/>
    <s v="technology/web"/>
    <n v="8.0000000000000002E-3"/>
    <n v="20"/>
    <s v="technology"/>
    <s v="web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d v="2016-01-19T14:09:29"/>
    <b v="0"/>
    <x v="29"/>
    <b v="0"/>
    <s v="technology/web"/>
    <n v="1.6705882352941177E-3"/>
    <n v="142"/>
    <s v="technology"/>
    <s v="web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d v="2015-07-07T14:35:23"/>
    <b v="0"/>
    <x v="84"/>
    <b v="0"/>
    <s v="technology/web"/>
    <n v="4.2399999999999998E-3"/>
    <n v="53"/>
    <s v="technology"/>
    <s v="web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d v="2015-10-05T12:11:28"/>
    <b v="0"/>
    <x v="78"/>
    <b v="0"/>
    <s v="technology/web"/>
    <n v="0"/>
    <e v="#DIV/0!"/>
    <s v="technology"/>
    <s v="web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d v="2014-11-19T20:12:11"/>
    <b v="0"/>
    <x v="82"/>
    <b v="0"/>
    <s v="technology/web"/>
    <n v="3.892538925389254E-3"/>
    <n v="38.444444444444443"/>
    <s v="technology"/>
    <s v="web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d v="2016-09-19T05:38:27"/>
    <b v="0"/>
    <x v="80"/>
    <b v="0"/>
    <s v="technology/web"/>
    <n v="7.1556350626118068E-3"/>
    <n v="20"/>
    <s v="technology"/>
    <s v="web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d v="2015-05-14T11:37:23"/>
    <b v="0"/>
    <x v="80"/>
    <b v="0"/>
    <s v="technology/web"/>
    <n v="4.3166666666666666E-3"/>
    <n v="64.75"/>
    <s v="technology"/>
    <s v="web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d v="2015-01-27T06:19:12"/>
    <b v="0"/>
    <x v="29"/>
    <b v="0"/>
    <s v="technology/web"/>
    <n v="1.2500000000000001E-5"/>
    <n v="1"/>
    <s v="technology"/>
    <s v="web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d v="2016-03-21T09:08:22"/>
    <b v="0"/>
    <x v="29"/>
    <b v="0"/>
    <s v="technology/web"/>
    <n v="2E-3"/>
    <n v="10"/>
    <s v="technology"/>
    <s v="web"/>
    <n v="60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d v="2015-08-14T08:53:13"/>
    <b v="0"/>
    <x v="63"/>
    <b v="0"/>
    <s v="technology/web"/>
    <n v="1.12E-4"/>
    <n v="2"/>
    <s v="technology"/>
    <s v="web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d v="2014-11-25T15:27:03"/>
    <b v="0"/>
    <x v="81"/>
    <b v="0"/>
    <s v="technology/web"/>
    <n v="1.4583333333333334E-2"/>
    <n v="35"/>
    <s v="technology"/>
    <s v="web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d v="2016-08-23T16:47:47"/>
    <b v="0"/>
    <x v="29"/>
    <b v="0"/>
    <s v="technology/web"/>
    <n v="3.3333333333333332E-4"/>
    <n v="1"/>
    <s v="technology"/>
    <s v="web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d v="2015-07-02T19:18:24"/>
    <b v="0"/>
    <x v="78"/>
    <b v="0"/>
    <s v="technology/web"/>
    <n v="0"/>
    <e v="#DIV/0!"/>
    <s v="technology"/>
    <s v="web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d v="2015-02-20T12:45:19"/>
    <b v="0"/>
    <x v="78"/>
    <b v="0"/>
    <s v="technology/web"/>
    <n v="0"/>
    <e v="#DIV/0!"/>
    <s v="technology"/>
    <s v="web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d v="2015-02-17T17:31:27"/>
    <b v="0"/>
    <x v="29"/>
    <b v="0"/>
    <s v="technology/web"/>
    <n v="1.1111111111111112E-4"/>
    <n v="1"/>
    <s v="technology"/>
    <s v="web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d v="2015-02-14T12:11:56"/>
    <b v="0"/>
    <x v="84"/>
    <b v="0"/>
    <s v="technology/web"/>
    <n v="0.01"/>
    <n v="5"/>
    <s v="technology"/>
    <s v="web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d v="2015-10-06T04:22:57"/>
    <b v="0"/>
    <x v="78"/>
    <b v="0"/>
    <s v="technology/web"/>
    <n v="0"/>
    <e v="#DIV/0!"/>
    <s v="technology"/>
    <s v="web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d v="2015-01-16T15:30:07"/>
    <b v="0"/>
    <x v="80"/>
    <b v="0"/>
    <s v="technology/web"/>
    <n v="5.5999999999999999E-3"/>
    <n v="14"/>
    <s v="technology"/>
    <s v="web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d v="2015-03-17T13:10:33"/>
    <b v="0"/>
    <x v="63"/>
    <b v="0"/>
    <s v="technology/web"/>
    <n v="9.0833333333333335E-2"/>
    <n v="389.28571428571428"/>
    <s v="technology"/>
    <s v="web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d v="2016-09-18T13:28:06"/>
    <b v="0"/>
    <x v="84"/>
    <b v="0"/>
    <s v="technology/web"/>
    <n v="3.3444444444444443E-2"/>
    <n v="150.5"/>
    <s v="technology"/>
    <s v="web"/>
    <n v="60.041666666664241"/>
  </r>
  <r>
    <n v="589"/>
    <s v="Get Neighborly"/>
    <s v="Services closer than you think..."/>
    <n v="7500"/>
    <n v="1"/>
    <x v="2"/>
    <s v="US"/>
    <s v="USD"/>
    <n v="1436366699"/>
    <d v="2015-07-08T09:44:59"/>
    <n v="1435070699"/>
    <d v="2015-06-23T09:44:59"/>
    <b v="0"/>
    <x v="29"/>
    <b v="0"/>
    <s v="technology/web"/>
    <n v="1.3333333333333334E-4"/>
    <n v="1"/>
    <s v="technology"/>
    <s v="web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d v="2016-01-08T08:18:51"/>
    <b v="0"/>
    <x v="82"/>
    <b v="0"/>
    <s v="technology/web"/>
    <n v="4.4600000000000001E-2"/>
    <n v="24.777777777777779"/>
    <s v="technology"/>
    <s v="web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d v="2015-06-22T08:02:10"/>
    <b v="0"/>
    <x v="84"/>
    <b v="0"/>
    <s v="technology/web"/>
    <n v="6.0999999999999997E-4"/>
    <n v="30.5"/>
    <s v="technology"/>
    <s v="web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d v="2014-11-03T00:34:20"/>
    <b v="0"/>
    <x v="29"/>
    <b v="0"/>
    <s v="technology/web"/>
    <n v="3.3333333333333333E-2"/>
    <n v="250"/>
    <s v="technology"/>
    <s v="web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d v="2015-03-07T11:15:45"/>
    <b v="0"/>
    <x v="63"/>
    <b v="0"/>
    <s v="technology/web"/>
    <n v="0.23"/>
    <n v="16.428571428571427"/>
    <s v="technology"/>
    <s v="web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d v="2016-03-17T13:43:26"/>
    <b v="0"/>
    <x v="84"/>
    <b v="0"/>
    <s v="technology/web"/>
    <n v="1.0399999999999999E-3"/>
    <n v="13"/>
    <s v="technology"/>
    <s v="web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d v="2015-03-19T20:40:38"/>
    <b v="0"/>
    <x v="22"/>
    <b v="0"/>
    <s v="technology/web"/>
    <n v="4.2599999999999999E-3"/>
    <n v="53.25"/>
    <s v="technology"/>
    <s v="web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d v="2016-10-03T16:31:32"/>
    <b v="0"/>
    <x v="84"/>
    <b v="0"/>
    <s v="technology/web"/>
    <n v="2.9999999999999997E-4"/>
    <n v="3"/>
    <s v="technology"/>
    <s v="web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d v="2016-06-24T11:55:35"/>
    <b v="0"/>
    <x v="84"/>
    <b v="0"/>
    <s v="technology/web"/>
    <n v="2.6666666666666666E-3"/>
    <n v="10"/>
    <s v="technology"/>
    <s v="web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d v="2014-11-04T19:03:01"/>
    <b v="0"/>
    <x v="63"/>
    <b v="0"/>
    <s v="technology/web"/>
    <n v="0.34"/>
    <n v="121.42857142857143"/>
    <s v="technology"/>
    <s v="web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d v="2015-02-12T14:30:02"/>
    <b v="0"/>
    <x v="84"/>
    <b v="0"/>
    <s v="technology/web"/>
    <n v="6.2E-4"/>
    <n v="15.5"/>
    <s v="technology"/>
    <s v="web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d v="2015-03-10T14:09:22"/>
    <b v="0"/>
    <x v="29"/>
    <b v="0"/>
    <s v="technology/web"/>
    <n v="0.02"/>
    <n v="100"/>
    <s v="technology"/>
    <s v="web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d v="2014-11-26T15:35:39"/>
    <b v="0"/>
    <x v="79"/>
    <b v="0"/>
    <s v="technology/web"/>
    <n v="1.4E-2"/>
    <n v="23.333333333333332"/>
    <s v="technology"/>
    <s v="web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d v="2015-05-19T14:03:35"/>
    <b v="0"/>
    <x v="78"/>
    <b v="0"/>
    <s v="technology/web"/>
    <n v="0"/>
    <e v="#DIV/0!"/>
    <s v="technology"/>
    <s v="web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d v="2014-07-15T10:20:23"/>
    <b v="0"/>
    <x v="62"/>
    <b v="0"/>
    <s v="technology/web"/>
    <n v="3.9334666666666664E-2"/>
    <n v="45.386153846153846"/>
    <s v="technology"/>
    <s v="web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d v="2014-07-28T19:50:56"/>
    <b v="0"/>
    <x v="78"/>
    <b v="0"/>
    <s v="technology/web"/>
    <n v="0"/>
    <e v="#DIV/0!"/>
    <s v="technology"/>
    <s v="web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d v="2015-07-09T03:35:08"/>
    <b v="0"/>
    <x v="22"/>
    <b v="0"/>
    <s v="technology/web"/>
    <n v="2.6200000000000001E-2"/>
    <n v="16.375"/>
    <s v="technology"/>
    <s v="web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d v="2015-04-08T10:36:49"/>
    <b v="0"/>
    <x v="29"/>
    <b v="0"/>
    <s v="technology/web"/>
    <n v="2E-3"/>
    <n v="10"/>
    <s v="technology"/>
    <s v="web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d v="2015-10-23T14:48:56"/>
    <b v="0"/>
    <x v="78"/>
    <b v="0"/>
    <s v="technology/web"/>
    <n v="0"/>
    <e v="#DIV/0!"/>
    <s v="technology"/>
    <s v="web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d v="2015-05-16T17:06:20"/>
    <b v="0"/>
    <x v="81"/>
    <b v="0"/>
    <s v="technology/web"/>
    <n v="9.7400000000000004E-3"/>
    <n v="292.2"/>
    <s v="technology"/>
    <s v="web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d v="2015-10-29T19:49:04"/>
    <b v="0"/>
    <x v="29"/>
    <b v="0"/>
    <s v="technology/web"/>
    <n v="6.41025641025641E-3"/>
    <n v="5"/>
    <s v="technology"/>
    <s v="web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d v="2015-03-23T14:56:26"/>
    <b v="0"/>
    <x v="78"/>
    <b v="0"/>
    <s v="technology/web"/>
    <n v="0"/>
    <e v="#DIV/0!"/>
    <s v="technology"/>
    <s v="web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d v="2015-11-20T08:27:17"/>
    <b v="0"/>
    <x v="78"/>
    <b v="0"/>
    <s v="technology/web"/>
    <n v="0"/>
    <e v="#DIV/0!"/>
    <s v="technology"/>
    <s v="web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d v="2016-08-02T19:45:46"/>
    <b v="0"/>
    <x v="78"/>
    <b v="0"/>
    <s v="technology/web"/>
    <n v="0"/>
    <e v="#DIV/0!"/>
    <s v="technology"/>
    <s v="web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d v="2015-08-31T06:55:20"/>
    <b v="0"/>
    <x v="212"/>
    <b v="0"/>
    <s v="technology/web"/>
    <n v="0.21363333333333334"/>
    <n v="105.93388429752066"/>
    <s v="technology"/>
    <s v="web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d v="2016-05-24T20:29:00"/>
    <b v="0"/>
    <x v="78"/>
    <b v="0"/>
    <s v="technology/web"/>
    <n v="0"/>
    <e v="#DIV/0!"/>
    <s v="technology"/>
    <s v="web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d v="2015-08-25T21:55:59"/>
    <b v="0"/>
    <x v="78"/>
    <b v="0"/>
    <s v="technology/web"/>
    <n v="0"/>
    <e v="#DIV/0!"/>
    <s v="technology"/>
    <s v="web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d v="2017-01-26T04:01:47"/>
    <b v="0"/>
    <x v="78"/>
    <b v="0"/>
    <s v="technology/web"/>
    <n v="0"/>
    <e v="#DIV/0!"/>
    <s v="technology"/>
    <s v="web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d v="2015-03-24T03:14:03"/>
    <b v="0"/>
    <x v="83"/>
    <b v="0"/>
    <s v="technology/web"/>
    <n v="0.03"/>
    <n v="20"/>
    <s v="technology"/>
    <s v="web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d v="2015-11-09T14:26:43"/>
    <b v="0"/>
    <x v="78"/>
    <b v="0"/>
    <s v="technology/web"/>
    <n v="0"/>
    <e v="#DIV/0!"/>
    <s v="technology"/>
    <s v="web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d v="2014-09-26T10:36:30"/>
    <b v="0"/>
    <x v="29"/>
    <b v="0"/>
    <s v="technology/web"/>
    <n v="3.9999999999999998E-7"/>
    <n v="1"/>
    <s v="technology"/>
    <s v="web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d v="2014-07-11T12:12:18"/>
    <b v="0"/>
    <x v="29"/>
    <b v="0"/>
    <s v="technology/web"/>
    <n v="0.01"/>
    <n v="300"/>
    <s v="technology"/>
    <s v="web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d v="2016-06-07T18:42:17"/>
    <b v="0"/>
    <x v="83"/>
    <b v="0"/>
    <s v="technology/web"/>
    <n v="1.044E-2"/>
    <n v="87"/>
    <s v="technology"/>
    <s v="web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d v="2016-06-11T13:35:38"/>
    <b v="0"/>
    <x v="82"/>
    <b v="0"/>
    <s v="technology/web"/>
    <n v="5.6833333333333333E-2"/>
    <n v="37.888888888888886"/>
    <s v="technology"/>
    <s v="web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d v="2015-04-27T19:13:17"/>
    <b v="0"/>
    <x v="78"/>
    <b v="0"/>
    <s v="technology/web"/>
    <n v="0"/>
    <e v="#DIV/0!"/>
    <s v="technology"/>
    <s v="web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d v="2015-04-14T18:44:01"/>
    <b v="0"/>
    <x v="78"/>
    <b v="0"/>
    <s v="technology/web"/>
    <n v="0"/>
    <e v="#DIV/0!"/>
    <s v="technology"/>
    <s v="web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d v="2017-02-24T16:29:37"/>
    <b v="0"/>
    <x v="78"/>
    <b v="0"/>
    <s v="technology/web"/>
    <n v="0"/>
    <e v="#DIV/0!"/>
    <s v="technology"/>
    <s v="web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d v="2015-07-13T08:25:39"/>
    <b v="0"/>
    <x v="70"/>
    <b v="0"/>
    <s v="technology/web"/>
    <n v="0.17380000000000001"/>
    <n v="111.41025641025641"/>
    <s v="technology"/>
    <s v="web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d v="2016-01-15T02:21:51"/>
    <b v="0"/>
    <x v="29"/>
    <b v="0"/>
    <s v="technology/web"/>
    <n v="2.0000000000000001E-4"/>
    <n v="90"/>
    <s v="technology"/>
    <s v="web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d v="2014-06-13T11:37:37"/>
    <b v="0"/>
    <x v="78"/>
    <b v="0"/>
    <s v="technology/web"/>
    <n v="0"/>
    <e v="#DIV/0!"/>
    <s v="technology"/>
    <s v="web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d v="2016-04-14T10:18:28"/>
    <b v="0"/>
    <x v="83"/>
    <b v="0"/>
    <s v="technology/web"/>
    <n v="1.75E-3"/>
    <n v="116.66666666666667"/>
    <s v="technology"/>
    <s v="web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d v="2015-08-07T09:52:01"/>
    <b v="0"/>
    <x v="29"/>
    <b v="0"/>
    <s v="technology/web"/>
    <n v="8.3340278356529708E-4"/>
    <n v="10"/>
    <s v="technology"/>
    <s v="web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d v="2016-04-29T13:32:09"/>
    <b v="0"/>
    <x v="82"/>
    <b v="0"/>
    <s v="technology/web"/>
    <n v="1.38E-2"/>
    <n v="76.666666666666671"/>
    <s v="technology"/>
    <s v="web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d v="2015-10-26T10:49:25"/>
    <b v="0"/>
    <x v="78"/>
    <b v="0"/>
    <s v="technology/web"/>
    <n v="0"/>
    <e v="#DIV/0!"/>
    <s v="technology"/>
    <s v="web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d v="2016-05-17T02:11:02"/>
    <b v="0"/>
    <x v="20"/>
    <b v="0"/>
    <s v="technology/web"/>
    <n v="0.1245"/>
    <n v="49.8"/>
    <s v="technology"/>
    <s v="web"/>
    <n v="31.65900462962599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d v="2015-01-27T17:17:09"/>
    <b v="0"/>
    <x v="29"/>
    <b v="0"/>
    <s v="technology/web"/>
    <n v="2.0000000000000001E-4"/>
    <n v="1"/>
    <s v="technology"/>
    <s v="web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d v="2015-03-12T21:12:42"/>
    <b v="0"/>
    <x v="29"/>
    <b v="0"/>
    <s v="technology/web"/>
    <n v="8.0000000000000007E-5"/>
    <n v="2"/>
    <s v="technology"/>
    <s v="web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d v="2015-05-07T05:55:50"/>
    <b v="0"/>
    <x v="29"/>
    <b v="0"/>
    <s v="technology/web"/>
    <n v="2E-3"/>
    <n v="4"/>
    <s v="technology"/>
    <s v="web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d v="2017-01-27T18:05:18"/>
    <b v="0"/>
    <x v="78"/>
    <b v="0"/>
    <s v="technology/web"/>
    <n v="0"/>
    <e v="#DIV/0!"/>
    <s v="technology"/>
    <s v="web"/>
    <n v="28.999097222229466"/>
  </r>
  <r>
    <n v="638"/>
    <s v="W (Canceled)"/>
    <s v="O0"/>
    <n v="200000"/>
    <n v="18"/>
    <x v="1"/>
    <s v="DE"/>
    <s v="EUR"/>
    <n v="1490447662"/>
    <d v="2017-03-25T08:14:22"/>
    <n v="1485267262"/>
    <d v="2017-01-24T09:14:22"/>
    <b v="0"/>
    <x v="79"/>
    <b v="0"/>
    <s v="technology/web"/>
    <n v="9.0000000000000006E-5"/>
    <n v="3"/>
    <s v="technology"/>
    <s v="web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d v="2014-08-14T08:59:55"/>
    <b v="0"/>
    <x v="29"/>
    <b v="0"/>
    <s v="technology/web"/>
    <n v="9.9999999999999995E-7"/>
    <n v="1"/>
    <s v="technology"/>
    <s v="web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d v="2016-11-09T05:05:15"/>
    <b v="0"/>
    <x v="84"/>
    <b v="1"/>
    <s v="technology/wearables"/>
    <n v="1.4428571428571428"/>
    <n v="50.5"/>
    <s v="technology"/>
    <s v="wearables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d v="2015-07-14T08:40:48"/>
    <b v="0"/>
    <x v="213"/>
    <b v="1"/>
    <s v="technology/wearables"/>
    <n v="1.1916249999999999"/>
    <n v="151.31746031746033"/>
    <s v="technology"/>
    <s v="wearables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d v="2015-07-14T10:37:54"/>
    <b v="0"/>
    <x v="214"/>
    <b v="1"/>
    <s v="technology/wearables"/>
    <n v="14.604850000000001"/>
    <n v="134.3592456301748"/>
    <s v="technology"/>
    <s v="wearables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d v="2015-04-06T10:24:35"/>
    <b v="0"/>
    <x v="215"/>
    <b v="1"/>
    <s v="technology/wearables"/>
    <n v="1.0580799999999999"/>
    <n v="174.02631578947367"/>
    <s v="technology"/>
    <s v="wearables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d v="2014-09-16T10:58:59"/>
    <b v="0"/>
    <x v="216"/>
    <b v="1"/>
    <s v="technology/wearables"/>
    <n v="3.0011791999999997"/>
    <n v="73.486268364348675"/>
    <s v="technology"/>
    <s v="wearables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d v="2016-07-12T19:37:54"/>
    <b v="0"/>
    <x v="186"/>
    <b v="1"/>
    <s v="technology/wearables"/>
    <n v="2.7869999999999999"/>
    <n v="23.518987341772153"/>
    <s v="technology"/>
    <s v="wearables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d v="2014-07-12T15:27:47"/>
    <b v="0"/>
    <x v="74"/>
    <b v="1"/>
    <s v="technology/wearables"/>
    <n v="1.3187625000000001"/>
    <n v="39.074444444444445"/>
    <s v="technology"/>
    <s v="wearables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d v="2016-02-16T13:25:49"/>
    <b v="0"/>
    <x v="57"/>
    <b v="1"/>
    <s v="technology/wearables"/>
    <n v="1.0705"/>
    <n v="125.94117647058823"/>
    <s v="technology"/>
    <s v="wearables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d v="2014-09-09T11:38:28"/>
    <b v="0"/>
    <x v="74"/>
    <b v="1"/>
    <s v="technology/wearables"/>
    <n v="1.2682285714285715"/>
    <n v="1644"/>
    <s v="technology"/>
    <s v="wearables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d v="2014-08-26T16:53:33"/>
    <b v="0"/>
    <x v="141"/>
    <b v="1"/>
    <s v="technology/wearables"/>
    <n v="1.3996"/>
    <n v="42.670731707317074"/>
    <s v="technology"/>
    <s v="wearables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d v="2014-10-19T19:53:04"/>
    <b v="0"/>
    <x v="53"/>
    <b v="1"/>
    <s v="technology/wearables"/>
    <n v="1.1240000000000001"/>
    <n v="35.125"/>
    <s v="technology"/>
    <s v="wearables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d v="2014-11-12T19:25:11"/>
    <b v="0"/>
    <x v="217"/>
    <b v="1"/>
    <s v="technology/wearables"/>
    <n v="1.00528"/>
    <n v="239.35238095238094"/>
    <s v="technology"/>
    <s v="wearables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d v="2016-11-01T11:34:10"/>
    <b v="0"/>
    <x v="33"/>
    <b v="1"/>
    <s v="technology/wearables"/>
    <n v="1.0046666666666666"/>
    <n v="107.64285714285714"/>
    <s v="technology"/>
    <s v="wearables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d v="2015-07-14T09:50:40"/>
    <b v="0"/>
    <x v="218"/>
    <b v="1"/>
    <s v="technology/wearables"/>
    <n v="1.4144600000000001"/>
    <n v="95.830623306233065"/>
    <s v="technology"/>
    <s v="wearables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d v="2015-06-08T17:58:33"/>
    <b v="0"/>
    <x v="219"/>
    <b v="1"/>
    <s v="technology/wearables"/>
    <n v="2.6729166666666666"/>
    <n v="31.663376110562684"/>
    <s v="technology"/>
    <s v="wearables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d v="2015-02-10T17:58:32"/>
    <b v="0"/>
    <x v="220"/>
    <b v="1"/>
    <s v="technology/wearables"/>
    <n v="1.4688749999999999"/>
    <n v="42.886861313868614"/>
    <s v="technology"/>
    <s v="wearables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d v="2016-02-17T14:18:39"/>
    <b v="0"/>
    <x v="45"/>
    <b v="1"/>
    <s v="technology/wearables"/>
    <n v="2.1356000000000002"/>
    <n v="122.73563218390805"/>
    <s v="technology"/>
    <s v="wearables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d v="2015-11-23T15:17:52"/>
    <b v="0"/>
    <x v="221"/>
    <b v="1"/>
    <s v="technology/wearables"/>
    <n v="1.2569999999999999"/>
    <n v="190.45454545454547"/>
    <s v="technology"/>
    <s v="wearables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d v="2015-06-23T22:51:29"/>
    <b v="0"/>
    <x v="222"/>
    <b v="1"/>
    <s v="technology/wearables"/>
    <n v="1.0446206037108834"/>
    <n v="109.33695652173913"/>
    <s v="technology"/>
    <s v="wearables"/>
    <n v="32.589247685187729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d v="2015-07-24T09:14:55"/>
    <b v="0"/>
    <x v="64"/>
    <b v="1"/>
    <s v="technology/wearables"/>
    <n v="1.0056666666666667"/>
    <n v="143.66666666666666"/>
    <s v="technology"/>
    <s v="wearables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d v="2014-10-10T12:47:59"/>
    <b v="0"/>
    <x v="59"/>
    <b v="0"/>
    <s v="technology/wearables"/>
    <n v="3.058E-2"/>
    <n v="84.944444444444443"/>
    <s v="technology"/>
    <s v="wearables"/>
    <n v="30.04166666666424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d v="2016-09-23T10:29:19"/>
    <b v="0"/>
    <x v="82"/>
    <b v="0"/>
    <s v="technology/wearables"/>
    <n v="9.4999999999999998E-3"/>
    <n v="10.555555555555555"/>
    <s v="technology"/>
    <s v="wearables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d v="2014-12-17T05:30:47"/>
    <b v="0"/>
    <x v="80"/>
    <b v="0"/>
    <s v="technology/wearables"/>
    <n v="4.0000000000000001E-3"/>
    <n v="39"/>
    <s v="technology"/>
    <s v="wearables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d v="2015-06-18T15:14:16"/>
    <b v="0"/>
    <x v="63"/>
    <b v="0"/>
    <s v="technology/wearables"/>
    <n v="3.5000000000000001E-3"/>
    <n v="100"/>
    <s v="technology"/>
    <s v="wearables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d v="2015-03-14T10:59:35"/>
    <b v="0"/>
    <x v="60"/>
    <b v="0"/>
    <s v="technology/wearables"/>
    <n v="7.5333333333333335E-2"/>
    <n v="31.172413793103448"/>
    <s v="technology"/>
    <s v="wearables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d v="2016-11-14T12:04:21"/>
    <b v="0"/>
    <x v="8"/>
    <b v="0"/>
    <s v="technology/wearables"/>
    <n v="0.18640000000000001"/>
    <n v="155.33333333333334"/>
    <s v="technology"/>
    <s v="wearables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d v="2014-07-18T14:58:18"/>
    <b v="0"/>
    <x v="80"/>
    <b v="0"/>
    <s v="technology/wearables"/>
    <n v="4.0000000000000003E-5"/>
    <n v="2"/>
    <s v="technology"/>
    <s v="wearables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d v="2016-09-19T03:57:43"/>
    <b v="0"/>
    <x v="33"/>
    <b v="0"/>
    <s v="technology/wearables"/>
    <n v="0.1002"/>
    <n v="178.92857142857142"/>
    <s v="technology"/>
    <s v="wearables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d v="2015-03-27T14:57:02"/>
    <b v="0"/>
    <x v="20"/>
    <b v="0"/>
    <s v="technology/wearables"/>
    <n v="4.5600000000000002E-2"/>
    <n v="27.36"/>
    <s v="technology"/>
    <s v="wearables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d v="2016-06-06T10:00:58"/>
    <b v="0"/>
    <x v="33"/>
    <b v="0"/>
    <s v="technology/wearables"/>
    <n v="0.21507499999999999"/>
    <n v="1536.25"/>
    <s v="technology"/>
    <s v="wearables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d v="2016-05-16T12:02:00"/>
    <b v="0"/>
    <x v="223"/>
    <b v="0"/>
    <s v="technology/wearables"/>
    <n v="0.29276666666666668"/>
    <n v="84.99677419354839"/>
    <s v="technology"/>
    <s v="wearables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d v="2014-12-11T11:37:32"/>
    <b v="0"/>
    <x v="41"/>
    <b v="0"/>
    <s v="technology/wearables"/>
    <n v="0.39426666666666665"/>
    <n v="788.5333333333333"/>
    <s v="technology"/>
    <s v="wearables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d v="2014-12-01T00:16:04"/>
    <b v="0"/>
    <x v="224"/>
    <b v="0"/>
    <s v="technology/wearables"/>
    <n v="0.21628"/>
    <n v="50.29767441860465"/>
    <s v="technology"/>
    <s v="wearables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d v="2014-07-18T15:10:17"/>
    <b v="0"/>
    <x v="83"/>
    <b v="0"/>
    <s v="technology/wearables"/>
    <n v="2.0500000000000002E-3"/>
    <n v="68.333333333333329"/>
    <s v="technology"/>
    <s v="wearables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d v="2014-06-12T21:47:07"/>
    <b v="0"/>
    <x v="84"/>
    <b v="0"/>
    <s v="technology/wearables"/>
    <n v="2.9999999999999997E-4"/>
    <n v="7.5"/>
    <s v="technology"/>
    <s v="wearables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d v="2014-12-02T17:20:04"/>
    <b v="0"/>
    <x v="55"/>
    <b v="0"/>
    <s v="technology/wearables"/>
    <n v="0.14849999999999999"/>
    <n v="34.269230769230766"/>
    <s v="technology"/>
    <s v="wearables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d v="2015-01-08T13:26:21"/>
    <b v="0"/>
    <x v="54"/>
    <b v="0"/>
    <s v="technology/wearables"/>
    <n v="1.4710000000000001E-2"/>
    <n v="61.291666666666664"/>
    <s v="technology"/>
    <s v="wearables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d v="2016-05-14T04:41:35"/>
    <b v="0"/>
    <x v="93"/>
    <b v="0"/>
    <s v="technology/wearables"/>
    <n v="0.25584000000000001"/>
    <n v="133.25"/>
    <s v="technology"/>
    <s v="wearables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d v="2016-04-21T04:02:18"/>
    <b v="0"/>
    <x v="57"/>
    <b v="0"/>
    <s v="technology/wearables"/>
    <n v="3.8206896551724136E-2"/>
    <n v="65.17647058823529"/>
    <s v="technology"/>
    <s v="wearables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d v="2016-07-05T11:41:49"/>
    <b v="0"/>
    <x v="225"/>
    <b v="0"/>
    <s v="technology/wearables"/>
    <n v="0.15485964912280703"/>
    <n v="93.90425531914893"/>
    <s v="technology"/>
    <s v="wearables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d v="2014-08-13T07:02:11"/>
    <b v="0"/>
    <x v="135"/>
    <b v="0"/>
    <s v="technology/wearables"/>
    <n v="0.25912000000000002"/>
    <n v="150.65116279069767"/>
    <s v="technology"/>
    <s v="wearables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d v="2016-09-26T14:20:04"/>
    <b v="0"/>
    <x v="29"/>
    <b v="0"/>
    <s v="technology/wearables"/>
    <n v="4.0000000000000002E-4"/>
    <n v="1"/>
    <s v="technology"/>
    <s v="wearables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d v="2017-02-12T13:22:02"/>
    <b v="0"/>
    <x v="80"/>
    <b v="0"/>
    <s v="technology/wearables"/>
    <n v="1.06E-3"/>
    <n v="13.25"/>
    <s v="technology"/>
    <s v="wearables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d v="2016-09-21T16:36:04"/>
    <b v="0"/>
    <x v="83"/>
    <b v="0"/>
    <s v="technology/wearables"/>
    <n v="8.5142857142857138E-3"/>
    <n v="99.333333333333329"/>
    <s v="technology"/>
    <s v="wearables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d v="2014-06-19T06:21:31"/>
    <b v="0"/>
    <x v="125"/>
    <b v="0"/>
    <s v="technology/wearables"/>
    <n v="7.4837500000000001E-2"/>
    <n v="177.39259259259259"/>
    <s v="technology"/>
    <s v="wearables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d v="2014-11-28T15:47:52"/>
    <b v="0"/>
    <x v="73"/>
    <b v="0"/>
    <s v="technology/wearables"/>
    <n v="0.27650000000000002"/>
    <n v="55.3"/>
    <s v="technology"/>
    <s v="wearables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d v="2015-07-04T11:09:30"/>
    <b v="0"/>
    <x v="78"/>
    <b v="0"/>
    <s v="technology/wearables"/>
    <n v="0"/>
    <e v="#DIV/0!"/>
    <s v="technology"/>
    <s v="wearables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d v="2016-12-07T13:00:53"/>
    <b v="0"/>
    <x v="79"/>
    <b v="0"/>
    <s v="technology/wearables"/>
    <n v="3.5499999999999997E-2"/>
    <n v="591.66666666666663"/>
    <s v="technology"/>
    <s v="wearables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d v="2015-09-14T21:30:53"/>
    <b v="0"/>
    <x v="17"/>
    <b v="0"/>
    <s v="technology/wearables"/>
    <n v="0.72989999999999999"/>
    <n v="405.5"/>
    <s v="technology"/>
    <s v="wearables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d v="2016-11-01T11:01:37"/>
    <b v="0"/>
    <x v="226"/>
    <b v="0"/>
    <s v="technology/wearables"/>
    <n v="0.57648750000000004"/>
    <n v="343.14732142857144"/>
    <s v="technology"/>
    <s v="wearables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d v="2016-07-28T10:14:01"/>
    <b v="0"/>
    <x v="69"/>
    <b v="0"/>
    <s v="technology/wearables"/>
    <n v="0.1234"/>
    <n v="72.588235294117652"/>
    <s v="technology"/>
    <s v="wearables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d v="2015-06-02T19:40:46"/>
    <b v="0"/>
    <x v="73"/>
    <b v="0"/>
    <s v="technology/wearables"/>
    <n v="5.1999999999999998E-3"/>
    <n v="26"/>
    <s v="technology"/>
    <s v="wearables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d v="2016-11-22T04:01:03"/>
    <b v="0"/>
    <x v="227"/>
    <b v="0"/>
    <s v="technology/wearables"/>
    <n v="6.5299999999999997E-2"/>
    <n v="6.4975124378109452"/>
    <s v="technology"/>
    <s v="wearables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d v="2015-03-31T14:23:47"/>
    <b v="0"/>
    <x v="228"/>
    <b v="0"/>
    <s v="technology/wearables"/>
    <n v="0.35338000000000003"/>
    <n v="119.38513513513513"/>
    <s v="technology"/>
    <s v="wearables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d v="2017-01-02T10:55:59"/>
    <b v="0"/>
    <x v="63"/>
    <b v="0"/>
    <s v="technology/wearables"/>
    <n v="3.933333333333333E-3"/>
    <n v="84.285714285714292"/>
    <s v="technology"/>
    <s v="wearables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d v="2014-10-01T07:30:20"/>
    <b v="0"/>
    <x v="63"/>
    <b v="0"/>
    <s v="technology/wearables"/>
    <n v="1.06E-2"/>
    <n v="90.857142857142861"/>
    <s v="technology"/>
    <s v="wearables"/>
    <n v="30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d v="2014-06-25T17:15:02"/>
    <b v="0"/>
    <x v="29"/>
    <b v="0"/>
    <s v="technology/wearables"/>
    <n v="5.7142857142857145E-6"/>
    <n v="1"/>
    <s v="technology"/>
    <s v="wearables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d v="2016-01-19T07:33:09"/>
    <b v="0"/>
    <x v="229"/>
    <b v="0"/>
    <s v="technology/wearables"/>
    <n v="0.46379999999999999"/>
    <n v="20.342105263157894"/>
    <s v="technology"/>
    <s v="wearables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d v="2014-08-15T17:20:45"/>
    <b v="0"/>
    <x v="60"/>
    <b v="0"/>
    <s v="technology/wearables"/>
    <n v="0.15390000000000001"/>
    <n v="530.68965517241384"/>
    <s v="technology"/>
    <s v="wearables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d v="2013-10-16T06:39:08"/>
    <b v="0"/>
    <x v="230"/>
    <b v="0"/>
    <s v="technology/wearables"/>
    <n v="0.824221076923077"/>
    <n v="120.39184269662923"/>
    <s v="technology"/>
    <s v="wearables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d v="2016-12-11T11:31:21"/>
    <b v="0"/>
    <x v="162"/>
    <b v="0"/>
    <s v="technology/wearables"/>
    <n v="2.6866666666666667E-2"/>
    <n v="13"/>
    <s v="technology"/>
    <s v="wearables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d v="2014-06-23T10:54:40"/>
    <b v="0"/>
    <x v="64"/>
    <b v="0"/>
    <s v="technology/wearables"/>
    <n v="0.26600000000000001"/>
    <n v="291.33333333333331"/>
    <s v="technology"/>
    <s v="wearables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d v="2016-10-25T12:26:27"/>
    <b v="0"/>
    <x v="77"/>
    <b v="0"/>
    <s v="technology/wearables"/>
    <n v="0.30813400000000002"/>
    <n v="124.9191891891892"/>
    <s v="technology"/>
    <s v="wearables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d v="2016-12-07T17:49:09"/>
    <b v="0"/>
    <x v="63"/>
    <b v="0"/>
    <s v="technology/wearables"/>
    <n v="5.5800000000000002E-2"/>
    <n v="119.57142857142857"/>
    <s v="technology"/>
    <s v="wearables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d v="2016-12-21T23:37:48"/>
    <b v="0"/>
    <x v="80"/>
    <b v="0"/>
    <s v="technology/wearables"/>
    <n v="8.7454545454545458E-3"/>
    <n v="120.25"/>
    <s v="technology"/>
    <s v="wearables"/>
    <n v="60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d v="2016-12-22T06:47:58"/>
    <b v="0"/>
    <x v="81"/>
    <b v="0"/>
    <s v="technology/wearables"/>
    <n v="9.7699999999999992E-3"/>
    <n v="195.4"/>
    <s v="technology"/>
    <s v="wearables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d v="2016-11-02T18:53:03"/>
    <b v="0"/>
    <x v="78"/>
    <b v="0"/>
    <s v="technology/wearables"/>
    <n v="0"/>
    <e v="#DIV/0!"/>
    <s v="technology"/>
    <s v="wearables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d v="2016-11-22T10:55:27"/>
    <b v="0"/>
    <x v="231"/>
    <b v="0"/>
    <s v="technology/wearables"/>
    <n v="0.78927352941176465"/>
    <n v="117.69868421052631"/>
    <s v="technology"/>
    <s v="wearables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d v="2014-07-15T08:56:40"/>
    <b v="0"/>
    <x v="232"/>
    <b v="0"/>
    <s v="technology/wearables"/>
    <n v="0.22092500000000001"/>
    <n v="23.948509485094849"/>
    <s v="technology"/>
    <s v="wearables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d v="2014-11-04T19:59:19"/>
    <b v="0"/>
    <x v="84"/>
    <b v="0"/>
    <s v="technology/wearables"/>
    <n v="4.0666666666666663E-3"/>
    <n v="30.5"/>
    <s v="technology"/>
    <s v="wearables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d v="2014-07-17T18:38:22"/>
    <b v="0"/>
    <x v="78"/>
    <b v="0"/>
    <s v="technology/wearables"/>
    <n v="0"/>
    <e v="#DIV/0!"/>
    <s v="technology"/>
    <s v="wearables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d v="2016-11-04T06:01:08"/>
    <b v="0"/>
    <x v="233"/>
    <b v="0"/>
    <s v="technology/wearables"/>
    <n v="0.33790999999999999"/>
    <n v="99.973372781065095"/>
    <s v="technology"/>
    <s v="wearables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d v="2016-01-15T11:20:32"/>
    <b v="0"/>
    <x v="80"/>
    <b v="0"/>
    <s v="technology/wearables"/>
    <n v="2.1649484536082476E-3"/>
    <n v="26.25"/>
    <s v="technology"/>
    <s v="wearables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d v="2016-05-06T07:42:12"/>
    <b v="0"/>
    <x v="29"/>
    <b v="0"/>
    <s v="technology/wearables"/>
    <n v="7.9600000000000001E-3"/>
    <n v="199"/>
    <s v="technology"/>
    <s v="wearables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d v="2016-12-30T13:54:42"/>
    <b v="0"/>
    <x v="33"/>
    <b v="0"/>
    <s v="technology/wearables"/>
    <n v="0.14993333333333334"/>
    <n v="80.321428571428569"/>
    <s v="technology"/>
    <s v="wearables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d v="2015-09-25T21:10:40"/>
    <b v="0"/>
    <x v="8"/>
    <b v="0"/>
    <s v="technology/wearables"/>
    <n v="5.0509090909090906E-2"/>
    <n v="115.75"/>
    <s v="technology"/>
    <s v="wearables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d v="2014-10-28T10:48:27"/>
    <b v="0"/>
    <x v="38"/>
    <b v="0"/>
    <s v="technology/wearables"/>
    <n v="0.10214285714285715"/>
    <n v="44.6875"/>
    <s v="technology"/>
    <s v="wearables"/>
    <n v="33.341354166666861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d v="2014-08-06T15:30:02"/>
    <b v="0"/>
    <x v="80"/>
    <b v="0"/>
    <s v="technology/wearables"/>
    <n v="3.0500000000000002E-3"/>
    <n v="76.25"/>
    <s v="technology"/>
    <s v="wearables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d v="2017-01-17T15:17:27"/>
    <b v="0"/>
    <x v="80"/>
    <b v="0"/>
    <s v="technology/wearables"/>
    <n v="7.4999999999999997E-3"/>
    <n v="22.5"/>
    <s v="technology"/>
    <s v="wearables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d v="2016-02-08T19:57:56"/>
    <b v="0"/>
    <x v="73"/>
    <b v="0"/>
    <s v="technology/wearables"/>
    <n v="1.2933333333333333E-2"/>
    <n v="19.399999999999999"/>
    <s v="technology"/>
    <s v="wearables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d v="2012-01-01T10:34:51"/>
    <b v="0"/>
    <x v="14"/>
    <b v="1"/>
    <s v="publishing/nonfiction"/>
    <n v="1.4394736842105262"/>
    <n v="66.707317073170728"/>
    <s v="publishing"/>
    <s v="nonfiction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d v="2014-06-17T08:43:27"/>
    <b v="0"/>
    <x v="46"/>
    <b v="1"/>
    <s v="publishing/nonfiction"/>
    <n v="1.2210975609756098"/>
    <n v="84.142857142857139"/>
    <s v="publishing"/>
    <s v="nonfiction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d v="2012-03-09T14:19:38"/>
    <b v="0"/>
    <x v="234"/>
    <b v="1"/>
    <s v="publishing/nonfiction"/>
    <n v="1.3202400000000001"/>
    <n v="215.72549019607843"/>
    <s v="publishing"/>
    <s v="nonfiction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d v="2015-06-29T14:35:49"/>
    <b v="0"/>
    <x v="61"/>
    <b v="1"/>
    <s v="publishing/nonfiction"/>
    <n v="1.0938000000000001"/>
    <n v="54.69"/>
    <s v="publishing"/>
    <s v="nonfiction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d v="2011-05-31T10:19:23"/>
    <b v="0"/>
    <x v="235"/>
    <b v="1"/>
    <s v="publishing/nonfiction"/>
    <n v="1.0547157142857144"/>
    <n v="51.62944055944056"/>
    <s v="publishing"/>
    <s v="nonfiction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d v="2015-11-13T10:01:52"/>
    <b v="0"/>
    <x v="205"/>
    <b v="1"/>
    <s v="publishing/nonfiction"/>
    <n v="1.0035000000000001"/>
    <n v="143.35714285714286"/>
    <s v="publishing"/>
    <s v="nonfiction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d v="2013-03-12T20:01:27"/>
    <b v="0"/>
    <x v="2"/>
    <b v="1"/>
    <s v="publishing/nonfiction"/>
    <n v="1.014"/>
    <n v="72.428571428571431"/>
    <s v="publishing"/>
    <s v="nonfiction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d v="2012-12-03T19:29:09"/>
    <b v="0"/>
    <x v="184"/>
    <b v="1"/>
    <s v="publishing/nonfiction"/>
    <n v="1.5551428571428572"/>
    <n v="36.530201342281877"/>
    <s v="publishing"/>
    <s v="nonfiction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d v="2011-07-07T15:05:57"/>
    <b v="0"/>
    <x v="208"/>
    <b v="1"/>
    <s v="publishing/nonfiction"/>
    <n v="1.05566"/>
    <n v="60.903461538461535"/>
    <s v="publishing"/>
    <s v="nonfiction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d v="2012-07-20T23:27:41"/>
    <b v="0"/>
    <x v="148"/>
    <b v="1"/>
    <s v="publishing/nonfiction"/>
    <n v="1.3065"/>
    <n v="43.55"/>
    <s v="publishing"/>
    <s v="nonfiction"/>
    <n v="60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d v="2011-11-07T12:53:11"/>
    <b v="0"/>
    <x v="236"/>
    <b v="1"/>
    <s v="publishing/nonfiction"/>
    <n v="1.3219000000000001"/>
    <n v="99.766037735849054"/>
    <s v="publishing"/>
    <s v="nonfiction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d v="2011-12-02T14:05:47"/>
    <b v="0"/>
    <x v="26"/>
    <b v="1"/>
    <s v="publishing/nonfiction"/>
    <n v="1.26"/>
    <n v="88.732394366197184"/>
    <s v="publishing"/>
    <s v="nonfiction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d v="2013-07-31T05:11:01"/>
    <b v="0"/>
    <x v="62"/>
    <b v="1"/>
    <s v="publishing/nonfiction"/>
    <n v="1.6"/>
    <n v="4.9230769230769234"/>
    <s v="publishing"/>
    <s v="nonfiction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d v="2013-11-20T05:04:52"/>
    <b v="0"/>
    <x v="39"/>
    <b v="1"/>
    <s v="publishing/nonfiction"/>
    <n v="1.2048000000000001"/>
    <n v="17.822485207100591"/>
    <s v="publishing"/>
    <s v="nonfiction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d v="2015-04-07T22:57:00"/>
    <b v="0"/>
    <x v="7"/>
    <b v="1"/>
    <s v="publishing/nonfiction"/>
    <n v="1.2552941176470589"/>
    <n v="187.19298245614036"/>
    <s v="publishing"/>
    <s v="nonfiction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d v="2014-11-02T19:42:26"/>
    <b v="0"/>
    <x v="194"/>
    <b v="1"/>
    <s v="publishing/nonfiction"/>
    <n v="1.1440638297872341"/>
    <n v="234.80786026200875"/>
    <s v="publishing"/>
    <s v="nonfiction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d v="2013-11-01T12:37:20"/>
    <b v="0"/>
    <x v="52"/>
    <b v="1"/>
    <s v="publishing/nonfiction"/>
    <n v="3.151388888888889"/>
    <n v="105.04629629629629"/>
    <s v="publishing"/>
    <s v="nonfiction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d v="2014-01-28T01:36:27"/>
    <b v="0"/>
    <x v="52"/>
    <b v="1"/>
    <s v="publishing/nonfiction"/>
    <n v="1.224"/>
    <n v="56.666666666666664"/>
    <s v="publishing"/>
    <s v="nonfiction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d v="2014-10-31T09:29:54"/>
    <b v="0"/>
    <x v="14"/>
    <b v="1"/>
    <s v="publishing/nonfiction"/>
    <n v="1.0673333333333332"/>
    <n v="39.048780487804876"/>
    <s v="publishing"/>
    <s v="nonfiction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d v="2014-07-09T07:03:49"/>
    <b v="0"/>
    <x v="237"/>
    <b v="1"/>
    <s v="publishing/nonfiction"/>
    <n v="1.5833333333333333"/>
    <n v="68.345323741007192"/>
    <s v="publishing"/>
    <s v="nonfiction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d v="2015-06-06T22:31:22"/>
    <b v="0"/>
    <x v="10"/>
    <b v="1"/>
    <s v="publishing/nonfiction"/>
    <n v="1.0740000000000001"/>
    <n v="169.57894736842104"/>
    <s v="publishing"/>
    <s v="nonfiction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d v="2013-05-07T10:33:26"/>
    <b v="0"/>
    <x v="225"/>
    <b v="1"/>
    <s v="publishing/nonfiction"/>
    <n v="1.0226"/>
    <n v="141.42340425531913"/>
    <s v="publishing"/>
    <s v="nonfiction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d v="2014-02-19T17:01:52"/>
    <b v="0"/>
    <x v="23"/>
    <b v="1"/>
    <s v="publishing/nonfiction"/>
    <n v="1.1071428571428572"/>
    <n v="67.391304347826093"/>
    <s v="publishing"/>
    <s v="nonfiction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d v="2012-03-22T12:01:25"/>
    <b v="0"/>
    <x v="41"/>
    <b v="1"/>
    <s v="publishing/nonfiction"/>
    <n v="1.48"/>
    <n v="54.266666666666666"/>
    <s v="publishing"/>
    <s v="nonfiction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d v="2012-11-13T17:58:23"/>
    <b v="0"/>
    <x v="95"/>
    <b v="1"/>
    <s v="publishing/nonfiction"/>
    <n v="1.0232000000000001"/>
    <n v="82.516129032258064"/>
    <s v="publishing"/>
    <s v="nonfiction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d v="2013-04-03T08:44:05"/>
    <b v="0"/>
    <x v="142"/>
    <b v="1"/>
    <s v="publishing/nonfiction"/>
    <n v="1.7909909909909909"/>
    <n v="53.729729729729726"/>
    <s v="publishing"/>
    <s v="nonfiction"/>
    <n v="30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d v="2012-09-04T20:01:49"/>
    <b v="0"/>
    <x v="174"/>
    <b v="1"/>
    <s v="publishing/nonfiction"/>
    <n v="1.1108135252761968"/>
    <n v="34.206185567010309"/>
    <s v="publishing"/>
    <s v="nonfiction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d v="2014-12-15T08:10:19"/>
    <b v="0"/>
    <x v="165"/>
    <b v="1"/>
    <s v="publishing/nonfiction"/>
    <n v="1.0004285714285714"/>
    <n v="127.32727272727273"/>
    <s v="publishing"/>
    <s v="nonfiction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d v="2014-07-11T15:19:26"/>
    <b v="0"/>
    <x v="34"/>
    <b v="1"/>
    <s v="publishing/nonfiction"/>
    <n v="1.0024999999999999"/>
    <n v="45.56818181818182"/>
    <s v="publishing"/>
    <s v="nonfiction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d v="2016-12-29T17:35:30"/>
    <b v="0"/>
    <x v="238"/>
    <b v="1"/>
    <s v="publishing/nonfiction"/>
    <n v="1.0556000000000001"/>
    <n v="95.963636363636368"/>
    <s v="publishing"/>
    <s v="nonfiction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d v="2013-01-25T16:04:32"/>
    <b v="0"/>
    <x v="211"/>
    <b v="1"/>
    <s v="publishing/nonfiction"/>
    <n v="1.0258775877587758"/>
    <n v="77.271186440677965"/>
    <s v="publishing"/>
    <s v="nonfiction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d v="2011-06-19T10:07:55"/>
    <b v="0"/>
    <x v="95"/>
    <b v="1"/>
    <s v="publishing/nonfiction"/>
    <n v="1.1850000000000001"/>
    <n v="57.338709677419352"/>
    <s v="publishing"/>
    <s v="nonfiction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d v="2016-09-26T05:06:57"/>
    <b v="0"/>
    <x v="217"/>
    <b v="1"/>
    <s v="publishing/nonfiction"/>
    <n v="1.117"/>
    <n v="53.19047619047619"/>
    <s v="publishing"/>
    <s v="nonfiction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d v="2015-01-15T09:09:51"/>
    <b v="0"/>
    <x v="55"/>
    <b v="1"/>
    <s v="publishing/nonfiction"/>
    <n v="1.28"/>
    <n v="492.30769230769232"/>
    <s v="publishing"/>
    <s v="nonfiction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d v="2012-12-06T12:58:41"/>
    <b v="0"/>
    <x v="72"/>
    <b v="1"/>
    <s v="publishing/nonfiction"/>
    <n v="1.0375000000000001"/>
    <n v="42.346938775510203"/>
    <s v="publishing"/>
    <s v="nonfiction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d v="2013-04-19T09:31:17"/>
    <b v="0"/>
    <x v="32"/>
    <b v="1"/>
    <s v="publishing/nonfiction"/>
    <n v="1.0190760000000001"/>
    <n v="37.466029411764708"/>
    <s v="publishing"/>
    <s v="nonfiction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d v="2011-02-16T13:24:19"/>
    <b v="0"/>
    <x v="19"/>
    <b v="1"/>
    <s v="publishing/nonfiction"/>
    <n v="1.177142857142857"/>
    <n v="37.454545454545453"/>
    <s v="publishing"/>
    <s v="nonfiction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d v="2012-11-21T20:18:34"/>
    <b v="0"/>
    <x v="59"/>
    <b v="1"/>
    <s v="publishing/nonfiction"/>
    <n v="2.38"/>
    <n v="33.055555555555557"/>
    <s v="publishing"/>
    <s v="nonfiction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d v="2010-09-08T15:04:28"/>
    <b v="0"/>
    <x v="10"/>
    <b v="1"/>
    <s v="publishing/nonfiction"/>
    <n v="1.02"/>
    <n v="134.21052631578948"/>
    <s v="publishing"/>
    <s v="nonfiction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d v="2014-05-30T02:55:39"/>
    <b v="0"/>
    <x v="221"/>
    <b v="1"/>
    <s v="publishing/nonfiction"/>
    <n v="1.0192000000000001"/>
    <n v="51.474747474747474"/>
    <s v="publishing"/>
    <s v="nonfiction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d v="2016-10-27T13:20:13"/>
    <b v="0"/>
    <x v="78"/>
    <b v="0"/>
    <s v="publishing/fiction"/>
    <n v="0"/>
    <e v="#DIV/0!"/>
    <s v="publishing"/>
    <s v="fiction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d v="2014-01-03T13:02:06"/>
    <b v="0"/>
    <x v="79"/>
    <b v="0"/>
    <s v="publishing/fiction"/>
    <n v="4.7E-2"/>
    <n v="39.166666666666664"/>
    <s v="publishing"/>
    <s v="fiction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d v="2016-11-16T15:36:10"/>
    <b v="0"/>
    <x v="78"/>
    <b v="0"/>
    <s v="publishing/fiction"/>
    <n v="0"/>
    <e v="#DIV/0!"/>
    <s v="publishing"/>
    <s v="fiction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d v="2013-07-16T05:43:28"/>
    <b v="0"/>
    <x v="29"/>
    <b v="0"/>
    <s v="publishing/fiction"/>
    <n v="1.1655011655011655E-3"/>
    <n v="5"/>
    <s v="publishing"/>
    <s v="fiction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d v="2015-08-10T23:09:21"/>
    <b v="0"/>
    <x v="78"/>
    <b v="0"/>
    <s v="publishing/fiction"/>
    <n v="0"/>
    <e v="#DIV/0!"/>
    <s v="publishing"/>
    <s v="fiction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d v="2014-09-19T08:01:24"/>
    <b v="0"/>
    <x v="34"/>
    <b v="0"/>
    <s v="publishing/fiction"/>
    <n v="0.36014285714285715"/>
    <n v="57.295454545454547"/>
    <s v="publishing"/>
    <s v="fiction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d v="2015-01-17T13:48:03"/>
    <b v="0"/>
    <x v="78"/>
    <b v="0"/>
    <s v="publishing/fiction"/>
    <n v="0"/>
    <e v="#DIV/0!"/>
    <s v="publishing"/>
    <s v="fiction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d v="2015-04-20T22:26:50"/>
    <b v="0"/>
    <x v="83"/>
    <b v="0"/>
    <s v="publishing/fiction"/>
    <n v="3.5400000000000001E-2"/>
    <n v="59"/>
    <s v="publishing"/>
    <s v="fiction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d v="2013-11-15T23:58:10"/>
    <b v="0"/>
    <x v="78"/>
    <b v="0"/>
    <s v="publishing/fiction"/>
    <n v="0"/>
    <e v="#DIV/0!"/>
    <s v="publishing"/>
    <s v="fiction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d v="2013-11-26T18:54:54"/>
    <b v="0"/>
    <x v="47"/>
    <b v="0"/>
    <s v="publishing/fiction"/>
    <n v="0.41399999999999998"/>
    <n v="31.846153846153847"/>
    <s v="publishing"/>
    <s v="fiction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d v="2013-01-15T18:59:29"/>
    <b v="0"/>
    <x v="78"/>
    <b v="0"/>
    <s v="publishing/fiction"/>
    <n v="0"/>
    <e v="#DIV/0!"/>
    <s v="publishing"/>
    <s v="fiction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d v="2015-12-11T14:46:42"/>
    <b v="0"/>
    <x v="29"/>
    <b v="0"/>
    <s v="publishing/fiction"/>
    <n v="2.631578947368421E-4"/>
    <n v="10"/>
    <s v="publishing"/>
    <s v="fiction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d v="2009-09-11T20:21:59"/>
    <b v="0"/>
    <x v="29"/>
    <b v="0"/>
    <s v="publishing/fiction"/>
    <n v="3.3333333333333333E-2"/>
    <n v="50"/>
    <s v="publishing"/>
    <s v="fiction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d v="2015-04-06T12:39:45"/>
    <b v="0"/>
    <x v="84"/>
    <b v="0"/>
    <s v="publishing/fiction"/>
    <n v="8.5129023676509714E-3"/>
    <n v="16"/>
    <s v="publishing"/>
    <s v="fiction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d v="2014-01-24T13:43:38"/>
    <b v="0"/>
    <x v="82"/>
    <b v="0"/>
    <s v="publishing/fiction"/>
    <n v="0.70199999999999996"/>
    <n v="39"/>
    <s v="publishing"/>
    <s v="fiction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d v="2011-11-15T20:26:35"/>
    <b v="0"/>
    <x v="81"/>
    <b v="0"/>
    <s v="publishing/fiction"/>
    <n v="1.7000000000000001E-2"/>
    <n v="34"/>
    <s v="publishing"/>
    <s v="fiction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d v="2015-09-03T11:27:25"/>
    <b v="0"/>
    <x v="7"/>
    <b v="0"/>
    <s v="publishing/fiction"/>
    <n v="0.51400000000000001"/>
    <n v="63.122807017543863"/>
    <s v="publishing"/>
    <s v="fiction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d v="2013-07-01T18:32:57"/>
    <b v="0"/>
    <x v="83"/>
    <b v="0"/>
    <s v="publishing/fiction"/>
    <n v="7.0000000000000001E-3"/>
    <n v="7"/>
    <s v="publishing"/>
    <s v="fiction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d v="2014-03-31T11:51:20"/>
    <b v="0"/>
    <x v="29"/>
    <b v="0"/>
    <s v="publishing/fiction"/>
    <n v="4.0000000000000001E-3"/>
    <n v="2"/>
    <s v="publishing"/>
    <s v="fiction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d v="2010-09-15T11:25:05"/>
    <b v="0"/>
    <x v="79"/>
    <b v="0"/>
    <s v="publishing/fiction"/>
    <n v="2.6666666666666668E-2"/>
    <n v="66.666666666666671"/>
    <s v="publishing"/>
    <s v="fiction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d v="2011-04-03T11:10:25"/>
    <b v="0"/>
    <x v="74"/>
    <b v="1"/>
    <s v="music/rock"/>
    <n v="1.04"/>
    <n v="38.518518518518519"/>
    <s v="music"/>
    <s v="rock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d v="2013-05-08T19:01:14"/>
    <b v="0"/>
    <x v="20"/>
    <b v="1"/>
    <s v="music/rock"/>
    <n v="1.3315375"/>
    <n v="42.609200000000001"/>
    <s v="music"/>
    <s v="rock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d v="2012-07-26T13:11:42"/>
    <b v="0"/>
    <x v="25"/>
    <b v="1"/>
    <s v="music/rock"/>
    <n v="1"/>
    <n v="50"/>
    <s v="music"/>
    <s v="rock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d v="2012-03-19T13:34:09"/>
    <b v="0"/>
    <x v="2"/>
    <b v="1"/>
    <s v="music/rock"/>
    <n v="1.4813333333333334"/>
    <n v="63.485714285714288"/>
    <s v="music"/>
    <s v="rock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d v="2014-02-04T22:35:19"/>
    <b v="0"/>
    <x v="73"/>
    <b v="1"/>
    <s v="music/rock"/>
    <n v="1.0249999999999999"/>
    <n v="102.5"/>
    <s v="music"/>
    <s v="rock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d v="2013-01-29T09:15:15"/>
    <b v="0"/>
    <x v="60"/>
    <b v="1"/>
    <s v="music/rock"/>
    <n v="1.8062799999999999"/>
    <n v="31.142758620689655"/>
    <s v="music"/>
    <s v="rock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d v="2012-03-14T20:20:34"/>
    <b v="0"/>
    <x v="34"/>
    <b v="1"/>
    <s v="music/rock"/>
    <n v="1.4279999999999999"/>
    <n v="162.27272727272728"/>
    <s v="music"/>
    <s v="rock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d v="2013-10-02T10:03:46"/>
    <b v="0"/>
    <x v="57"/>
    <b v="1"/>
    <s v="music/rock"/>
    <n v="1.1416666666666666"/>
    <n v="80.588235294117652"/>
    <s v="music"/>
    <s v="rock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d v="2012-05-29T19:09:48"/>
    <b v="0"/>
    <x v="69"/>
    <b v="1"/>
    <s v="music/rock"/>
    <n v="2.03505"/>
    <n v="59.85441176470588"/>
    <s v="music"/>
    <s v="rock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d v="2013-01-02T23:28:00"/>
    <b v="0"/>
    <x v="25"/>
    <b v="1"/>
    <s v="music/rock"/>
    <n v="1.0941176470588236"/>
    <n v="132.85714285714286"/>
    <s v="music"/>
    <s v="rock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d v="2013-01-01T20:08:59"/>
    <b v="0"/>
    <x v="239"/>
    <b v="1"/>
    <s v="music/rock"/>
    <n v="1.443746"/>
    <n v="92.547820512820508"/>
    <s v="music"/>
    <s v="rock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d v="2013-10-10T13:44:06"/>
    <b v="0"/>
    <x v="130"/>
    <b v="1"/>
    <s v="music/rock"/>
    <n v="1.0386666666666666"/>
    <n v="60.859375"/>
    <s v="music"/>
    <s v="rock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d v="2013-10-08T15:58:03"/>
    <b v="0"/>
    <x v="65"/>
    <b v="1"/>
    <s v="music/rock"/>
    <n v="1.0044440000000001"/>
    <n v="41.851833333333339"/>
    <s v="music"/>
    <s v="rock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d v="2013-06-17T12:47:24"/>
    <b v="0"/>
    <x v="58"/>
    <b v="1"/>
    <s v="music/rock"/>
    <n v="1.0277927272727272"/>
    <n v="88.325937499999995"/>
    <s v="music"/>
    <s v="rock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d v="2011-07-11T21:45:37"/>
    <b v="0"/>
    <x v="28"/>
    <b v="1"/>
    <s v="music/rock"/>
    <n v="1.0531250000000001"/>
    <n v="158.96226415094338"/>
    <s v="music"/>
    <s v="rock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d v="2012-02-24T09:42:46"/>
    <b v="0"/>
    <x v="192"/>
    <b v="1"/>
    <s v="music/rock"/>
    <n v="1.1178571428571429"/>
    <n v="85.054347826086953"/>
    <s v="music"/>
    <s v="rock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d v="2013-08-16T16:11:25"/>
    <b v="0"/>
    <x v="240"/>
    <b v="1"/>
    <s v="music/rock"/>
    <n v="1.0135000000000001"/>
    <n v="112.61111111111111"/>
    <s v="music"/>
    <s v="rock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d v="2012-03-28T18:51:28"/>
    <b v="0"/>
    <x v="26"/>
    <b v="1"/>
    <s v="music/rock"/>
    <n v="1.0753333333333333"/>
    <n v="45.436619718309856"/>
    <s v="music"/>
    <s v="rock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d v="2014-08-31T09:09:47"/>
    <b v="0"/>
    <x v="45"/>
    <b v="1"/>
    <s v="music/rock"/>
    <n v="1.1488571428571428"/>
    <n v="46.218390804597703"/>
    <s v="music"/>
    <s v="rock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d v="2012-03-28T11:00:46"/>
    <b v="0"/>
    <x v="33"/>
    <b v="1"/>
    <s v="music/rock"/>
    <n v="1.0002"/>
    <n v="178.60714285714286"/>
    <s v="music"/>
    <s v="rock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d v="2014-08-12T05:24:14"/>
    <b v="0"/>
    <x v="66"/>
    <b v="1"/>
    <s v="music/rock"/>
    <n v="1.5213333333333334"/>
    <n v="40.75"/>
    <s v="music"/>
    <s v="rock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d v="2011-06-01T14:05:20"/>
    <b v="0"/>
    <x v="13"/>
    <b v="1"/>
    <s v="music/rock"/>
    <n v="1.1152149999999998"/>
    <n v="43.733921568627444"/>
    <s v="music"/>
    <s v="rock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d v="2012-08-01T19:32:04"/>
    <b v="0"/>
    <x v="11"/>
    <b v="1"/>
    <s v="music/rock"/>
    <n v="1.0133333333333334"/>
    <n v="81.066666666666663"/>
    <s v="music"/>
    <s v="rock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d v="2011-05-02T17:47:58"/>
    <b v="0"/>
    <x v="44"/>
    <b v="1"/>
    <s v="music/rock"/>
    <n v="1.232608695652174"/>
    <n v="74.60526315789474"/>
    <s v="music"/>
    <s v="rock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d v="2011-07-05T21:32:06"/>
    <b v="0"/>
    <x v="59"/>
    <b v="1"/>
    <s v="music/rock"/>
    <n v="1"/>
    <n v="305.55555555555554"/>
    <s v="music"/>
    <s v="rock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d v="2011-05-27T14:45:12"/>
    <b v="0"/>
    <x v="241"/>
    <b v="1"/>
    <s v="music/rock"/>
    <n v="1.05"/>
    <n v="58.333333333333336"/>
    <s v="music"/>
    <s v="rock"/>
    <n v="50.135277777779265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d v="2011-08-08T11:35:39"/>
    <b v="0"/>
    <x v="26"/>
    <b v="1"/>
    <s v="music/rock"/>
    <n v="1.0443750000000001"/>
    <n v="117.67605633802818"/>
    <s v="music"/>
    <s v="rock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d v="2017-01-24T10:05:11"/>
    <b v="0"/>
    <x v="7"/>
    <b v="1"/>
    <s v="music/rock"/>
    <n v="1.05125"/>
    <n v="73.771929824561397"/>
    <s v="music"/>
    <s v="rock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d v="2014-11-18T21:24:46"/>
    <b v="0"/>
    <x v="68"/>
    <b v="1"/>
    <s v="music/rock"/>
    <n v="1"/>
    <n v="104.65116279069767"/>
    <s v="music"/>
    <s v="rock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d v="2013-12-20T15:00:30"/>
    <b v="0"/>
    <x v="47"/>
    <b v="1"/>
    <s v="music/rock"/>
    <n v="1.03775"/>
    <n v="79.82692307692308"/>
    <s v="music"/>
    <s v="rock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d v="2012-08-01T20:21:02"/>
    <b v="0"/>
    <x v="74"/>
    <b v="1"/>
    <s v="music/rock"/>
    <n v="1.05"/>
    <n v="58.333333333333336"/>
    <s v="music"/>
    <s v="rock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d v="2013-06-18T10:26:42"/>
    <b v="0"/>
    <x v="8"/>
    <b v="1"/>
    <s v="music/rock"/>
    <n v="1.04"/>
    <n v="86.666666666666671"/>
    <s v="music"/>
    <s v="rock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d v="2013-01-07T19:25:52"/>
    <b v="0"/>
    <x v="51"/>
    <b v="1"/>
    <s v="music/rock"/>
    <n v="1.5183333333333333"/>
    <n v="27.606060606060606"/>
    <s v="music"/>
    <s v="rock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d v="2012-06-20T18:02:45"/>
    <b v="0"/>
    <x v="93"/>
    <b v="1"/>
    <s v="music/rock"/>
    <n v="1.59996"/>
    <n v="24.999375000000001"/>
    <s v="music"/>
    <s v="rock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d v="2011-05-16T12:50:01"/>
    <b v="0"/>
    <x v="33"/>
    <b v="1"/>
    <s v="music/rock"/>
    <n v="1.2729999999999999"/>
    <n v="45.464285714285715"/>
    <s v="music"/>
    <s v="rock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d v="2014-10-02T17:01:43"/>
    <b v="0"/>
    <x v="68"/>
    <b v="1"/>
    <s v="music/rock"/>
    <n v="1.07"/>
    <n v="99.534883720930239"/>
    <s v="music"/>
    <s v="rock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d v="2013-03-08T15:54:03"/>
    <b v="0"/>
    <x v="242"/>
    <b v="1"/>
    <s v="music/rock"/>
    <n v="1.1512214285714286"/>
    <n v="39.31"/>
    <s v="music"/>
    <s v="rock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d v="2012-01-17T09:23:31"/>
    <b v="0"/>
    <x v="23"/>
    <b v="1"/>
    <s v="music/rock"/>
    <n v="1.3711066666666665"/>
    <n v="89.419999999999987"/>
    <s v="music"/>
    <s v="rock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d v="2012-07-30T16:11:21"/>
    <b v="0"/>
    <x v="10"/>
    <b v="1"/>
    <s v="music/rock"/>
    <n v="1.5571428571428572"/>
    <n v="28.684210526315791"/>
    <s v="music"/>
    <s v="rock"/>
    <n v="7.8261458333290648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d v="2013-12-11T18:57:34"/>
    <b v="0"/>
    <x v="25"/>
    <b v="1"/>
    <s v="music/rock"/>
    <n v="1.0874999999999999"/>
    <n v="31.071428571428573"/>
    <s v="music"/>
    <s v="rock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d v="2014-05-09T15:12:22"/>
    <b v="0"/>
    <x v="44"/>
    <b v="1"/>
    <s v="music/rock"/>
    <n v="1.3405"/>
    <n v="70.55263157894737"/>
    <s v="music"/>
    <s v="rock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d v="2015-03-30T17:07:45"/>
    <b v="0"/>
    <x v="76"/>
    <b v="1"/>
    <s v="music/rock"/>
    <n v="1"/>
    <n v="224.12820512820514"/>
    <s v="music"/>
    <s v="rock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d v="2012-09-05T17:44:10"/>
    <b v="0"/>
    <x v="50"/>
    <b v="1"/>
    <s v="music/rock"/>
    <n v="1.1916666666666667"/>
    <n v="51.811594202898547"/>
    <s v="music"/>
    <s v="rock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d v="2015-02-20T18:20:52"/>
    <b v="0"/>
    <x v="51"/>
    <b v="1"/>
    <s v="music/rock"/>
    <n v="1.7949999999999999"/>
    <n v="43.515151515151516"/>
    <s v="music"/>
    <s v="rock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d v="2010-03-13T00:48:38"/>
    <b v="0"/>
    <x v="241"/>
    <b v="1"/>
    <s v="music/rock"/>
    <n v="1.3438124999999999"/>
    <n v="39.816666666666663"/>
    <s v="music"/>
    <s v="rock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d v="2012-10-04T02:21:24"/>
    <b v="0"/>
    <x v="221"/>
    <b v="1"/>
    <s v="music/rock"/>
    <n v="1.0043200000000001"/>
    <n v="126.8080808080808"/>
    <s v="music"/>
    <s v="rock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d v="2012-03-04T19:55:30"/>
    <b v="0"/>
    <x v="72"/>
    <b v="1"/>
    <s v="music/rock"/>
    <n v="1.0145454545454546"/>
    <n v="113.87755102040816"/>
    <s v="music"/>
    <s v="rock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d v="2012-01-19T06:21:47"/>
    <b v="0"/>
    <x v="202"/>
    <b v="1"/>
    <s v="music/rock"/>
    <n v="1.0333333333333334"/>
    <n v="28.181818181818183"/>
    <s v="music"/>
    <s v="rock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d v="2012-06-12T20:13:02"/>
    <b v="0"/>
    <x v="44"/>
    <b v="1"/>
    <s v="music/rock"/>
    <n v="1.07"/>
    <n v="36.60526315789474"/>
    <s v="music"/>
    <s v="rock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d v="2016-05-14T14:14:00"/>
    <b v="0"/>
    <x v="38"/>
    <b v="1"/>
    <s v="music/rock"/>
    <n v="1.04"/>
    <n v="32.5"/>
    <s v="music"/>
    <s v="rock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d v="2013-02-20T07:37:05"/>
    <b v="0"/>
    <x v="58"/>
    <b v="1"/>
    <s v="music/rock"/>
    <n v="1.0783333333333334"/>
    <n v="60.65625"/>
    <s v="music"/>
    <s v="rock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d v="2012-03-28T10:31:34"/>
    <b v="0"/>
    <x v="9"/>
    <b v="1"/>
    <s v="music/rock"/>
    <n v="2.3333333333333335"/>
    <n v="175"/>
    <s v="music"/>
    <s v="rock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d v="2011-11-22T11:12:15"/>
    <b v="0"/>
    <x v="243"/>
    <b v="1"/>
    <s v="music/rock"/>
    <n v="1.0060706666666666"/>
    <n v="97.993896103896105"/>
    <s v="music"/>
    <s v="rock"/>
    <n v="59.667187499995634"/>
  </r>
  <r>
    <n v="833"/>
    <s v="Ragman Rolls"/>
    <s v="This is an American rock album."/>
    <n v="6000"/>
    <n v="6100"/>
    <x v="0"/>
    <s v="US"/>
    <s v="USD"/>
    <n v="1397941475"/>
    <d v="2014-04-19T16:04:35"/>
    <n v="1395349475"/>
    <d v="2014-03-20T16:04:35"/>
    <b v="0"/>
    <x v="14"/>
    <b v="1"/>
    <s v="music/rock"/>
    <n v="1.0166666666666666"/>
    <n v="148.78048780487805"/>
    <s v="music"/>
    <s v="rock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d v="2013-05-28T14:44:52"/>
    <b v="0"/>
    <x v="11"/>
    <b v="1"/>
    <s v="music/rock"/>
    <n v="1.3101818181818181"/>
    <n v="96.08"/>
    <s v="music"/>
    <s v="rock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d v="2012-04-06T05:59:18"/>
    <b v="0"/>
    <x v="244"/>
    <b v="1"/>
    <s v="music/rock"/>
    <n v="1.1725000000000001"/>
    <n v="58.625"/>
    <s v="music"/>
    <s v="rock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d v="2013-09-06T20:21:58"/>
    <b v="0"/>
    <x v="67"/>
    <b v="1"/>
    <s v="music/rock"/>
    <n v="1.009304"/>
    <n v="109.70695652173914"/>
    <s v="music"/>
    <s v="rock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d v="2014-04-01T18:57:42"/>
    <b v="0"/>
    <x v="95"/>
    <b v="1"/>
    <s v="music/rock"/>
    <n v="1.218"/>
    <n v="49.112903225806448"/>
    <s v="music"/>
    <s v="rock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d v="2011-12-18T16:33:05"/>
    <b v="0"/>
    <x v="42"/>
    <b v="1"/>
    <s v="music/rock"/>
    <n v="1.454"/>
    <n v="47.672131147540981"/>
    <s v="music"/>
    <s v="rock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d v="2012-08-23T13:19:16"/>
    <b v="0"/>
    <x v="93"/>
    <b v="1"/>
    <s v="music/rock"/>
    <n v="1.166166"/>
    <n v="60.737812499999997"/>
    <s v="music"/>
    <s v="rock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d v="2016-08-25T00:26:27"/>
    <b v="0"/>
    <x v="245"/>
    <b v="1"/>
    <s v="music/metal"/>
    <n v="1.2041660000000001"/>
    <n v="63.37715789473684"/>
    <s v="music"/>
    <s v="metal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d v="2014-10-11T15:07:43"/>
    <b v="1"/>
    <x v="225"/>
    <b v="1"/>
    <s v="music/metal"/>
    <n v="1.0132000000000001"/>
    <n v="53.893617021276597"/>
    <s v="music"/>
    <s v="metal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d v="2013-09-09T09:13:03"/>
    <b v="1"/>
    <x v="70"/>
    <b v="1"/>
    <s v="music/metal"/>
    <n v="1.0431999999999999"/>
    <n v="66.871794871794876"/>
    <s v="music"/>
    <s v="metal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d v="2016-11-21T01:11:20"/>
    <b v="0"/>
    <x v="246"/>
    <b v="1"/>
    <s v="music/metal"/>
    <n v="2.6713333333333331"/>
    <n v="63.102362204724407"/>
    <s v="music"/>
    <s v="metal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d v="2014-09-23T11:25:52"/>
    <b v="1"/>
    <x v="180"/>
    <b v="1"/>
    <s v="music/metal"/>
    <n v="1.9413333333333334"/>
    <n v="36.628930817610062"/>
    <s v="music"/>
    <s v="metal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d v="2016-07-26T23:56:36"/>
    <b v="0"/>
    <x v="247"/>
    <b v="1"/>
    <s v="music/metal"/>
    <n v="1.203802"/>
    <n v="34.005706214689269"/>
    <s v="music"/>
    <s v="metal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d v="2014-02-24T04:24:15"/>
    <b v="0"/>
    <x v="5"/>
    <b v="1"/>
    <s v="music/metal"/>
    <n v="1.2200090909090908"/>
    <n v="28.553404255319148"/>
    <s v="music"/>
    <s v="metal"/>
    <n v="14.191493055557657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d v="2015-06-10T14:09:36"/>
    <b v="0"/>
    <x v="29"/>
    <b v="1"/>
    <s v="music/metal"/>
    <n v="1"/>
    <n v="10"/>
    <s v="music"/>
    <s v="metal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d v="2015-03-15T14:00:33"/>
    <b v="0"/>
    <x v="38"/>
    <b v="1"/>
    <s v="music/metal"/>
    <n v="1"/>
    <n v="18.75"/>
    <s v="music"/>
    <s v="metal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d v="2015-02-15T22:34:24"/>
    <b v="0"/>
    <x v="248"/>
    <b v="1"/>
    <s v="music/metal"/>
    <n v="1.1990000000000001"/>
    <n v="41.704347826086959"/>
    <s v="music"/>
    <s v="metal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d v="2016-03-23T14:51:57"/>
    <b v="0"/>
    <x v="182"/>
    <b v="1"/>
    <s v="music/metal"/>
    <n v="1.55175"/>
    <n v="46.669172932330824"/>
    <s v="music"/>
    <s v="metal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d v="2016-06-01T16:07:33"/>
    <b v="0"/>
    <x v="16"/>
    <b v="1"/>
    <s v="music/metal"/>
    <n v="1.3045"/>
    <n v="37.271428571428572"/>
    <s v="music"/>
    <s v="metal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d v="2016-10-13T14:19:55"/>
    <b v="0"/>
    <x v="95"/>
    <b v="1"/>
    <s v="music/metal"/>
    <n v="1.0497142857142858"/>
    <n v="59.258064516129032"/>
    <s v="music"/>
    <s v="metal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d v="2015-01-17T14:58:29"/>
    <b v="0"/>
    <x v="73"/>
    <b v="1"/>
    <s v="music/metal"/>
    <n v="1"/>
    <n v="30"/>
    <s v="music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d v="2016-11-28T00:05:46"/>
    <b v="0"/>
    <x v="249"/>
    <b v="1"/>
    <s v="music/metal"/>
    <n v="1.1822050359712231"/>
    <n v="65.8623246492986"/>
    <s v="music"/>
    <s v="metal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d v="2016-06-23T22:00:17"/>
    <b v="0"/>
    <x v="5"/>
    <b v="1"/>
    <s v="music/metal"/>
    <n v="1.0344827586206897"/>
    <n v="31.914893617021278"/>
    <s v="music"/>
    <s v="metal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d v="2016-08-27T02:29:16"/>
    <b v="0"/>
    <x v="33"/>
    <b v="1"/>
    <s v="music/metal"/>
    <n v="2.1800000000000002"/>
    <n v="19.464285714285715"/>
    <s v="music"/>
    <s v="metal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d v="2015-10-14T08:57:11"/>
    <b v="0"/>
    <x v="54"/>
    <b v="1"/>
    <s v="music/metal"/>
    <n v="1"/>
    <n v="50"/>
    <s v="music"/>
    <s v="metal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d v="2015-03-16T12:53:38"/>
    <b v="0"/>
    <x v="88"/>
    <b v="1"/>
    <s v="music/metal"/>
    <n v="1.4400583333333332"/>
    <n v="22.737763157894737"/>
    <s v="music"/>
    <s v="metal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d v="2015-05-04T14:41:08"/>
    <b v="0"/>
    <x v="15"/>
    <b v="1"/>
    <s v="music/metal"/>
    <n v="1.0467500000000001"/>
    <n v="42.724489795918366"/>
    <s v="music"/>
    <s v="metal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d v="2013-10-23T06:35:13"/>
    <b v="0"/>
    <x v="53"/>
    <b v="0"/>
    <s v="music/jazz"/>
    <n v="0.18142857142857144"/>
    <n v="52.916666666666664"/>
    <s v="music"/>
    <s v="jazz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d v="2016-08-17T18:10:04"/>
    <b v="0"/>
    <x v="84"/>
    <b v="0"/>
    <s v="music/jazz"/>
    <n v="2.2444444444444444E-2"/>
    <n v="50.5"/>
    <s v="music"/>
    <s v="jazz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d v="2013-10-12T08:19:08"/>
    <b v="0"/>
    <x v="80"/>
    <b v="0"/>
    <s v="music/jazz"/>
    <n v="3.3999999999999998E-3"/>
    <n v="42.5"/>
    <s v="music"/>
    <s v="jazz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d v="2012-01-12T21:49:26"/>
    <b v="0"/>
    <x v="81"/>
    <b v="0"/>
    <s v="music/jazz"/>
    <n v="4.4999999999999998E-2"/>
    <n v="18"/>
    <s v="music"/>
    <s v="jazz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d v="2013-09-23T21:33:58"/>
    <b v="0"/>
    <x v="1"/>
    <b v="0"/>
    <s v="music/jazz"/>
    <n v="0.41538461538461541"/>
    <n v="34.177215189873415"/>
    <s v="music"/>
    <s v="jazz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d v="2012-11-17T13:33:17"/>
    <b v="0"/>
    <x v="84"/>
    <b v="0"/>
    <s v="music/jazz"/>
    <n v="2.0454545454545454E-2"/>
    <n v="22.5"/>
    <s v="music"/>
    <s v="jazz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d v="2015-01-21T10:18:38"/>
    <b v="0"/>
    <x v="202"/>
    <b v="0"/>
    <s v="music/jazz"/>
    <n v="0.18285714285714286"/>
    <n v="58.18181818181818"/>
    <s v="music"/>
    <s v="jazz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d v="2009-10-01T21:31:46"/>
    <b v="0"/>
    <x v="202"/>
    <b v="0"/>
    <s v="music/jazz"/>
    <n v="0.2402"/>
    <n v="109.18181818181819"/>
    <s v="music"/>
    <s v="jazz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d v="2013-12-07T19:39:58"/>
    <b v="0"/>
    <x v="29"/>
    <b v="0"/>
    <s v="music/jazz"/>
    <n v="1.1111111111111111E-3"/>
    <n v="50"/>
    <s v="music"/>
    <s v="jazz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d v="2013-03-09T15:17:37"/>
    <b v="0"/>
    <x v="83"/>
    <b v="0"/>
    <s v="music/jazz"/>
    <n v="0.11818181818181818"/>
    <n v="346.66666666666669"/>
    <s v="music"/>
    <s v="jazz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d v="2013-08-01T19:32:03"/>
    <b v="0"/>
    <x v="81"/>
    <b v="0"/>
    <s v="music/jazz"/>
    <n v="3.0999999999999999E-3"/>
    <n v="12.4"/>
    <s v="music"/>
    <s v="jazz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d v="2013-10-30T08:28:15"/>
    <b v="0"/>
    <x v="8"/>
    <b v="0"/>
    <s v="music/jazz"/>
    <n v="5.4166666666666669E-2"/>
    <n v="27.083333333333332"/>
    <s v="music"/>
    <s v="jazz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d v="2011-01-24T14:48:47"/>
    <b v="0"/>
    <x v="84"/>
    <b v="0"/>
    <s v="music/jazz"/>
    <n v="8.1250000000000003E-3"/>
    <n v="32.5"/>
    <s v="music"/>
    <s v="jazz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d v="2012-10-01T23:00:40"/>
    <b v="0"/>
    <x v="81"/>
    <b v="0"/>
    <s v="music/jazz"/>
    <n v="1.2857142857142857E-2"/>
    <n v="9"/>
    <s v="music"/>
    <s v="jazz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d v="2013-04-04T09:00:34"/>
    <b v="0"/>
    <x v="64"/>
    <b v="0"/>
    <s v="music/jazz"/>
    <n v="0.24333333333333335"/>
    <n v="34.761904761904759"/>
    <s v="music"/>
    <s v="jazz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d v="2015-09-01T12:22:11"/>
    <b v="0"/>
    <x v="78"/>
    <b v="0"/>
    <s v="music/jazz"/>
    <n v="0"/>
    <e v="#DIV/0!"/>
    <s v="music"/>
    <s v="jazz"/>
    <n v="20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d v="2013-01-02T06:55:27"/>
    <b v="0"/>
    <x v="43"/>
    <b v="0"/>
    <s v="music/jazz"/>
    <n v="0.40799492385786801"/>
    <n v="28.577777777777779"/>
    <s v="music"/>
    <s v="jazz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d v="2013-11-19T13:56:00"/>
    <b v="0"/>
    <x v="60"/>
    <b v="0"/>
    <s v="music/jazz"/>
    <n v="0.67549999999999999"/>
    <n v="46.586206896551722"/>
    <s v="music"/>
    <s v="jazz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d v="2010-11-23T00:35:24"/>
    <b v="0"/>
    <x v="84"/>
    <b v="0"/>
    <s v="music/jazz"/>
    <n v="1.2999999999999999E-2"/>
    <n v="32.5"/>
    <s v="music"/>
    <s v="jazz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d v="2012-05-08T14:55:05"/>
    <b v="0"/>
    <x v="209"/>
    <b v="0"/>
    <s v="music/jazz"/>
    <n v="0.30666666666666664"/>
    <n v="21.466666666666665"/>
    <s v="music"/>
    <s v="jazz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d v="2012-09-27T02:42:18"/>
    <b v="0"/>
    <x v="22"/>
    <b v="0"/>
    <s v="music/indie rock"/>
    <n v="2.9894179894179893E-2"/>
    <n v="14.125"/>
    <s v="music"/>
    <s v="indie rock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d v="2011-11-30T01:01:26"/>
    <b v="0"/>
    <x v="29"/>
    <b v="0"/>
    <s v="music/indie rock"/>
    <n v="8.0000000000000002E-3"/>
    <n v="30"/>
    <s v="music"/>
    <s v="indie rock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d v="2011-08-04T15:39:10"/>
    <b v="0"/>
    <x v="25"/>
    <b v="0"/>
    <s v="music/indie rock"/>
    <n v="0.20133333333333334"/>
    <n v="21.571428571428573"/>
    <s v="music"/>
    <s v="indie rock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d v="2016-01-02T17:27:15"/>
    <b v="0"/>
    <x v="54"/>
    <b v="0"/>
    <s v="music/indie rock"/>
    <n v="0.4002"/>
    <n v="83.375"/>
    <s v="music"/>
    <s v="indie rock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d v="2012-03-13T14:15:46"/>
    <b v="0"/>
    <x v="84"/>
    <b v="0"/>
    <s v="music/indie rock"/>
    <n v="0.01"/>
    <n v="10"/>
    <s v="music"/>
    <s v="indie rock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d v="2016-12-09T17:35:11"/>
    <b v="0"/>
    <x v="64"/>
    <b v="0"/>
    <s v="music/indie rock"/>
    <n v="0.75"/>
    <n v="35.714285714285715"/>
    <s v="music"/>
    <s v="indie rock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d v="2016-08-21T15:53:33"/>
    <b v="0"/>
    <x v="63"/>
    <b v="0"/>
    <s v="music/indie rock"/>
    <n v="0.41"/>
    <n v="29.285714285714285"/>
    <s v="music"/>
    <s v="indie rock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d v="2012-04-27T18:00:55"/>
    <b v="0"/>
    <x v="78"/>
    <b v="0"/>
    <s v="music/indie rock"/>
    <n v="0"/>
    <e v="#DIV/0!"/>
    <s v="music"/>
    <s v="indie rock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d v="2011-07-27T13:04:45"/>
    <b v="0"/>
    <x v="80"/>
    <b v="0"/>
    <s v="music/indie rock"/>
    <n v="7.1999999999999995E-2"/>
    <n v="18"/>
    <s v="music"/>
    <s v="indie rock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d v="2014-09-05T13:49:03"/>
    <b v="0"/>
    <x v="58"/>
    <b v="0"/>
    <s v="music/indie rock"/>
    <n v="9.4412800000000005E-2"/>
    <n v="73.760000000000005"/>
    <s v="music"/>
    <s v="indie rock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d v="2013-10-22T11:46:19"/>
    <b v="0"/>
    <x v="80"/>
    <b v="0"/>
    <s v="music/indie rock"/>
    <n v="4.1666666666666664E-2"/>
    <n v="31.25"/>
    <s v="music"/>
    <s v="indie rock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d v="2014-07-21T19:45:30"/>
    <b v="0"/>
    <x v="82"/>
    <b v="0"/>
    <s v="music/indie rock"/>
    <n v="3.2500000000000001E-2"/>
    <n v="28.888888888888889"/>
    <s v="music"/>
    <s v="indie rock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d v="2010-05-05T23:48:03"/>
    <b v="0"/>
    <x v="57"/>
    <b v="0"/>
    <s v="music/indie rock"/>
    <n v="0.40749999999999997"/>
    <n v="143.8235294117647"/>
    <s v="music"/>
    <s v="indie rock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d v="2015-03-02T16:32:43"/>
    <b v="0"/>
    <x v="81"/>
    <b v="0"/>
    <s v="music/indie rock"/>
    <n v="0.1"/>
    <n v="40"/>
    <s v="music"/>
    <s v="indie rock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d v="2016-05-06T18:33:30"/>
    <b v="0"/>
    <x v="28"/>
    <b v="0"/>
    <s v="music/indie rock"/>
    <n v="0.39169999999999999"/>
    <n v="147.81132075471697"/>
    <s v="music"/>
    <s v="indie rock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d v="2010-09-09T22:03:49"/>
    <b v="0"/>
    <x v="63"/>
    <b v="0"/>
    <s v="music/indie rock"/>
    <n v="2.4375000000000001E-2"/>
    <n v="27.857142857142858"/>
    <s v="music"/>
    <s v="indie rock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d v="2015-08-02T15:57:06"/>
    <b v="0"/>
    <x v="250"/>
    <b v="0"/>
    <s v="music/indie rock"/>
    <n v="0.4"/>
    <n v="44.444444444444443"/>
    <s v="music"/>
    <s v="indie rock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d v="2012-10-29T11:31:48"/>
    <b v="0"/>
    <x v="78"/>
    <b v="0"/>
    <s v="music/indie rock"/>
    <n v="0"/>
    <e v="#DIV/0!"/>
    <s v="music"/>
    <s v="indie rock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d v="2011-12-01T13:11:50"/>
    <b v="0"/>
    <x v="84"/>
    <b v="0"/>
    <s v="music/indie rock"/>
    <n v="2.8000000000000001E-2"/>
    <n v="35"/>
    <s v="music"/>
    <s v="indie rock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d v="2011-04-12T21:22:42"/>
    <b v="0"/>
    <x v="22"/>
    <b v="0"/>
    <s v="music/indie rock"/>
    <n v="0.37333333333333335"/>
    <n v="35"/>
    <s v="music"/>
    <s v="indie rock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d v="2016-02-29T15:23:22"/>
    <b v="0"/>
    <x v="84"/>
    <b v="0"/>
    <s v="music/jazz"/>
    <n v="4.1999999999999997E-3"/>
    <n v="10.5"/>
    <s v="music"/>
    <s v="jazz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d v="2010-04-23T14:28:34"/>
    <b v="0"/>
    <x v="78"/>
    <b v="0"/>
    <s v="music/jazz"/>
    <n v="0"/>
    <e v="#DIV/0!"/>
    <s v="music"/>
    <s v="jazz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d v="2014-07-09T18:10:22"/>
    <b v="0"/>
    <x v="83"/>
    <b v="0"/>
    <s v="music/jazz"/>
    <n v="3.0000000000000001E-3"/>
    <n v="30"/>
    <s v="music"/>
    <s v="jazz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d v="2012-08-28T14:06:20"/>
    <b v="0"/>
    <x v="80"/>
    <b v="0"/>
    <s v="music/jazz"/>
    <n v="3.2000000000000001E-2"/>
    <n v="40"/>
    <s v="music"/>
    <s v="jazz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d v="2015-12-03T20:55:37"/>
    <b v="0"/>
    <x v="83"/>
    <b v="0"/>
    <s v="music/jazz"/>
    <n v="3.0200000000000001E-3"/>
    <n v="50.333333333333336"/>
    <s v="music"/>
    <s v="jazz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d v="2010-11-25T00:45:26"/>
    <b v="0"/>
    <x v="79"/>
    <b v="0"/>
    <s v="music/jazz"/>
    <n v="3.0153846153846153E-2"/>
    <n v="32.666666666666664"/>
    <s v="music"/>
    <s v="jazz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d v="2014-02-10T23:33:10"/>
    <b v="0"/>
    <x v="78"/>
    <b v="0"/>
    <s v="music/jazz"/>
    <n v="0"/>
    <e v="#DIV/0!"/>
    <s v="music"/>
    <s v="jazz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d v="2011-08-11T23:37:03"/>
    <b v="0"/>
    <x v="78"/>
    <b v="0"/>
    <s v="music/jazz"/>
    <n v="0"/>
    <e v="#DIV/0!"/>
    <s v="music"/>
    <s v="jazz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d v="2010-06-11T14:14:15"/>
    <b v="0"/>
    <x v="78"/>
    <b v="0"/>
    <s v="music/jazz"/>
    <n v="0"/>
    <e v="#DIV/0!"/>
    <s v="music"/>
    <s v="jazz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d v="2012-06-21T11:34:00"/>
    <b v="0"/>
    <x v="22"/>
    <b v="0"/>
    <s v="music/jazz"/>
    <n v="3.2500000000000001E-2"/>
    <n v="65"/>
    <s v="music"/>
    <s v="jazz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d v="2017-01-02T08:05:19"/>
    <b v="0"/>
    <x v="81"/>
    <b v="0"/>
    <s v="music/jazz"/>
    <n v="0.22363636363636363"/>
    <n v="24.6"/>
    <s v="music"/>
    <s v="jazz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d v="2014-01-02T19:07:25"/>
    <b v="0"/>
    <x v="78"/>
    <b v="0"/>
    <s v="music/jazz"/>
    <n v="0"/>
    <e v="#DIV/0!"/>
    <s v="music"/>
    <s v="jazz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d v="2012-10-11T21:37:27"/>
    <b v="0"/>
    <x v="84"/>
    <b v="0"/>
    <s v="music/jazz"/>
    <n v="8.5714285714285719E-3"/>
    <n v="15"/>
    <s v="music"/>
    <s v="jazz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d v="2012-04-04T22:20:19"/>
    <b v="0"/>
    <x v="54"/>
    <b v="0"/>
    <s v="music/jazz"/>
    <n v="6.6066666666666662E-2"/>
    <n v="82.583333333333329"/>
    <s v="music"/>
    <s v="jazz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d v="2012-07-26T13:19:07"/>
    <b v="0"/>
    <x v="78"/>
    <b v="0"/>
    <s v="music/jazz"/>
    <n v="0"/>
    <e v="#DIV/0!"/>
    <s v="music"/>
    <s v="jazz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d v="2012-01-29T11:18:34"/>
    <b v="0"/>
    <x v="82"/>
    <b v="0"/>
    <s v="music/jazz"/>
    <n v="5.7692307692307696E-2"/>
    <n v="41.666666666666664"/>
    <s v="music"/>
    <s v="jazz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d v="2010-09-13T15:28:54"/>
    <b v="0"/>
    <x v="78"/>
    <b v="0"/>
    <s v="music/jazz"/>
    <n v="0"/>
    <e v="#DIV/0!"/>
    <s v="music"/>
    <s v="jazz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d v="2014-06-12T17:38:50"/>
    <b v="0"/>
    <x v="29"/>
    <b v="0"/>
    <s v="music/jazz"/>
    <n v="6.0000000000000001E-3"/>
    <n v="30"/>
    <s v="music"/>
    <s v="jazz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d v="2014-11-01T16:59:21"/>
    <b v="0"/>
    <x v="73"/>
    <b v="0"/>
    <s v="music/jazz"/>
    <n v="5.0256410256410255E-2"/>
    <n v="19.600000000000001"/>
    <s v="music"/>
    <s v="jazz"/>
    <n v="30.041666666664241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d v="2012-11-14T10:24:05"/>
    <b v="0"/>
    <x v="29"/>
    <b v="0"/>
    <s v="music/jazz"/>
    <n v="5.0000000000000001E-3"/>
    <n v="100"/>
    <s v="music"/>
    <s v="jazz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d v="2013-10-15T11:07:02"/>
    <b v="0"/>
    <x v="78"/>
    <b v="0"/>
    <s v="music/jazz"/>
    <n v="0"/>
    <e v="#DIV/0!"/>
    <s v="music"/>
    <s v="jazz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d v="2011-10-30T23:06:16"/>
    <b v="0"/>
    <x v="9"/>
    <b v="0"/>
    <s v="music/jazz"/>
    <n v="0.309"/>
    <n v="231.75"/>
    <s v="music"/>
    <s v="jazz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d v="2014-08-27T07:43:13"/>
    <b v="0"/>
    <x v="209"/>
    <b v="0"/>
    <s v="music/jazz"/>
    <n v="0.21037037037037037"/>
    <n v="189.33333333333334"/>
    <s v="music"/>
    <s v="jazz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d v="2014-10-22T18:02:03"/>
    <b v="0"/>
    <x v="79"/>
    <b v="0"/>
    <s v="music/jazz"/>
    <n v="2.1999999999999999E-2"/>
    <n v="55"/>
    <s v="music"/>
    <s v="jazz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d v="2013-01-14T17:37:49"/>
    <b v="0"/>
    <x v="41"/>
    <b v="0"/>
    <s v="music/jazz"/>
    <n v="0.109"/>
    <n v="21.8"/>
    <s v="music"/>
    <s v="jazz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d v="2013-10-28T16:08:31"/>
    <b v="0"/>
    <x v="81"/>
    <b v="0"/>
    <s v="music/jazz"/>
    <n v="2.6666666666666668E-2"/>
    <n v="32"/>
    <s v="music"/>
    <s v="jazz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d v="2010-06-08T19:28:50"/>
    <b v="0"/>
    <x v="78"/>
    <b v="0"/>
    <s v="music/jazz"/>
    <n v="0"/>
    <e v="#DIV/0!"/>
    <s v="music"/>
    <s v="jazz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d v="2012-04-14T14:44:55"/>
    <b v="0"/>
    <x v="78"/>
    <b v="0"/>
    <s v="music/jazz"/>
    <n v="0"/>
    <e v="#DIV/0!"/>
    <s v="music"/>
    <s v="jazz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d v="2012-09-28T15:41:53"/>
    <b v="0"/>
    <x v="33"/>
    <b v="0"/>
    <s v="music/jazz"/>
    <n v="0.10862068965517241"/>
    <n v="56.25"/>
    <s v="music"/>
    <s v="jazz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d v="2012-03-10T00:42:49"/>
    <b v="0"/>
    <x v="78"/>
    <b v="0"/>
    <s v="music/jazz"/>
    <n v="0"/>
    <e v="#DIV/0!"/>
    <s v="music"/>
    <s v="jazz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d v="2010-05-14T16:58:26"/>
    <b v="0"/>
    <x v="81"/>
    <b v="0"/>
    <s v="music/jazz"/>
    <n v="0.38333333333333336"/>
    <n v="69"/>
    <s v="music"/>
    <s v="jazz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d v="2014-02-10T03:38:22"/>
    <b v="0"/>
    <x v="63"/>
    <b v="0"/>
    <s v="music/jazz"/>
    <n v="6.5500000000000003E-2"/>
    <n v="18.714285714285715"/>
    <s v="music"/>
    <s v="jazz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d v="2013-02-05T18:15:45"/>
    <b v="0"/>
    <x v="209"/>
    <b v="0"/>
    <s v="music/jazz"/>
    <n v="0.14536842105263159"/>
    <n v="46.033333333333331"/>
    <s v="music"/>
    <s v="jazz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d v="2014-03-12T23:03:29"/>
    <b v="0"/>
    <x v="84"/>
    <b v="0"/>
    <s v="music/jazz"/>
    <n v="0.06"/>
    <n v="60"/>
    <s v="music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d v="2014-04-04T12:41:24"/>
    <b v="0"/>
    <x v="209"/>
    <b v="0"/>
    <s v="music/jazz"/>
    <n v="0.30399999999999999"/>
    <n v="50.666666666666664"/>
    <s v="music"/>
    <s v="jazz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d v="2015-12-30T03:00:29"/>
    <b v="0"/>
    <x v="84"/>
    <b v="0"/>
    <s v="music/jazz"/>
    <n v="1.4285714285714285E-2"/>
    <n v="25"/>
    <s v="music"/>
    <s v="jazz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d v="2011-12-05T19:34:49"/>
    <b v="0"/>
    <x v="78"/>
    <b v="0"/>
    <s v="music/jazz"/>
    <n v="0"/>
    <e v="#DIV/0!"/>
    <s v="music"/>
    <s v="jazz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d v="2013-10-04T14:09:17"/>
    <b v="0"/>
    <x v="84"/>
    <b v="0"/>
    <s v="music/jazz"/>
    <n v="1.1428571428571429E-2"/>
    <n v="20"/>
    <s v="music"/>
    <s v="jazz"/>
    <n v="30.04166666666424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d v="2012-08-03T06:30:48"/>
    <b v="0"/>
    <x v="29"/>
    <b v="0"/>
    <s v="music/jazz"/>
    <n v="3.5714285714285713E-3"/>
    <n v="25"/>
    <s v="music"/>
    <s v="jazz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d v="2013-05-22T13:18:58"/>
    <b v="0"/>
    <x v="84"/>
    <b v="0"/>
    <s v="music/jazz"/>
    <n v="1.4545454545454545E-2"/>
    <n v="20"/>
    <s v="music"/>
    <s v="jazz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d v="2015-06-26T19:12:06"/>
    <b v="0"/>
    <x v="25"/>
    <b v="0"/>
    <s v="technology/wearables"/>
    <n v="0.17155555555555554"/>
    <n v="110.28571428571429"/>
    <s v="technology"/>
    <s v="wearables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d v="2017-01-10T21:19:05"/>
    <b v="0"/>
    <x v="162"/>
    <b v="0"/>
    <s v="technology/wearables"/>
    <n v="2.3220000000000001E-2"/>
    <n v="37.451612903225808"/>
    <s v="technology"/>
    <s v="wearables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d v="2016-01-13T15:14:20"/>
    <b v="0"/>
    <x v="38"/>
    <b v="0"/>
    <s v="technology/wearables"/>
    <n v="8.9066666666666669E-2"/>
    <n v="41.75"/>
    <s v="technology"/>
    <s v="wearables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d v="2016-10-30T11:01:45"/>
    <b v="0"/>
    <x v="8"/>
    <b v="0"/>
    <s v="technology/wearables"/>
    <n v="9.633333333333334E-2"/>
    <n v="24.083333333333332"/>
    <s v="technology"/>
    <s v="wearables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d v="2016-03-15T09:00:50"/>
    <b v="0"/>
    <x v="93"/>
    <b v="0"/>
    <s v="technology/wearables"/>
    <n v="0.13325999999999999"/>
    <n v="69.40625"/>
    <s v="technology"/>
    <s v="wearables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d v="2016-12-28T15:57:06"/>
    <b v="0"/>
    <x v="38"/>
    <b v="0"/>
    <s v="technology/wearables"/>
    <n v="2.4840000000000001E-2"/>
    <n v="155.25"/>
    <s v="technology"/>
    <s v="wearables"/>
    <n v="52.1263194444472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d v="2016-08-10T13:00:48"/>
    <b v="0"/>
    <x v="81"/>
    <b v="0"/>
    <s v="technology/wearables"/>
    <n v="1.9066666666666666E-2"/>
    <n v="57.2"/>
    <s v="technology"/>
    <s v="wearables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d v="2016-05-01T13:45:06"/>
    <b v="0"/>
    <x v="78"/>
    <b v="0"/>
    <s v="technology/wearables"/>
    <n v="0"/>
    <e v="#DIV/0!"/>
    <s v="technology"/>
    <s v="wearables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d v="2016-02-11T14:52:44"/>
    <b v="0"/>
    <x v="22"/>
    <b v="0"/>
    <s v="technology/wearables"/>
    <n v="0.12"/>
    <n v="60"/>
    <s v="technology"/>
    <s v="wearables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d v="2015-12-22T20:02:56"/>
    <b v="0"/>
    <x v="63"/>
    <b v="0"/>
    <s v="technology/wearables"/>
    <n v="1.3650000000000001E-2"/>
    <n v="39"/>
    <s v="technology"/>
    <s v="wearables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d v="2015-12-18T13:01:01"/>
    <b v="0"/>
    <x v="54"/>
    <b v="0"/>
    <s v="technology/wearables"/>
    <n v="0.28039999999999998"/>
    <n v="58.416666666666664"/>
    <s v="technology"/>
    <s v="wearables"/>
    <n v="30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d v="2016-04-20T10:41:12"/>
    <b v="0"/>
    <x v="212"/>
    <b v="0"/>
    <s v="technology/wearables"/>
    <n v="0.38390000000000002"/>
    <n v="158.63636363636363"/>
    <s v="technology"/>
    <s v="wearables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d v="2016-10-19T09:43:32"/>
    <b v="0"/>
    <x v="193"/>
    <b v="0"/>
    <s v="technology/wearables"/>
    <n v="0.39942857142857141"/>
    <n v="99.857142857142861"/>
    <s v="technology"/>
    <s v="wearables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d v="2014-12-25T22:56:39"/>
    <b v="0"/>
    <x v="81"/>
    <b v="0"/>
    <s v="technology/wearables"/>
    <n v="8.3999999999999995E-3"/>
    <n v="25.2"/>
    <s v="technology"/>
    <s v="wearables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d v="2015-07-09T15:00:39"/>
    <b v="0"/>
    <x v="196"/>
    <b v="0"/>
    <s v="technology/wearables"/>
    <n v="0.43406666666666666"/>
    <n v="89.191780821917803"/>
    <s v="technology"/>
    <s v="wearables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d v="2016-08-04T02:05:00"/>
    <b v="0"/>
    <x v="251"/>
    <b v="0"/>
    <s v="technology/wearables"/>
    <n v="5.6613333333333335E-2"/>
    <n v="182.6236559139785"/>
    <s v="technology"/>
    <s v="wearables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d v="2015-02-25T16:55:59"/>
    <b v="0"/>
    <x v="57"/>
    <b v="0"/>
    <s v="technology/wearables"/>
    <n v="1.7219999999999999E-2"/>
    <n v="50.647058823529413"/>
    <s v="technology"/>
    <s v="wearables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d v="2016-10-17T08:15:33"/>
    <b v="0"/>
    <x v="63"/>
    <b v="0"/>
    <s v="technology/wearables"/>
    <n v="1.9416666666666665E-2"/>
    <n v="33.285714285714285"/>
    <s v="technology"/>
    <s v="wearables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d v="2015-03-19T14:16:03"/>
    <b v="0"/>
    <x v="57"/>
    <b v="0"/>
    <s v="technology/wearables"/>
    <n v="0.11328275684711328"/>
    <n v="51.823529411764703"/>
    <s v="technology"/>
    <s v="wearables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d v="2014-12-19T23:11:05"/>
    <b v="0"/>
    <x v="199"/>
    <b v="0"/>
    <s v="technology/wearables"/>
    <n v="0.3886"/>
    <n v="113.62573099415205"/>
    <s v="technology"/>
    <s v="wearables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d v="2017-01-31T10:02:35"/>
    <b v="0"/>
    <x v="101"/>
    <b v="0"/>
    <s v="technology/wearables"/>
    <n v="0.46100628930817611"/>
    <n v="136.46276595744681"/>
    <s v="technology"/>
    <s v="wearables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d v="2017-01-05T11:38:55"/>
    <b v="0"/>
    <x v="238"/>
    <b v="0"/>
    <s v="technology/wearables"/>
    <n v="0.42188421052631581"/>
    <n v="364.35454545454547"/>
    <s v="technology"/>
    <s v="wearables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d v="2016-01-04T12:05:53"/>
    <b v="0"/>
    <x v="77"/>
    <b v="0"/>
    <s v="technology/wearables"/>
    <n v="0.2848"/>
    <n v="19.243243243243242"/>
    <s v="technology"/>
    <s v="wearables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d v="2016-09-12T10:15:19"/>
    <b v="0"/>
    <x v="82"/>
    <b v="0"/>
    <s v="technology/wearables"/>
    <n v="1.0771428571428571E-2"/>
    <n v="41.888888888888886"/>
    <s v="technology"/>
    <s v="wearables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d v="2015-07-23T10:05:19"/>
    <b v="0"/>
    <x v="60"/>
    <b v="0"/>
    <s v="technology/wearables"/>
    <n v="7.9909090909090902E-3"/>
    <n v="30.310344827586206"/>
    <s v="technology"/>
    <s v="wearables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d v="2016-09-23T19:24:06"/>
    <b v="0"/>
    <x v="79"/>
    <b v="0"/>
    <s v="technology/wearables"/>
    <n v="1.192E-2"/>
    <n v="49.666666666666664"/>
    <s v="technology"/>
    <s v="wearables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d v="2016-09-06T10:15:32"/>
    <b v="0"/>
    <x v="209"/>
    <b v="0"/>
    <s v="technology/wearables"/>
    <n v="0.14799999999999999"/>
    <n v="59.2"/>
    <s v="technology"/>
    <s v="wearables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d v="2016-02-22T01:06:14"/>
    <b v="0"/>
    <x v="75"/>
    <b v="0"/>
    <s v="technology/wearables"/>
    <n v="0.17810000000000001"/>
    <n v="43.97530864197531"/>
    <s v="technology"/>
    <s v="wearables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d v="2014-07-16T15:20:34"/>
    <b v="0"/>
    <x v="80"/>
    <b v="0"/>
    <s v="technology/wearables"/>
    <n v="1.325E-2"/>
    <n v="26.5"/>
    <s v="technology"/>
    <s v="wearables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d v="2017-01-07T02:16:47"/>
    <b v="0"/>
    <x v="202"/>
    <b v="0"/>
    <s v="technology/wearables"/>
    <n v="0.46666666666666667"/>
    <n v="1272.7272727272727"/>
    <s v="technology"/>
    <s v="wearables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d v="2016-12-17T00:17:33"/>
    <b v="0"/>
    <x v="25"/>
    <b v="0"/>
    <s v="technology/wearables"/>
    <n v="0.4592"/>
    <n v="164"/>
    <s v="technology"/>
    <s v="wearables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d v="2015-04-17T12:01:00"/>
    <b v="0"/>
    <x v="81"/>
    <b v="0"/>
    <s v="technology/wearables"/>
    <n v="2.2599999999999999E-3"/>
    <n v="45.2"/>
    <s v="technology"/>
    <s v="wearables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d v="2014-08-05T15:46:38"/>
    <b v="0"/>
    <x v="43"/>
    <b v="0"/>
    <s v="technology/wearables"/>
    <n v="0.34625"/>
    <n v="153.88888888888889"/>
    <s v="technology"/>
    <s v="wearables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d v="2015-09-09T19:21:33"/>
    <b v="0"/>
    <x v="22"/>
    <b v="0"/>
    <s v="technology/wearables"/>
    <n v="2.0549999999999999E-2"/>
    <n v="51.375"/>
    <s v="technology"/>
    <s v="wearables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d v="2016-02-24T12:59:16"/>
    <b v="0"/>
    <x v="83"/>
    <b v="0"/>
    <s v="technology/wearables"/>
    <n v="5.5999999999999999E-3"/>
    <n v="93.333333333333329"/>
    <s v="technology"/>
    <s v="wearables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d v="2016-04-29T11:43:05"/>
    <b v="0"/>
    <x v="54"/>
    <b v="0"/>
    <s v="technology/wearables"/>
    <n v="2.6069999999999999E-2"/>
    <n v="108.625"/>
    <s v="technology"/>
    <s v="wearables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d v="2015-06-29T20:24:57"/>
    <b v="0"/>
    <x v="59"/>
    <b v="0"/>
    <s v="technology/wearables"/>
    <n v="1.9259999999999999E-2"/>
    <n v="160.5"/>
    <s v="technology"/>
    <s v="wearables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d v="2016-01-22T17:36:37"/>
    <b v="0"/>
    <x v="8"/>
    <b v="0"/>
    <s v="technology/wearables"/>
    <n v="0.33666666666666667"/>
    <n v="75.75"/>
    <s v="technology"/>
    <s v="wearables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d v="2016-01-26T02:25:01"/>
    <b v="0"/>
    <x v="252"/>
    <b v="0"/>
    <s v="technology/wearables"/>
    <n v="0.5626326718299024"/>
    <n v="790.83739837398377"/>
    <s v="technology"/>
    <s v="wearables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d v="2016-05-16T05:00:28"/>
    <b v="0"/>
    <x v="93"/>
    <b v="0"/>
    <s v="technology/wearables"/>
    <n v="0.82817600000000002"/>
    <n v="301.93916666666667"/>
    <s v="technology"/>
    <s v="wearables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d v="2014-10-16T16:42:02"/>
    <b v="0"/>
    <x v="162"/>
    <b v="0"/>
    <s v="technology/wearables"/>
    <n v="0.14860000000000001"/>
    <n v="47.935483870967744"/>
    <s v="technology"/>
    <s v="wearables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d v="2014-07-10T17:43:42"/>
    <b v="0"/>
    <x v="80"/>
    <b v="0"/>
    <s v="technology/wearables"/>
    <n v="1.2375123751237513E-4"/>
    <n v="2.75"/>
    <s v="technology"/>
    <s v="wearables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d v="2016-09-02T13:04:46"/>
    <b v="0"/>
    <x v="83"/>
    <b v="0"/>
    <s v="technology/wearables"/>
    <n v="1.7142857142857143E-4"/>
    <n v="1"/>
    <s v="technology"/>
    <s v="wearables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d v="2016-07-23T11:01:25"/>
    <b v="0"/>
    <x v="122"/>
    <b v="0"/>
    <s v="technology/wearables"/>
    <n v="0.2950613611721471"/>
    <n v="171.79329608938548"/>
    <s v="technology"/>
    <s v="wearables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d v="2015-02-25T21:46:48"/>
    <b v="0"/>
    <x v="83"/>
    <b v="0"/>
    <s v="technology/wearables"/>
    <n v="1.06E-2"/>
    <n v="35.333333333333336"/>
    <s v="technology"/>
    <s v="wearables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d v="2015-12-01T18:13:30"/>
    <b v="0"/>
    <x v="23"/>
    <b v="0"/>
    <s v="technology/wearables"/>
    <n v="6.2933333333333327E-2"/>
    <n v="82.086956521739125"/>
    <s v="technology"/>
    <s v="wearables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d v="2015-11-16T13:25:00"/>
    <b v="0"/>
    <x v="23"/>
    <b v="0"/>
    <s v="technology/wearables"/>
    <n v="0.1275"/>
    <n v="110.8695652173913"/>
    <s v="technology"/>
    <s v="wearables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d v="2014-05-14T02:04:10"/>
    <b v="0"/>
    <x v="14"/>
    <b v="0"/>
    <s v="technology/wearables"/>
    <n v="0.13220000000000001"/>
    <n v="161.21951219512195"/>
    <s v="technology"/>
    <s v="wearables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d v="2016-09-01T03:33:45"/>
    <b v="0"/>
    <x v="78"/>
    <b v="0"/>
    <s v="technology/wearables"/>
    <n v="0"/>
    <e v="#DIV/0!"/>
    <s v="technology"/>
    <s v="wearables"/>
    <n v="30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d v="2016-08-29T17:24:55"/>
    <b v="0"/>
    <x v="58"/>
    <b v="0"/>
    <s v="technology/wearables"/>
    <n v="0.16769999999999999"/>
    <n v="52.40625"/>
    <s v="technology"/>
    <s v="wearables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d v="2014-08-04T13:49:24"/>
    <b v="0"/>
    <x v="84"/>
    <b v="0"/>
    <s v="technology/wearables"/>
    <n v="1.0399999999999999E-3"/>
    <n v="13"/>
    <s v="technology"/>
    <s v="wearables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d v="2016-06-17T13:09:48"/>
    <b v="0"/>
    <x v="63"/>
    <b v="0"/>
    <s v="technology/wearables"/>
    <n v="4.24E-2"/>
    <n v="30.285714285714285"/>
    <s v="technology"/>
    <s v="wearables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d v="2016-03-08T17:11:59"/>
    <b v="0"/>
    <x v="80"/>
    <b v="0"/>
    <s v="technology/wearables"/>
    <n v="4.6699999999999997E-3"/>
    <n v="116.75"/>
    <s v="technology"/>
    <s v="wearables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d v="2016-10-09T18:09:28"/>
    <b v="0"/>
    <x v="193"/>
    <b v="0"/>
    <s v="technology/wearables"/>
    <n v="0.25087142857142858"/>
    <n v="89.59693877551021"/>
    <s v="technology"/>
    <s v="wearables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d v="2014-10-09T01:18:50"/>
    <b v="0"/>
    <x v="202"/>
    <b v="0"/>
    <s v="technology/wearables"/>
    <n v="2.3345000000000001E-2"/>
    <n v="424.45454545454544"/>
    <s v="technology"/>
    <s v="wearables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d v="2014-11-04T17:34:40"/>
    <b v="0"/>
    <x v="82"/>
    <b v="0"/>
    <s v="technology/wearables"/>
    <n v="7.2599999999999998E-2"/>
    <n v="80.666666666666671"/>
    <s v="technology"/>
    <s v="wearables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d v="2014-06-27T15:47:40"/>
    <b v="0"/>
    <x v="81"/>
    <b v="0"/>
    <s v="technology/wearables"/>
    <n v="1.6250000000000001E-2"/>
    <n v="13"/>
    <s v="technology"/>
    <s v="wearables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d v="2014-10-28T21:28:17"/>
    <b v="0"/>
    <x v="22"/>
    <b v="0"/>
    <s v="technology/wearables"/>
    <n v="1.2999999999999999E-2"/>
    <n v="8.125"/>
    <s v="technology"/>
    <s v="wearables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d v="2015-10-04T23:03:21"/>
    <b v="0"/>
    <x v="194"/>
    <b v="0"/>
    <s v="technology/wearables"/>
    <n v="0.58558333333333334"/>
    <n v="153.42794759825327"/>
    <s v="technology"/>
    <s v="wearables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d v="2014-10-14T02:11:30"/>
    <b v="0"/>
    <x v="244"/>
    <b v="0"/>
    <s v="technology/wearables"/>
    <n v="7.7886666666666673E-2"/>
    <n v="292.07499999999999"/>
    <s v="technology"/>
    <s v="wearables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d v="2017-01-13T20:26:00"/>
    <b v="0"/>
    <x v="79"/>
    <b v="0"/>
    <s v="technology/wearables"/>
    <n v="2.2157147647256063E-2"/>
    <n v="3304"/>
    <s v="technology"/>
    <s v="wearables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d v="2016-12-16T12:16:53"/>
    <b v="0"/>
    <x v="80"/>
    <b v="0"/>
    <s v="technology/wearables"/>
    <n v="1.04"/>
    <n v="1300"/>
    <s v="technology"/>
    <s v="wearables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d v="2015-11-17T11:25:14"/>
    <b v="0"/>
    <x v="19"/>
    <b v="0"/>
    <s v="technology/wearables"/>
    <n v="0.29602960296029601"/>
    <n v="134.54545454545453"/>
    <s v="technology"/>
    <s v="wearables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d v="2017-02-14T12:01:01"/>
    <b v="0"/>
    <x v="41"/>
    <b v="0"/>
    <s v="technology/wearables"/>
    <n v="0.16055"/>
    <n v="214.06666666666666"/>
    <s v="technology"/>
    <s v="wearables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d v="2016-01-19T12:00:27"/>
    <b v="0"/>
    <x v="195"/>
    <b v="0"/>
    <s v="technology/wearables"/>
    <n v="0.82208000000000003"/>
    <n v="216.33684210526314"/>
    <s v="technology"/>
    <s v="wearables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d v="2015-09-29T09:59:43"/>
    <b v="0"/>
    <x v="253"/>
    <b v="0"/>
    <s v="technology/wearables"/>
    <n v="0.75051000000000001"/>
    <n v="932.31055900621118"/>
    <s v="technology"/>
    <s v="wearables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d v="2014-12-03T19:57:52"/>
    <b v="0"/>
    <x v="22"/>
    <b v="0"/>
    <s v="technology/wearables"/>
    <n v="5.8500000000000003E-2"/>
    <n v="29.25"/>
    <s v="technology"/>
    <s v="wearables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d v="2016-11-02T09:00:23"/>
    <b v="0"/>
    <x v="88"/>
    <b v="0"/>
    <s v="technology/wearables"/>
    <n v="0.44319999999999998"/>
    <n v="174.94736842105263"/>
    <s v="technology"/>
    <s v="wearables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d v="2016-11-28T14:25:15"/>
    <b v="0"/>
    <x v="29"/>
    <b v="0"/>
    <s v="technology/wearables"/>
    <n v="2.6737967914438501E-3"/>
    <n v="250"/>
    <s v="technology"/>
    <s v="wearables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d v="2016-05-20T09:30:46"/>
    <b v="0"/>
    <x v="21"/>
    <b v="0"/>
    <s v="technology/wearables"/>
    <n v="0.1313"/>
    <n v="65"/>
    <s v="technology"/>
    <s v="wearables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d v="2016-07-10T14:54:22"/>
    <b v="0"/>
    <x v="80"/>
    <b v="0"/>
    <s v="technology/wearables"/>
    <n v="1.9088937093275488E-3"/>
    <n v="55"/>
    <s v="technology"/>
    <s v="wearables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d v="2014-11-03T16:33:15"/>
    <b v="0"/>
    <x v="29"/>
    <b v="0"/>
    <s v="technology/wearables"/>
    <n v="3.7499999999999999E-3"/>
    <n v="75"/>
    <s v="technology"/>
    <s v="wearables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d v="2016-12-10T05:34:12"/>
    <b v="0"/>
    <x v="254"/>
    <b v="0"/>
    <s v="technology/wearables"/>
    <n v="215.35021"/>
    <n v="1389.3561935483872"/>
    <s v="technology"/>
    <s v="wearables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d v="2015-12-01T15:00:56"/>
    <b v="0"/>
    <x v="240"/>
    <b v="0"/>
    <s v="technology/wearables"/>
    <n v="0.34527999999999998"/>
    <n v="95.911111111111111"/>
    <s v="technology"/>
    <s v="wearables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d v="2014-11-11T19:03:35"/>
    <b v="0"/>
    <x v="38"/>
    <b v="0"/>
    <s v="technology/wearables"/>
    <n v="0.30599999999999999"/>
    <n v="191.25"/>
    <s v="technology"/>
    <s v="wearables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d v="2015-10-26T16:04:55"/>
    <b v="0"/>
    <x v="79"/>
    <b v="0"/>
    <s v="technology/wearables"/>
    <n v="2.6666666666666668E-2"/>
    <n v="40"/>
    <s v="technology"/>
    <s v="wearables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d v="2016-02-21T21:34:16"/>
    <b v="0"/>
    <x v="44"/>
    <b v="0"/>
    <s v="technology/wearables"/>
    <n v="2.8420000000000001E-2"/>
    <n v="74.78947368421052"/>
    <s v="technology"/>
    <s v="wearables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d v="2015-10-12T11:12:15"/>
    <b v="0"/>
    <x v="255"/>
    <b v="0"/>
    <s v="technology/wearables"/>
    <n v="0.22878799999999999"/>
    <n v="161.11830985915492"/>
    <s v="technology"/>
    <s v="wearables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d v="2016-06-14T06:48:53"/>
    <b v="0"/>
    <x v="63"/>
    <b v="0"/>
    <s v="technology/wearables"/>
    <n v="3.1050000000000001E-2"/>
    <n v="88.714285714285708"/>
    <s v="technology"/>
    <s v="wearables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d v="2015-01-05T18:22:29"/>
    <b v="0"/>
    <x v="256"/>
    <b v="0"/>
    <s v="technology/wearables"/>
    <n v="0.47333333333333333"/>
    <n v="53.25"/>
    <s v="technology"/>
    <s v="wearables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d v="2015-05-02T20:40:09"/>
    <b v="0"/>
    <x v="209"/>
    <b v="1"/>
    <s v="music/electronic music"/>
    <n v="2.0554838709677421"/>
    <n v="106.2"/>
    <s v="music"/>
    <s v="electronic music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d v="2015-09-24T01:02:51"/>
    <b v="1"/>
    <x v="257"/>
    <b v="1"/>
    <s v="music/electronic music"/>
    <n v="3.5180366666666667"/>
    <n v="22.079728033472804"/>
    <s v="music"/>
    <s v="electronic music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d v="2015-04-17T10:31:17"/>
    <b v="1"/>
    <x v="142"/>
    <b v="1"/>
    <s v="music/electronic music"/>
    <n v="1.149"/>
    <n v="31.054054054054053"/>
    <s v="music"/>
    <s v="electronic music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d v="2015-05-21T17:04:21"/>
    <b v="0"/>
    <x v="132"/>
    <b v="1"/>
    <s v="music/electronic music"/>
    <n v="2.3715000000000002"/>
    <n v="36.206106870229007"/>
    <s v="music"/>
    <s v="electronic music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d v="2016-01-01T08:56:03"/>
    <b v="1"/>
    <x v="42"/>
    <b v="1"/>
    <s v="music/electronic music"/>
    <n v="1.1863774999999999"/>
    <n v="388.9762295081967"/>
    <s v="music"/>
    <s v="electronic music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d v="2015-02-14T15:00:37"/>
    <b v="1"/>
    <x v="258"/>
    <b v="1"/>
    <s v="music/electronic music"/>
    <n v="1.099283142857143"/>
    <n v="71.848571428571432"/>
    <s v="music"/>
    <s v="electronic music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d v="2016-02-26T04:46:56"/>
    <b v="1"/>
    <x v="259"/>
    <b v="1"/>
    <s v="music/electronic music"/>
    <n v="1.0000828571428571"/>
    <n v="57.381803278688523"/>
    <s v="music"/>
    <s v="electronic music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d v="2014-09-22T19:49:07"/>
    <b v="1"/>
    <x v="112"/>
    <b v="1"/>
    <s v="music/electronic music"/>
    <n v="1.0309292094387414"/>
    <n v="69.666666666666671"/>
    <s v="music"/>
    <s v="electronic music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d v="2017-01-20T10:03:25"/>
    <b v="1"/>
    <x v="260"/>
    <b v="1"/>
    <s v="music/electronic music"/>
    <n v="1.1727000000000001"/>
    <n v="45.988235294117644"/>
    <s v="music"/>
    <s v="electronic music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d v="2015-02-09T12:05:07"/>
    <b v="0"/>
    <x v="261"/>
    <b v="1"/>
    <s v="music/electronic music"/>
    <n v="1.1175999999999999"/>
    <n v="79.262411347517727"/>
    <s v="music"/>
    <s v="electronic music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d v="2016-08-29T06:35:49"/>
    <b v="0"/>
    <x v="180"/>
    <b v="1"/>
    <s v="music/electronic music"/>
    <n v="3.4209999999999998"/>
    <n v="43.031446540880502"/>
    <s v="music"/>
    <s v="electronic music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d v="2015-11-16T13:20:10"/>
    <b v="0"/>
    <x v="221"/>
    <b v="1"/>
    <s v="music/electronic music"/>
    <n v="1.0740000000000001"/>
    <n v="108.48484848484848"/>
    <s v="music"/>
    <s v="electronic music"/>
    <n v="30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d v="2016-05-24T11:00:25"/>
    <b v="0"/>
    <x v="93"/>
    <b v="1"/>
    <s v="music/electronic music"/>
    <n v="1.0849703703703704"/>
    <n v="61.029583333333335"/>
    <s v="music"/>
    <s v="electronic music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d v="2016-11-14T12:34:40"/>
    <b v="0"/>
    <x v="74"/>
    <b v="1"/>
    <s v="music/electronic music"/>
    <n v="1.0286144578313252"/>
    <n v="50.592592592592595"/>
    <s v="music"/>
    <s v="electronic music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d v="2016-07-03T23:00:04"/>
    <b v="0"/>
    <x v="262"/>
    <b v="1"/>
    <s v="music/electronic music"/>
    <n v="1.3000180000000001"/>
    <n v="39.157168674698795"/>
    <s v="music"/>
    <s v="electronic music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d v="2015-01-12T10:23:40"/>
    <b v="0"/>
    <x v="88"/>
    <b v="1"/>
    <s v="music/electronic music"/>
    <n v="1.0765217391304347"/>
    <n v="65.15789473684211"/>
    <s v="music"/>
    <s v="electronic music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d v="2012-12-06T05:46:30"/>
    <b v="0"/>
    <x v="263"/>
    <b v="1"/>
    <s v="music/electronic music"/>
    <n v="1.1236044444444444"/>
    <n v="23.963127962085309"/>
    <s v="music"/>
    <s v="electronic music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d v="2015-04-25T14:44:22"/>
    <b v="0"/>
    <x v="64"/>
    <b v="1"/>
    <s v="music/electronic music"/>
    <n v="1.0209999999999999"/>
    <n v="48.61904761904762"/>
    <s v="music"/>
    <s v="electronic music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d v="2016-02-18T00:33:43"/>
    <b v="0"/>
    <x v="42"/>
    <b v="1"/>
    <s v="music/electronic music"/>
    <n v="1.4533333333333334"/>
    <n v="35.73770491803279"/>
    <s v="music"/>
    <s v="electronic music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d v="2016-11-17T21:37:26"/>
    <b v="0"/>
    <x v="209"/>
    <b v="1"/>
    <s v="music/electronic music"/>
    <n v="1.282"/>
    <n v="21.366666666666667"/>
    <s v="music"/>
    <s v="electronic music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d v="2016-07-28T12:00:09"/>
    <b v="0"/>
    <x v="29"/>
    <b v="0"/>
    <s v="journalism/audio"/>
    <n v="2.9411764705882353E-3"/>
    <n v="250"/>
    <s v="journalism"/>
    <s v="audio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d v="2014-07-10T20:26:32"/>
    <b v="0"/>
    <x v="78"/>
    <b v="0"/>
    <s v="journalism/audio"/>
    <n v="0"/>
    <e v="#DIV/0!"/>
    <s v="journalism"/>
    <s v="audio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d v="2014-07-31T11:42:28"/>
    <b v="0"/>
    <x v="29"/>
    <b v="0"/>
    <s v="journalism/audio"/>
    <n v="1.5384615384615385E-2"/>
    <n v="10"/>
    <s v="journalism"/>
    <s v="audio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d v="2015-04-20T01:04:15"/>
    <b v="0"/>
    <x v="264"/>
    <b v="0"/>
    <s v="journalism/audio"/>
    <n v="8.5370000000000001E-2"/>
    <n v="29.236301369863014"/>
    <s v="journalism"/>
    <s v="audio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d v="2015-01-07T17:13:21"/>
    <b v="0"/>
    <x v="84"/>
    <b v="0"/>
    <s v="journalism/audio"/>
    <n v="8.571428571428571E-4"/>
    <n v="3"/>
    <s v="journalism"/>
    <s v="audio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d v="2014-07-24T15:59:10"/>
    <b v="0"/>
    <x v="22"/>
    <b v="0"/>
    <s v="journalism/audio"/>
    <n v="2.6599999999999999E-2"/>
    <n v="33.25"/>
    <s v="journalism"/>
    <s v="audio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d v="2015-11-11T15:26:00"/>
    <b v="0"/>
    <x v="78"/>
    <b v="0"/>
    <s v="journalism/audio"/>
    <n v="0"/>
    <e v="#DIV/0!"/>
    <s v="journalism"/>
    <s v="audio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d v="2014-10-06T14:38:35"/>
    <b v="0"/>
    <x v="29"/>
    <b v="0"/>
    <s v="journalism/audio"/>
    <n v="5.0000000000000001E-4"/>
    <n v="1"/>
    <s v="journalism"/>
    <s v="audio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d v="2016-08-15T20:16:29"/>
    <b v="0"/>
    <x v="80"/>
    <b v="0"/>
    <s v="journalism/audio"/>
    <n v="1.4133333333333333E-2"/>
    <n v="53"/>
    <s v="journalism"/>
    <s v="audio"/>
    <n v="40"/>
  </r>
  <r>
    <n v="1049"/>
    <s v="J1 (Canceled)"/>
    <s v="------"/>
    <n v="12000"/>
    <n v="0"/>
    <x v="1"/>
    <s v="US"/>
    <s v="USD"/>
    <n v="1455272445"/>
    <d v="2016-02-12T05:20:45"/>
    <n v="1452680445"/>
    <d v="2016-01-13T05:20:45"/>
    <b v="0"/>
    <x v="78"/>
    <b v="0"/>
    <s v="journalism/audio"/>
    <n v="0"/>
    <e v="#DIV/0!"/>
    <s v="journalism"/>
    <s v="audio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d v="2015-08-15T14:07:57"/>
    <b v="0"/>
    <x v="78"/>
    <b v="0"/>
    <s v="journalism/audio"/>
    <n v="0"/>
    <e v="#DIV/0!"/>
    <s v="journalism"/>
    <s v="audio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d v="2014-07-29T19:20:25"/>
    <b v="0"/>
    <x v="78"/>
    <b v="0"/>
    <s v="journalism/audio"/>
    <n v="0"/>
    <e v="#DIV/0!"/>
    <s v="journalism"/>
    <s v="audio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d v="2016-04-23T14:08:15"/>
    <b v="0"/>
    <x v="78"/>
    <b v="0"/>
    <s v="journalism/audio"/>
    <n v="0"/>
    <e v="#DIV/0!"/>
    <s v="journalism"/>
    <s v="audio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d v="2017-02-08T23:08:52"/>
    <b v="0"/>
    <x v="29"/>
    <b v="0"/>
    <s v="journalism/audio"/>
    <n v="0.01"/>
    <n v="15"/>
    <s v="journalism"/>
    <s v="audio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d v="2014-07-11T15:26:39"/>
    <b v="0"/>
    <x v="78"/>
    <b v="0"/>
    <s v="journalism/audio"/>
    <n v="0"/>
    <e v="#DIV/0!"/>
    <s v="journalism"/>
    <s v="audio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d v="2016-02-06T18:49:05"/>
    <b v="0"/>
    <x v="78"/>
    <b v="0"/>
    <s v="journalism/audio"/>
    <n v="0"/>
    <e v="#DIV/0!"/>
    <s v="journalism"/>
    <s v="audio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d v="2015-02-23T12:16:17"/>
    <b v="0"/>
    <x v="78"/>
    <b v="0"/>
    <s v="journalism/audio"/>
    <n v="0"/>
    <e v="#DIV/0!"/>
    <s v="journalism"/>
    <s v="audio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d v="2016-11-04T15:54:43"/>
    <b v="0"/>
    <x v="78"/>
    <b v="0"/>
    <s v="journalism/audio"/>
    <n v="0"/>
    <e v="#DIV/0!"/>
    <s v="journalism"/>
    <s v="audio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d v="2015-02-12T16:37:23"/>
    <b v="0"/>
    <x v="78"/>
    <b v="0"/>
    <s v="journalism/audio"/>
    <n v="0"/>
    <e v="#DIV/0!"/>
    <s v="journalism"/>
    <s v="audio"/>
    <n v="41.099039351851388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d v="2015-02-11T13:57:36"/>
    <b v="0"/>
    <x v="78"/>
    <b v="0"/>
    <s v="journalism/audio"/>
    <n v="0"/>
    <e v="#DIV/0!"/>
    <s v="journalism"/>
    <s v="audio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d v="2015-03-16T16:54:53"/>
    <b v="0"/>
    <x v="29"/>
    <b v="0"/>
    <s v="journalism/audio"/>
    <n v="0.01"/>
    <n v="50"/>
    <s v="journalism"/>
    <s v="audio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d v="2016-03-03T01:38:28"/>
    <b v="0"/>
    <x v="78"/>
    <b v="0"/>
    <s v="journalism/audio"/>
    <n v="0"/>
    <e v="#DIV/0!"/>
    <s v="journalism"/>
    <s v="audio"/>
    <n v="59.764953703706851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d v="2016-07-05T14:22:21"/>
    <b v="0"/>
    <x v="80"/>
    <b v="0"/>
    <s v="journalism/audio"/>
    <n v="0.95477386934673369"/>
    <n v="47.5"/>
    <s v="journalism"/>
    <s v="audio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d v="2016-07-31T19:44:22"/>
    <b v="0"/>
    <x v="78"/>
    <b v="0"/>
    <s v="journalism/audio"/>
    <n v="0"/>
    <e v="#DIV/0!"/>
    <s v="journalism"/>
    <s v="audio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d v="2013-05-23T00:28:23"/>
    <b v="0"/>
    <x v="252"/>
    <b v="0"/>
    <s v="games/video games"/>
    <n v="8.9744444444444446E-2"/>
    <n v="65.666666666666671"/>
    <s v="games"/>
    <s v="video games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d v="2014-01-22T04:08:42"/>
    <b v="0"/>
    <x v="81"/>
    <b v="0"/>
    <s v="games/video games"/>
    <n v="2.7E-2"/>
    <n v="16.2"/>
    <s v="games"/>
    <s v="video games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d v="2013-06-20T18:06:22"/>
    <b v="0"/>
    <x v="265"/>
    <b v="0"/>
    <s v="games/video games"/>
    <n v="3.3673333333333333E-2"/>
    <n v="34.128378378378379"/>
    <s v="games"/>
    <s v="video games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d v="2013-11-21T15:32:11"/>
    <b v="0"/>
    <x v="73"/>
    <b v="0"/>
    <s v="games/video games"/>
    <n v="0.26"/>
    <n v="13"/>
    <s v="games"/>
    <s v="video games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d v="2016-03-11T03:54:24"/>
    <b v="0"/>
    <x v="80"/>
    <b v="0"/>
    <s v="games/video games"/>
    <n v="1.5E-3"/>
    <n v="11.25"/>
    <s v="games"/>
    <s v="video games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d v="2013-10-25T00:30:59"/>
    <b v="0"/>
    <x v="64"/>
    <b v="0"/>
    <s v="games/video games"/>
    <n v="0.38636363636363635"/>
    <n v="40.476190476190474"/>
    <s v="games"/>
    <s v="video games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d v="2012-09-10T19:17:02"/>
    <b v="0"/>
    <x v="84"/>
    <b v="0"/>
    <s v="games/video games"/>
    <n v="7.0000000000000001E-3"/>
    <n v="35"/>
    <s v="games"/>
    <s v="video games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d v="2015-10-18T13:04:53"/>
    <b v="0"/>
    <x v="78"/>
    <b v="0"/>
    <s v="games/video games"/>
    <n v="0"/>
    <e v="#DIV/0!"/>
    <s v="games"/>
    <s v="video games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d v="2014-01-06T14:58:17"/>
    <b v="0"/>
    <x v="80"/>
    <b v="0"/>
    <s v="games/video games"/>
    <n v="6.8000000000000005E-4"/>
    <n v="12.75"/>
    <s v="games"/>
    <s v="video games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d v="2011-09-16T18:09:01"/>
    <b v="0"/>
    <x v="29"/>
    <b v="0"/>
    <s v="games/video games"/>
    <n v="1.3333333333333334E-2"/>
    <n v="10"/>
    <s v="games"/>
    <s v="video games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d v="2013-12-04T23:09:05"/>
    <b v="0"/>
    <x v="209"/>
    <b v="0"/>
    <s v="games/video games"/>
    <n v="6.3092592592592589E-2"/>
    <n v="113.56666666666666"/>
    <s v="games"/>
    <s v="video games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d v="2012-04-06T16:41:56"/>
    <b v="0"/>
    <x v="83"/>
    <b v="0"/>
    <s v="games/video games"/>
    <n v="4.4999999999999998E-2"/>
    <n v="15"/>
    <s v="games"/>
    <s v="video games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d v="2014-07-18T04:04:10"/>
    <b v="0"/>
    <x v="266"/>
    <b v="0"/>
    <s v="games/video games"/>
    <n v="0.62765333333333329"/>
    <n v="48.281025641025643"/>
    <s v="games"/>
    <s v="video games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d v="2015-12-14T23:00:11"/>
    <b v="0"/>
    <x v="157"/>
    <b v="0"/>
    <s v="games/video games"/>
    <n v="0.29376000000000002"/>
    <n v="43.976047904191617"/>
    <s v="games"/>
    <s v="video games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d v="2011-06-06T23:42:01"/>
    <b v="0"/>
    <x v="81"/>
    <b v="0"/>
    <s v="games/video games"/>
    <n v="7.4999999999999997E-2"/>
    <n v="9"/>
    <s v="games"/>
    <s v="video games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d v="2016-04-19T08:35:36"/>
    <b v="0"/>
    <x v="59"/>
    <b v="0"/>
    <s v="games/video games"/>
    <n v="2.6076923076923077E-2"/>
    <n v="37.666666666666664"/>
    <s v="games"/>
    <s v="video games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d v="2014-04-10T22:18:53"/>
    <b v="0"/>
    <x v="15"/>
    <b v="0"/>
    <s v="games/video games"/>
    <n v="9.1050000000000006E-2"/>
    <n v="18.581632653061224"/>
    <s v="games"/>
    <s v="video games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d v="2014-12-29T17:14:52"/>
    <b v="0"/>
    <x v="80"/>
    <b v="0"/>
    <s v="games/video games"/>
    <n v="1.7647058823529413E-4"/>
    <n v="3"/>
    <s v="games"/>
    <s v="video games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d v="2012-07-11T16:44:48"/>
    <b v="0"/>
    <x v="83"/>
    <b v="0"/>
    <s v="games/video games"/>
    <n v="5.5999999999999999E-3"/>
    <n v="18.666666666666668"/>
    <s v="games"/>
    <s v="video games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d v="2014-06-03T10:49:43"/>
    <b v="0"/>
    <x v="29"/>
    <b v="0"/>
    <s v="games/video games"/>
    <n v="8.2000000000000007E-3"/>
    <n v="410"/>
    <s v="games"/>
    <s v="video games"/>
    <n v="60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d v="2014-07-09T16:53:24"/>
    <b v="0"/>
    <x v="78"/>
    <b v="0"/>
    <s v="games/video games"/>
    <n v="0"/>
    <e v="#DIV/0!"/>
    <s v="games"/>
    <s v="video games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d v="2016-02-13T11:06:15"/>
    <b v="0"/>
    <x v="82"/>
    <b v="0"/>
    <s v="games/video games"/>
    <n v="3.4200000000000001E-2"/>
    <n v="114"/>
    <s v="games"/>
    <s v="video games"/>
    <n v="29.958333333335759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d v="2014-07-25T15:48:11"/>
    <b v="0"/>
    <x v="84"/>
    <b v="0"/>
    <s v="games/video games"/>
    <n v="8.3333333333333339E-4"/>
    <n v="7.5"/>
    <s v="games"/>
    <s v="video games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d v="2014-05-16T12:08:07"/>
    <b v="0"/>
    <x v="78"/>
    <b v="0"/>
    <s v="games/video games"/>
    <n v="0"/>
    <e v="#DIV/0!"/>
    <s v="games"/>
    <s v="video games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d v="2014-03-25T14:11:07"/>
    <b v="0"/>
    <x v="206"/>
    <b v="0"/>
    <s v="games/video games"/>
    <n v="0.14182977777777778"/>
    <n v="43.41727891156463"/>
    <s v="games"/>
    <s v="video games"/>
    <n v="30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d v="2015-05-26T23:32:55"/>
    <b v="0"/>
    <x v="72"/>
    <b v="0"/>
    <s v="games/video games"/>
    <n v="7.8266666666666665E-2"/>
    <n v="23.959183673469386"/>
    <s v="games"/>
    <s v="video games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d v="2015-04-28T23:27:33"/>
    <b v="0"/>
    <x v="29"/>
    <b v="0"/>
    <s v="games/video games"/>
    <n v="3.8464497269020693E-4"/>
    <n v="5"/>
    <s v="games"/>
    <s v="video games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d v="2016-03-11T14:41:12"/>
    <b v="0"/>
    <x v="84"/>
    <b v="0"/>
    <s v="games/video games"/>
    <n v="0.125"/>
    <n v="12.5"/>
    <s v="games"/>
    <s v="video games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d v="2012-12-06T19:37:18"/>
    <b v="0"/>
    <x v="63"/>
    <b v="0"/>
    <s v="games/video games"/>
    <n v="1.0500000000000001E-2"/>
    <n v="3"/>
    <s v="games"/>
    <s v="video games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d v="2016-01-27T18:22:17"/>
    <b v="0"/>
    <x v="80"/>
    <b v="0"/>
    <s v="games/video games"/>
    <n v="0.14083333333333334"/>
    <n v="10.5625"/>
    <s v="games"/>
    <s v="video games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d v="2011-09-09T12:07:13"/>
    <b v="0"/>
    <x v="74"/>
    <b v="0"/>
    <s v="games/video games"/>
    <n v="0.18300055555555556"/>
    <n v="122.00037037037038"/>
    <s v="games"/>
    <s v="video games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d v="2013-07-31T07:53:40"/>
    <b v="0"/>
    <x v="225"/>
    <b v="0"/>
    <s v="games/video games"/>
    <n v="5.0347999999999997E-2"/>
    <n v="267.80851063829789"/>
    <s v="games"/>
    <s v="video games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d v="2014-09-03T07:25:54"/>
    <b v="0"/>
    <x v="60"/>
    <b v="0"/>
    <s v="games/video games"/>
    <n v="0.17933333333333334"/>
    <n v="74.206896551724142"/>
    <s v="games"/>
    <s v="video games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d v="2014-01-21T14:01:17"/>
    <b v="0"/>
    <x v="63"/>
    <b v="0"/>
    <s v="games/video games"/>
    <n v="4.6999999999999999E-4"/>
    <n v="6.7142857142857144"/>
    <s v="games"/>
    <s v="video games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d v="2014-03-14T13:18:15"/>
    <b v="0"/>
    <x v="19"/>
    <b v="0"/>
    <s v="games/video games"/>
    <n v="7.2120000000000004E-2"/>
    <n v="81.954545454545453"/>
    <s v="games"/>
    <s v="video games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d v="2015-04-13T15:04:28"/>
    <b v="0"/>
    <x v="29"/>
    <b v="0"/>
    <s v="games/video games"/>
    <n v="5.0000000000000001E-3"/>
    <n v="25"/>
    <s v="games"/>
    <s v="video games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d v="2016-01-14T21:39:31"/>
    <b v="0"/>
    <x v="73"/>
    <b v="0"/>
    <s v="games/video games"/>
    <n v="2.5000000000000001E-2"/>
    <n v="10"/>
    <s v="games"/>
    <s v="video games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d v="2016-06-17T13:32:18"/>
    <b v="0"/>
    <x v="79"/>
    <b v="0"/>
    <s v="games/video games"/>
    <n v="4.0999999999999999E-4"/>
    <n v="6.833333333333333"/>
    <s v="games"/>
    <s v="video games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d v="2013-10-29T20:05:25"/>
    <b v="0"/>
    <x v="54"/>
    <b v="0"/>
    <s v="games/video games"/>
    <n v="5.3124999999999999E-2"/>
    <n v="17.708333333333332"/>
    <s v="games"/>
    <s v="video games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d v="2016-04-19T00:19:50"/>
    <b v="0"/>
    <x v="41"/>
    <b v="0"/>
    <s v="games/video games"/>
    <n v="1.6199999999999999E-2"/>
    <n v="16.2"/>
    <s v="games"/>
    <s v="video games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d v="2014-05-12T04:50:21"/>
    <b v="0"/>
    <x v="77"/>
    <b v="0"/>
    <s v="games/video games"/>
    <n v="4.9516666666666667E-2"/>
    <n v="80.297297297297291"/>
    <s v="games"/>
    <s v="video games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d v="2014-02-21T22:15:27"/>
    <b v="0"/>
    <x v="9"/>
    <b v="0"/>
    <s v="games/video games"/>
    <n v="1.5900000000000001E-3"/>
    <n v="71.55"/>
    <s v="games"/>
    <s v="video games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d v="2012-03-05T12:46:15"/>
    <b v="0"/>
    <x v="63"/>
    <b v="0"/>
    <s v="games/video games"/>
    <n v="0.41249999999999998"/>
    <n v="23.571428571428573"/>
    <s v="games"/>
    <s v="video games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d v="2014-06-23T15:40:24"/>
    <b v="0"/>
    <x v="78"/>
    <b v="0"/>
    <s v="games/video games"/>
    <n v="0"/>
    <e v="#DIV/0!"/>
    <s v="games"/>
    <s v="video games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d v="2012-02-13T10:17:15"/>
    <b v="0"/>
    <x v="64"/>
    <b v="0"/>
    <s v="games/video games"/>
    <n v="2.93E-2"/>
    <n v="34.88095238095238"/>
    <s v="games"/>
    <s v="video games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d v="2016-10-19T13:03:10"/>
    <b v="0"/>
    <x v="83"/>
    <b v="0"/>
    <s v="games/video games"/>
    <n v="4.4999999999999997E-3"/>
    <n v="15"/>
    <s v="games"/>
    <s v="video games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d v="2012-11-07T17:23:42"/>
    <b v="0"/>
    <x v="202"/>
    <b v="0"/>
    <s v="games/video games"/>
    <n v="5.1000000000000004E-3"/>
    <n v="23.181818181818183"/>
    <s v="games"/>
    <s v="video games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d v="2015-12-08T23:53:10"/>
    <b v="0"/>
    <x v="29"/>
    <b v="0"/>
    <s v="games/video games"/>
    <n v="4.0000000000000002E-4"/>
    <n v="1"/>
    <s v="games"/>
    <s v="video games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d v="2014-11-20T13:13:31"/>
    <b v="0"/>
    <x v="267"/>
    <b v="0"/>
    <s v="games/video games"/>
    <n v="0.35537409090909089"/>
    <n v="100.23371794871794"/>
    <s v="games"/>
    <s v="video games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d v="2014-07-15T18:27:00"/>
    <b v="0"/>
    <x v="29"/>
    <b v="0"/>
    <s v="games/video games"/>
    <n v="5.0000000000000001E-3"/>
    <n v="5"/>
    <s v="games"/>
    <s v="video games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d v="2013-09-09T03:18:07"/>
    <b v="0"/>
    <x v="83"/>
    <b v="0"/>
    <s v="games/video games"/>
    <n v="1.6666666666666668E-3"/>
    <n v="3.3333333333333335"/>
    <s v="games"/>
    <s v="video games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d v="2016-02-29T11:41:35"/>
    <b v="0"/>
    <x v="80"/>
    <b v="0"/>
    <s v="games/video games"/>
    <n v="1.325E-3"/>
    <n v="13.25"/>
    <s v="games"/>
    <s v="video games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d v="2012-04-10T15:20:08"/>
    <b v="0"/>
    <x v="73"/>
    <b v="0"/>
    <s v="games/video games"/>
    <n v="3.5704000000000004E-4"/>
    <n v="17.852"/>
    <s v="games"/>
    <s v="video games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d v="2015-11-25T09:21:53"/>
    <b v="0"/>
    <x v="22"/>
    <b v="0"/>
    <s v="games/video games"/>
    <n v="8.3000000000000004E-2"/>
    <n v="10.375"/>
    <s v="games"/>
    <s v="video games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d v="2014-03-05T22:59:39"/>
    <b v="0"/>
    <x v="83"/>
    <b v="0"/>
    <s v="games/video games"/>
    <n v="2.4222222222222221E-2"/>
    <n v="36.333333333333336"/>
    <s v="games"/>
    <s v="video games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d v="2014-03-24T14:01:04"/>
    <b v="0"/>
    <x v="29"/>
    <b v="0"/>
    <s v="games/video games"/>
    <n v="2.3809523809523812E-3"/>
    <n v="5"/>
    <s v="games"/>
    <s v="video games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d v="2011-09-13T15:56:40"/>
    <b v="0"/>
    <x v="78"/>
    <b v="0"/>
    <s v="games/video games"/>
    <n v="0"/>
    <e v="#DIV/0!"/>
    <s v="games"/>
    <s v="video games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d v="2016-02-12T17:25:16"/>
    <b v="0"/>
    <x v="81"/>
    <b v="0"/>
    <s v="games/video games"/>
    <n v="1.16E-4"/>
    <n v="5.8"/>
    <s v="games"/>
    <s v="video games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d v="2013-05-16T11:53:45"/>
    <b v="0"/>
    <x v="78"/>
    <b v="0"/>
    <s v="games/video games"/>
    <n v="0"/>
    <e v="#DIV/0!"/>
    <s v="games"/>
    <s v="video games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d v="2014-03-20T07:34:08"/>
    <b v="0"/>
    <x v="83"/>
    <b v="0"/>
    <s v="games/video games"/>
    <n v="2.2000000000000001E-3"/>
    <n v="3.6666666666666665"/>
    <s v="games"/>
    <s v="video games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d v="2015-03-31T11:00:51"/>
    <b v="0"/>
    <x v="63"/>
    <b v="0"/>
    <s v="games/mobile games"/>
    <n v="4.7222222222222223E-3"/>
    <n v="60.714285714285715"/>
    <s v="games"/>
    <s v="mobile games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d v="2015-07-27T09:58:50"/>
    <b v="0"/>
    <x v="78"/>
    <b v="0"/>
    <s v="games/mobile games"/>
    <n v="0"/>
    <e v="#DIV/0!"/>
    <s v="games"/>
    <s v="mobile games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d v="2016-06-14T02:51:34"/>
    <b v="0"/>
    <x v="84"/>
    <b v="0"/>
    <s v="games/mobile games"/>
    <n v="5.0000000000000001E-3"/>
    <n v="5"/>
    <s v="games"/>
    <s v="mobile games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d v="2014-10-14T15:30:00"/>
    <b v="0"/>
    <x v="23"/>
    <b v="0"/>
    <s v="games/mobile games"/>
    <n v="1.6714285714285713E-2"/>
    <n v="25.434782608695652"/>
    <s v="games"/>
    <s v="mobile games"/>
    <n v="31.041666666664241"/>
  </r>
  <r>
    <n v="1128"/>
    <s v="Flying Turds"/>
    <s v="#havingfunFTW"/>
    <n v="1000"/>
    <n v="1"/>
    <x v="2"/>
    <s v="GB"/>
    <s v="GBP"/>
    <n v="1407425717"/>
    <d v="2014-08-07T10:35:17"/>
    <n v="1404833717"/>
    <d v="2014-07-08T10:35:17"/>
    <b v="0"/>
    <x v="29"/>
    <b v="0"/>
    <s v="games/mobile games"/>
    <n v="1E-3"/>
    <n v="1"/>
    <s v="games"/>
    <s v="mobile games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d v="2016-05-06T01:21:33"/>
    <b v="0"/>
    <x v="84"/>
    <b v="0"/>
    <s v="games/mobile games"/>
    <n v="1.0499999999999999E-3"/>
    <n v="10.5"/>
    <s v="games"/>
    <s v="mobile games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d v="2014-09-26T18:55:00"/>
    <b v="0"/>
    <x v="83"/>
    <b v="0"/>
    <s v="games/mobile games"/>
    <n v="2.2000000000000001E-3"/>
    <n v="3.6666666666666665"/>
    <s v="games"/>
    <s v="mobile games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d v="2015-11-24T16:47:48"/>
    <b v="0"/>
    <x v="78"/>
    <b v="0"/>
    <s v="games/mobile games"/>
    <n v="0"/>
    <e v="#DIV/0!"/>
    <s v="games"/>
    <s v="mobile games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d v="2016-12-01T21:46:11"/>
    <b v="0"/>
    <x v="62"/>
    <b v="0"/>
    <s v="games/mobile games"/>
    <n v="0.14380000000000001"/>
    <n v="110.61538461538461"/>
    <s v="games"/>
    <s v="mobile games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d v="2014-07-01T04:46:21"/>
    <b v="0"/>
    <x v="29"/>
    <b v="0"/>
    <s v="games/mobile games"/>
    <n v="6.6666666666666671E-3"/>
    <n v="20"/>
    <s v="games"/>
    <s v="mobile games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d v="2014-11-15T01:50:28"/>
    <b v="0"/>
    <x v="29"/>
    <b v="0"/>
    <s v="games/mobile games"/>
    <n v="4.0000000000000003E-5"/>
    <n v="1"/>
    <s v="games"/>
    <s v="mobile games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d v="2016-07-07T18:44:54"/>
    <b v="0"/>
    <x v="29"/>
    <b v="0"/>
    <s v="games/mobile games"/>
    <n v="0.05"/>
    <n v="50"/>
    <s v="games"/>
    <s v="mobile games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d v="2015-11-19T11:07:09"/>
    <b v="0"/>
    <x v="79"/>
    <b v="0"/>
    <s v="games/mobile games"/>
    <n v="6.4439140811455853E-2"/>
    <n v="45"/>
    <s v="games"/>
    <s v="mobile games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d v="2016-03-24T14:40:21"/>
    <b v="0"/>
    <x v="70"/>
    <b v="0"/>
    <s v="games/mobile games"/>
    <n v="0.39500000000000002"/>
    <n v="253.2051282051282"/>
    <s v="games"/>
    <s v="mobile games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d v="2017-01-01T16:45:31"/>
    <b v="0"/>
    <x v="80"/>
    <b v="0"/>
    <s v="games/mobile games"/>
    <n v="3.5714285714285713E-3"/>
    <n v="31.25"/>
    <s v="games"/>
    <s v="mobile games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d v="2014-12-02T03:20:26"/>
    <b v="0"/>
    <x v="29"/>
    <b v="0"/>
    <s v="games/mobile games"/>
    <n v="6.2500000000000001E-4"/>
    <n v="5"/>
    <s v="games"/>
    <s v="mobile games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d v="2015-07-07T06:05:21"/>
    <b v="0"/>
    <x v="78"/>
    <b v="0"/>
    <s v="games/mobile games"/>
    <n v="0"/>
    <e v="#DIV/0!"/>
    <s v="games"/>
    <s v="mobile games"/>
    <n v="30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d v="2015-06-09T11:47:30"/>
    <b v="0"/>
    <x v="78"/>
    <b v="0"/>
    <s v="games/mobile games"/>
    <n v="0"/>
    <e v="#DIV/0!"/>
    <s v="games"/>
    <s v="mobile games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d v="2015-01-17T19:08:47"/>
    <b v="0"/>
    <x v="78"/>
    <b v="0"/>
    <s v="games/mobile games"/>
    <n v="0"/>
    <e v="#DIV/0!"/>
    <s v="games"/>
    <s v="mobile games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d v="2015-11-16T23:38:46"/>
    <b v="0"/>
    <x v="22"/>
    <b v="0"/>
    <s v="games/mobile games"/>
    <n v="4.1333333333333335E-3"/>
    <n v="23.25"/>
    <s v="games"/>
    <s v="mobile games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d v="2015-03-29T23:22:00"/>
    <b v="0"/>
    <x v="78"/>
    <b v="0"/>
    <s v="food/food trucks"/>
    <n v="0"/>
    <e v="#DIV/0!"/>
    <s v="food"/>
    <s v="food trucks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d v="2014-08-03T12:56:32"/>
    <b v="0"/>
    <x v="29"/>
    <b v="0"/>
    <s v="food/food trucks"/>
    <n v="1.25E-3"/>
    <n v="100"/>
    <s v="food"/>
    <s v="food trucks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d v="2014-03-25T17:52:53"/>
    <b v="0"/>
    <x v="8"/>
    <b v="0"/>
    <s v="food/food trucks"/>
    <n v="8.8333333333333333E-2"/>
    <n v="44.166666666666664"/>
    <s v="food"/>
    <s v="food trucks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d v="2014-08-20T18:19:43"/>
    <b v="0"/>
    <x v="78"/>
    <b v="0"/>
    <s v="food/food trucks"/>
    <n v="0"/>
    <e v="#DIV/0!"/>
    <s v="food"/>
    <s v="food trucks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d v="2016-10-31T23:06:21"/>
    <b v="0"/>
    <x v="83"/>
    <b v="0"/>
    <s v="food/food trucks"/>
    <n v="4.8666666666666667E-3"/>
    <n v="24.333333333333332"/>
    <s v="food"/>
    <s v="food trucks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d v="2016-05-17T12:02:46"/>
    <b v="0"/>
    <x v="84"/>
    <b v="0"/>
    <s v="food/food trucks"/>
    <n v="1.5E-3"/>
    <n v="37.5"/>
    <s v="food"/>
    <s v="food trucks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d v="2015-11-09T17:54:35"/>
    <b v="0"/>
    <x v="79"/>
    <b v="0"/>
    <s v="food/food trucks"/>
    <n v="0.1008"/>
    <n v="42"/>
    <s v="food"/>
    <s v="food trucks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d v="2015-08-07T21:27:43"/>
    <b v="0"/>
    <x v="78"/>
    <b v="0"/>
    <s v="food/food trucks"/>
    <n v="0"/>
    <e v="#DIV/0!"/>
    <s v="food"/>
    <s v="food trucks"/>
    <n v="30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d v="2015-04-15T12:01:52"/>
    <b v="0"/>
    <x v="41"/>
    <b v="0"/>
    <s v="food/food trucks"/>
    <n v="5.6937500000000002E-2"/>
    <n v="60.733333333333334"/>
    <s v="food"/>
    <s v="food trucks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d v="2015-05-19T12:08:25"/>
    <b v="0"/>
    <x v="29"/>
    <b v="0"/>
    <s v="food/food trucks"/>
    <n v="6.2500000000000003E-3"/>
    <n v="50"/>
    <s v="food"/>
    <s v="food trucks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d v="2015-08-06T21:36:46"/>
    <b v="0"/>
    <x v="83"/>
    <b v="0"/>
    <s v="food/food trucks"/>
    <n v="6.5000000000000002E-2"/>
    <n v="108.33333333333333"/>
    <s v="food"/>
    <s v="food trucks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d v="2014-07-15T13:20:08"/>
    <b v="0"/>
    <x v="22"/>
    <b v="0"/>
    <s v="food/food trucks"/>
    <n v="7.5199999999999998E-3"/>
    <n v="23.5"/>
    <s v="food"/>
    <s v="food trucks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d v="2015-01-24T20:42:42"/>
    <b v="0"/>
    <x v="78"/>
    <b v="0"/>
    <s v="food/food trucks"/>
    <n v="0"/>
    <e v="#DIV/0!"/>
    <s v="food"/>
    <s v="food trucks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d v="2014-10-06T10:04:40"/>
    <b v="0"/>
    <x v="83"/>
    <b v="0"/>
    <s v="food/food trucks"/>
    <n v="1.5100000000000001E-2"/>
    <n v="50.333333333333336"/>
    <s v="food"/>
    <s v="food trucks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d v="2014-11-08T21:12:08"/>
    <b v="0"/>
    <x v="83"/>
    <b v="0"/>
    <s v="food/food trucks"/>
    <n v="4.6666666666666671E-3"/>
    <n v="11.666666666666666"/>
    <s v="food"/>
    <s v="food trucks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d v="2015-05-30T12:26:05"/>
    <b v="0"/>
    <x v="78"/>
    <b v="0"/>
    <s v="food/food trucks"/>
    <n v="0"/>
    <e v="#DIV/0!"/>
    <s v="food"/>
    <s v="food trucks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d v="2015-02-25T22:43:06"/>
    <b v="0"/>
    <x v="10"/>
    <b v="0"/>
    <s v="food/food trucks"/>
    <n v="3.85E-2"/>
    <n v="60.789473684210527"/>
    <s v="food"/>
    <s v="food trucks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d v="2015-04-28T10:06:29"/>
    <b v="0"/>
    <x v="78"/>
    <b v="0"/>
    <s v="food/food trucks"/>
    <n v="0"/>
    <e v="#DIV/0!"/>
    <s v="food"/>
    <s v="food trucks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d v="2014-08-25T11:24:24"/>
    <b v="0"/>
    <x v="84"/>
    <b v="0"/>
    <s v="food/food trucks"/>
    <n v="5.8333333333333338E-4"/>
    <n v="17.5"/>
    <s v="food"/>
    <s v="food trucks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d v="2014-07-10T12:22:00"/>
    <b v="0"/>
    <x v="78"/>
    <b v="0"/>
    <s v="food/food trucks"/>
    <n v="0"/>
    <e v="#DIV/0!"/>
    <s v="food"/>
    <s v="food trucks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d v="2016-05-19T12:23:02"/>
    <b v="0"/>
    <x v="78"/>
    <b v="0"/>
    <s v="food/food trucks"/>
    <n v="0"/>
    <e v="#DIV/0!"/>
    <s v="food"/>
    <s v="food trucks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d v="2014-06-02T00:08:50"/>
    <b v="0"/>
    <x v="20"/>
    <b v="0"/>
    <s v="food/food trucks"/>
    <n v="0.20705000000000001"/>
    <n v="82.82"/>
    <s v="food"/>
    <s v="food trucks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d v="2015-05-26T06:39:02"/>
    <b v="0"/>
    <x v="22"/>
    <b v="0"/>
    <s v="food/food trucks"/>
    <n v="0.19139999999999999"/>
    <n v="358.875"/>
    <s v="food"/>
    <s v="food trucks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d v="2014-08-12T12:38:15"/>
    <b v="0"/>
    <x v="38"/>
    <b v="0"/>
    <s v="food/food trucks"/>
    <n v="1.6316666666666667E-2"/>
    <n v="61.1875"/>
    <s v="food"/>
    <s v="food trucks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d v="2016-08-22T20:17:45"/>
    <b v="0"/>
    <x v="83"/>
    <b v="0"/>
    <s v="food/food trucks"/>
    <n v="5.6666666666666664E-2"/>
    <n v="340"/>
    <s v="food"/>
    <s v="food trucks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d v="2015-01-23T03:29:23"/>
    <b v="0"/>
    <x v="83"/>
    <b v="0"/>
    <s v="food/food trucks"/>
    <n v="1.6999999999999999E-3"/>
    <n v="5.666666666666667"/>
    <s v="food"/>
    <s v="food trucks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d v="2015-04-30T16:26:11"/>
    <b v="0"/>
    <x v="84"/>
    <b v="0"/>
    <s v="food/food trucks"/>
    <n v="4.0000000000000001E-3"/>
    <n v="50"/>
    <s v="food"/>
    <s v="food trucks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d v="2014-10-26T14:18:47"/>
    <b v="0"/>
    <x v="29"/>
    <b v="0"/>
    <s v="food/food trucks"/>
    <n v="1E-3"/>
    <n v="25"/>
    <s v="food"/>
    <s v="food trucks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d v="2014-07-21T11:22:32"/>
    <b v="0"/>
    <x v="78"/>
    <b v="0"/>
    <s v="food/food trucks"/>
    <n v="0"/>
    <e v="#DIV/0!"/>
    <s v="food"/>
    <s v="food trucks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d v="2015-06-28T23:27:37"/>
    <b v="0"/>
    <x v="29"/>
    <b v="0"/>
    <s v="food/food trucks"/>
    <n v="2.4000000000000001E-4"/>
    <n v="30"/>
    <s v="food"/>
    <s v="food trucks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d v="2016-04-08T15:12:07"/>
    <b v="0"/>
    <x v="10"/>
    <b v="0"/>
    <s v="food/food trucks"/>
    <n v="5.906666666666667E-2"/>
    <n v="46.631578947368418"/>
    <s v="food"/>
    <s v="food trucks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d v="2015-06-15T12:28:59"/>
    <b v="0"/>
    <x v="82"/>
    <b v="0"/>
    <s v="food/food trucks"/>
    <n v="2.9250000000000002E-2"/>
    <n v="65"/>
    <s v="food"/>
    <s v="food trucks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d v="2017-01-10T19:28:18"/>
    <b v="0"/>
    <x v="29"/>
    <b v="0"/>
    <s v="food/food trucks"/>
    <n v="5.7142857142857142E-5"/>
    <n v="10"/>
    <s v="food"/>
    <s v="food trucks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d v="2014-09-15T10:51:36"/>
    <b v="0"/>
    <x v="78"/>
    <b v="0"/>
    <s v="food/food trucks"/>
    <n v="0"/>
    <e v="#DIV/0!"/>
    <s v="food"/>
    <s v="food trucks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d v="2014-07-17T16:44:12"/>
    <b v="0"/>
    <x v="29"/>
    <b v="0"/>
    <s v="food/food trucks"/>
    <n v="6.666666666666667E-5"/>
    <n v="5"/>
    <s v="food"/>
    <s v="food trucks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d v="2015-09-28T12:17:07"/>
    <b v="0"/>
    <x v="81"/>
    <b v="0"/>
    <s v="food/food trucks"/>
    <n v="5.3333333333333337E-2"/>
    <n v="640"/>
    <s v="food"/>
    <s v="food trucks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d v="2014-05-22T14:21:54"/>
    <b v="0"/>
    <x v="268"/>
    <b v="0"/>
    <s v="food/food trucks"/>
    <n v="0.11749999999999999"/>
    <n v="69.117647058823536"/>
    <s v="food"/>
    <s v="food trucks"/>
    <n v="37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d v="2015-01-30T03:08:41"/>
    <b v="0"/>
    <x v="83"/>
    <b v="0"/>
    <s v="food/food trucks"/>
    <n v="8.0000000000000007E-5"/>
    <n v="1.3333333333333333"/>
    <s v="food"/>
    <s v="food trucks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d v="2016-12-24T14:51:28"/>
    <b v="0"/>
    <x v="80"/>
    <b v="0"/>
    <s v="food/food trucks"/>
    <n v="4.2000000000000003E-2"/>
    <n v="10.5"/>
    <s v="food"/>
    <s v="food trucks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d v="2016-10-13T15:40:23"/>
    <b v="0"/>
    <x v="83"/>
    <b v="0"/>
    <s v="food/food trucks"/>
    <n v="0.04"/>
    <n v="33.333333333333336"/>
    <s v="food"/>
    <s v="food trucks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d v="2017-01-06T09:23:31"/>
    <b v="0"/>
    <x v="269"/>
    <b v="1"/>
    <s v="photography/photobooks"/>
    <n v="1.0493636363636363"/>
    <n v="61.562666666666665"/>
    <s v="photography"/>
    <s v="photobooks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d v="2015-05-06T15:45:49"/>
    <b v="0"/>
    <x v="112"/>
    <b v="1"/>
    <s v="photography/photobooks"/>
    <n v="1.0544"/>
    <n v="118.73873873873873"/>
    <s v="photography"/>
    <s v="photobooks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d v="2015-04-29T15:43:15"/>
    <b v="0"/>
    <x v="252"/>
    <b v="1"/>
    <s v="photography/photobooks"/>
    <n v="1.0673333333333332"/>
    <n v="65.081300813008127"/>
    <s v="photography"/>
    <s v="photobooks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d v="2015-04-15T16:28:43"/>
    <b v="0"/>
    <x v="16"/>
    <b v="1"/>
    <s v="photography/photobooks"/>
    <n v="1.0412571428571429"/>
    <n v="130.15714285714284"/>
    <s v="photography"/>
    <s v="photobooks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d v="2016-12-07T11:49:00"/>
    <b v="0"/>
    <x v="268"/>
    <b v="1"/>
    <s v="photography/photobooks"/>
    <n v="1.6054999999999999"/>
    <n v="37.776470588235291"/>
    <s v="photography"/>
    <s v="photobooks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d v="2016-06-08T18:29:55"/>
    <b v="0"/>
    <x v="48"/>
    <b v="1"/>
    <s v="photography/photobooks"/>
    <n v="1.0777777777777777"/>
    <n v="112.79069767441861"/>
    <s v="photography"/>
    <s v="photobooks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d v="2014-08-01T10:58:45"/>
    <b v="0"/>
    <x v="62"/>
    <b v="1"/>
    <s v="photography/photobooks"/>
    <n v="1.35"/>
    <n v="51.92307692307692"/>
    <s v="photography"/>
    <s v="photobooks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d v="2016-02-19T09:29:20"/>
    <b v="0"/>
    <x v="51"/>
    <b v="1"/>
    <s v="photography/photobooks"/>
    <n v="1.0907407407407408"/>
    <n v="89.242424242424249"/>
    <s v="photography"/>
    <s v="photobooks"/>
    <n v="29.95833333333575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d v="2017-01-12T07:09:38"/>
    <b v="0"/>
    <x v="41"/>
    <b v="1"/>
    <s v="photography/photobooks"/>
    <n v="2.9"/>
    <n v="19.333333333333332"/>
    <s v="photography"/>
    <s v="photobooks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d v="2016-02-09T13:37:33"/>
    <b v="0"/>
    <x v="270"/>
    <b v="1"/>
    <s v="photography/photobooks"/>
    <n v="1.0395714285714286"/>
    <n v="79.967032967032964"/>
    <s v="photography"/>
    <s v="photobooks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d v="2015-03-09T06:42:59"/>
    <b v="0"/>
    <x v="271"/>
    <b v="1"/>
    <s v="photography/photobooks"/>
    <n v="3.2223999999999999"/>
    <n v="56.414565826330531"/>
    <s v="photography"/>
    <s v="photobooks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d v="2015-10-21T03:20:53"/>
    <b v="0"/>
    <x v="203"/>
    <b v="1"/>
    <s v="photography/photobooks"/>
    <n v="1.35"/>
    <n v="79.411764705882348"/>
    <s v="photography"/>
    <s v="photobooks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d v="2015-11-18T14:38:59"/>
    <b v="0"/>
    <x v="272"/>
    <b v="1"/>
    <s v="photography/photobooks"/>
    <n v="2.6991034482758622"/>
    <n v="76.439453125"/>
    <s v="photography"/>
    <s v="photobooks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d v="2016-05-13T10:57:14"/>
    <b v="0"/>
    <x v="100"/>
    <b v="1"/>
    <s v="photography/photobooks"/>
    <n v="2.5329333333333333"/>
    <n v="121"/>
    <s v="photography"/>
    <s v="photobooks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d v="2015-11-25T09:51:26"/>
    <b v="0"/>
    <x v="157"/>
    <b v="1"/>
    <s v="photography/photobooks"/>
    <n v="2.6059999999999999"/>
    <n v="54.616766467065865"/>
    <s v="photography"/>
    <s v="photobooks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d v="2015-06-06T13:30:00"/>
    <b v="0"/>
    <x v="82"/>
    <b v="1"/>
    <s v="photography/photobooks"/>
    <n v="1.0131677953348381"/>
    <n v="299.22222222222223"/>
    <s v="photography"/>
    <s v="photobooks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d v="2015-03-26T06:27:36"/>
    <b v="0"/>
    <x v="273"/>
    <b v="1"/>
    <s v="photography/photobooks"/>
    <n v="1.2560416666666667"/>
    <n v="58.533980582524272"/>
    <s v="photography"/>
    <s v="photobooks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d v="2016-06-15T09:34:06"/>
    <b v="0"/>
    <x v="112"/>
    <b v="1"/>
    <s v="photography/photobooks"/>
    <n v="1.0243783333333334"/>
    <n v="55.371801801801809"/>
    <s v="photography"/>
    <s v="photobooks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d v="2015-05-28T01:55:54"/>
    <b v="0"/>
    <x v="197"/>
    <b v="1"/>
    <s v="photography/photobooks"/>
    <n v="1.99244"/>
    <n v="183.80442804428046"/>
    <s v="photography"/>
    <s v="photobooks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d v="2015-05-01T09:45:27"/>
    <b v="0"/>
    <x v="21"/>
    <b v="1"/>
    <s v="photography/photobooks"/>
    <n v="1.0245398773006136"/>
    <n v="165.34653465346534"/>
    <s v="photography"/>
    <s v="photobooks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d v="2015-10-20T12:57:13"/>
    <b v="0"/>
    <x v="7"/>
    <b v="1"/>
    <s v="photography/photobooks"/>
    <n v="1.0294615384615384"/>
    <n v="234.78947368421052"/>
    <s v="photography"/>
    <s v="photobooks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d v="2015-05-14T07:09:11"/>
    <b v="0"/>
    <x v="95"/>
    <b v="1"/>
    <s v="photography/photobooks"/>
    <n v="1.0086153846153847"/>
    <n v="211.48387096774192"/>
    <s v="photography"/>
    <s v="photobooks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d v="2017-02-06T13:37:33"/>
    <b v="0"/>
    <x v="58"/>
    <b v="1"/>
    <s v="photography/photobooks"/>
    <n v="1.1499999999999999"/>
    <n v="32.34375"/>
    <s v="photography"/>
    <s v="photobooks"/>
    <n v="32.785729166665988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d v="2016-03-01T05:19:33"/>
    <b v="0"/>
    <x v="261"/>
    <b v="1"/>
    <s v="photography/photobooks"/>
    <n v="1.0416766467065868"/>
    <n v="123.37588652482269"/>
    <s v="photography"/>
    <s v="photobooks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d v="2016-02-23T12:01:04"/>
    <b v="0"/>
    <x v="11"/>
    <b v="1"/>
    <s v="photography/photobooks"/>
    <n v="1.5529999999999999"/>
    <n v="207.06666666666666"/>
    <s v="photography"/>
    <s v="photobooks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d v="2017-01-26T15:18:25"/>
    <b v="0"/>
    <x v="67"/>
    <b v="1"/>
    <s v="photography/photobooks"/>
    <n v="1.06"/>
    <n v="138.2608695652174"/>
    <s v="photography"/>
    <s v="photobooks"/>
    <n v="30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d v="2015-05-08T17:36:12"/>
    <b v="0"/>
    <x v="273"/>
    <b v="1"/>
    <s v="photography/photobooks"/>
    <n v="2.5431499999999998"/>
    <n v="493.81553398058253"/>
    <s v="photography"/>
    <s v="photobooks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d v="2016-05-25T15:47:41"/>
    <b v="0"/>
    <x v="79"/>
    <b v="1"/>
    <s v="photography/photobooks"/>
    <n v="1.0109999999999999"/>
    <n v="168.5"/>
    <s v="photography"/>
    <s v="photobooks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d v="2015-11-10T17:48:15"/>
    <b v="0"/>
    <x v="183"/>
    <b v="1"/>
    <s v="photography/photobooks"/>
    <n v="1.2904"/>
    <n v="38.867469879518069"/>
    <s v="photography"/>
    <s v="photobooks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d v="2016-12-27T13:08:20"/>
    <b v="0"/>
    <x v="52"/>
    <b v="1"/>
    <s v="photography/photobooks"/>
    <n v="1.0223076923076924"/>
    <n v="61.527777777777779"/>
    <s v="photography"/>
    <s v="photobooks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d v="2015-04-10T15:10:05"/>
    <b v="0"/>
    <x v="20"/>
    <b v="1"/>
    <s v="photography/photobooks"/>
    <n v="1.3180000000000001"/>
    <n v="105.44"/>
    <s v="photography"/>
    <s v="photobooks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d v="2014-04-30T17:09:16"/>
    <b v="0"/>
    <x v="274"/>
    <b v="1"/>
    <s v="photography/photobooks"/>
    <n v="7.8608020000000005"/>
    <n v="71.592003642987251"/>
    <s v="photography"/>
    <s v="photobooks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d v="2015-08-31T09:47:37"/>
    <b v="0"/>
    <x v="147"/>
    <b v="1"/>
    <s v="photography/photobooks"/>
    <n v="1.4570000000000001"/>
    <n v="91.882882882882882"/>
    <s v="photography"/>
    <s v="photobooks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d v="2016-06-14T14:25:40"/>
    <b v="0"/>
    <x v="275"/>
    <b v="1"/>
    <s v="photography/photobooks"/>
    <n v="1.026"/>
    <n v="148.57377049180329"/>
    <s v="photography"/>
    <s v="photobooks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d v="2015-10-01T10:53:20"/>
    <b v="0"/>
    <x v="30"/>
    <b v="1"/>
    <s v="photography/photobooks"/>
    <n v="1.7227777777777777"/>
    <n v="174.2134831460674"/>
    <s v="photography"/>
    <s v="photobooks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d v="2016-09-20T06:05:13"/>
    <b v="0"/>
    <x v="35"/>
    <b v="1"/>
    <s v="photography/photobooks"/>
    <n v="1.5916819571865444"/>
    <n v="102.86166007905139"/>
    <s v="photography"/>
    <s v="photobooks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d v="2015-07-26T10:05:12"/>
    <b v="0"/>
    <x v="205"/>
    <b v="1"/>
    <s v="photography/photobooks"/>
    <n v="1.0376666666666667"/>
    <n v="111.17857142857143"/>
    <s v="photography"/>
    <s v="photobooks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d v="2016-11-06T06:24:48"/>
    <b v="0"/>
    <x v="273"/>
    <b v="1"/>
    <s v="photography/photobooks"/>
    <n v="1.1140954545454547"/>
    <n v="23.796213592233013"/>
    <s v="photography"/>
    <s v="photobooks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d v="2016-03-01T12:17:27"/>
    <b v="0"/>
    <x v="276"/>
    <b v="1"/>
    <s v="photography/photobooks"/>
    <n v="2.80375"/>
    <n v="81.268115942028984"/>
    <s v="photography"/>
    <s v="photobooks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d v="2016-10-10T23:15:09"/>
    <b v="0"/>
    <x v="277"/>
    <b v="1"/>
    <s v="photography/photobooks"/>
    <n v="1.1210606060606061"/>
    <n v="116.21465968586388"/>
    <s v="photography"/>
    <s v="photobooks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d v="2014-04-07T08:11:42"/>
    <b v="0"/>
    <x v="59"/>
    <b v="0"/>
    <s v="music/world music"/>
    <n v="7.0666666666666669E-2"/>
    <n v="58.888888888888886"/>
    <s v="music"/>
    <s v="world music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d v="2013-08-23T16:44:38"/>
    <b v="0"/>
    <x v="83"/>
    <b v="0"/>
    <s v="music/world music"/>
    <n v="4.3999999999999997E-2"/>
    <n v="44"/>
    <s v="music"/>
    <s v="world music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d v="2014-03-17T15:59:41"/>
    <b v="0"/>
    <x v="244"/>
    <b v="0"/>
    <s v="music/world music"/>
    <n v="3.8739999999999997E-2"/>
    <n v="48.424999999999997"/>
    <s v="music"/>
    <s v="world music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d v="2014-07-07T17:03:36"/>
    <b v="0"/>
    <x v="78"/>
    <b v="0"/>
    <s v="music/world music"/>
    <n v="0"/>
    <e v="#DIV/0!"/>
    <s v="music"/>
    <s v="world music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d v="2011-07-30T12:30:08"/>
    <b v="0"/>
    <x v="54"/>
    <b v="0"/>
    <s v="music/world music"/>
    <n v="0.29299999999999998"/>
    <n v="61.041666666666664"/>
    <s v="music"/>
    <s v="world music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d v="2012-03-17T06:02:07"/>
    <b v="0"/>
    <x v="29"/>
    <b v="0"/>
    <s v="music/world music"/>
    <n v="9.0909090909090905E-3"/>
    <n v="25"/>
    <s v="music"/>
    <s v="world music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d v="2011-01-25T18:20:30"/>
    <b v="0"/>
    <x v="78"/>
    <b v="0"/>
    <s v="music/world music"/>
    <n v="0"/>
    <e v="#DIV/0!"/>
    <s v="music"/>
    <s v="world music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d v="2015-07-08T17:36:08"/>
    <b v="0"/>
    <x v="78"/>
    <b v="0"/>
    <s v="music/world music"/>
    <n v="0"/>
    <e v="#DIV/0!"/>
    <s v="music"/>
    <s v="world music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d v="2013-08-20T15:21:10"/>
    <b v="0"/>
    <x v="29"/>
    <b v="0"/>
    <s v="music/world music"/>
    <n v="8.0000000000000002E-3"/>
    <n v="40"/>
    <s v="music"/>
    <s v="world music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d v="2012-01-31T17:46:14"/>
    <b v="0"/>
    <x v="79"/>
    <b v="0"/>
    <s v="music/world music"/>
    <n v="0.11600000000000001"/>
    <n v="19.333333333333332"/>
    <s v="music"/>
    <s v="world music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d v="2015-01-03T13:55:42"/>
    <b v="0"/>
    <x v="78"/>
    <b v="0"/>
    <s v="music/world music"/>
    <n v="0"/>
    <e v="#DIV/0!"/>
    <s v="music"/>
    <s v="world music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d v="2013-11-04T22:14:59"/>
    <b v="0"/>
    <x v="79"/>
    <b v="0"/>
    <s v="music/world music"/>
    <n v="2.787363950092912E-2"/>
    <n v="35"/>
    <s v="music"/>
    <s v="world music"/>
    <n v="40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d v="2012-07-20T11:19:24"/>
    <b v="0"/>
    <x v="78"/>
    <b v="0"/>
    <s v="music/world music"/>
    <n v="0"/>
    <e v="#DIV/0!"/>
    <s v="music"/>
    <s v="world music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d v="2012-08-04T01:47:45"/>
    <b v="0"/>
    <x v="78"/>
    <b v="0"/>
    <s v="music/world music"/>
    <n v="0"/>
    <e v="#DIV/0!"/>
    <s v="music"/>
    <s v="world music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d v="2011-07-07T09:38:56"/>
    <b v="0"/>
    <x v="83"/>
    <b v="0"/>
    <s v="music/world music"/>
    <n v="0.17799999999999999"/>
    <n v="59.333333333333336"/>
    <s v="music"/>
    <s v="world music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d v="2011-12-06T18:06:07"/>
    <b v="0"/>
    <x v="78"/>
    <b v="0"/>
    <s v="music/world music"/>
    <n v="0"/>
    <e v="#DIV/0!"/>
    <s v="music"/>
    <s v="world music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d v="2013-05-14T19:57:37"/>
    <b v="0"/>
    <x v="22"/>
    <b v="0"/>
    <s v="music/world music"/>
    <n v="3.0124999999999999E-2"/>
    <n v="30.125"/>
    <s v="music"/>
    <s v="world music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d v="2014-10-11T15:06:20"/>
    <b v="0"/>
    <x v="69"/>
    <b v="0"/>
    <s v="music/world music"/>
    <n v="0.50739999999999996"/>
    <n v="74.617647058823536"/>
    <s v="music"/>
    <s v="world music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d v="2011-08-26T22:58:22"/>
    <b v="0"/>
    <x v="29"/>
    <b v="0"/>
    <s v="music/world music"/>
    <n v="5.4884742041712408E-3"/>
    <n v="5"/>
    <s v="music"/>
    <s v="world music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d v="2011-05-08T16:06:11"/>
    <b v="0"/>
    <x v="44"/>
    <b v="0"/>
    <s v="music/world music"/>
    <n v="0.14091666666666666"/>
    <n v="44.5"/>
    <s v="music"/>
    <s v="world music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d v="2013-03-22T14:48:43"/>
    <b v="1"/>
    <x v="43"/>
    <b v="1"/>
    <s v="music/rock"/>
    <n v="1.038"/>
    <n v="46.133333333333333"/>
    <s v="music"/>
    <s v="rock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d v="2014-05-15T09:23:54"/>
    <b v="1"/>
    <x v="57"/>
    <b v="1"/>
    <s v="music/rock"/>
    <n v="1.2024999999999999"/>
    <n v="141.47058823529412"/>
    <s v="music"/>
    <s v="rock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d v="2011-10-21T20:02:29"/>
    <b v="1"/>
    <x v="162"/>
    <b v="1"/>
    <s v="music/rock"/>
    <n v="1.17"/>
    <n v="75.483870967741936"/>
    <s v="music"/>
    <s v="rock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d v="2013-04-06T02:00:55"/>
    <b v="1"/>
    <x v="133"/>
    <b v="1"/>
    <s v="music/rock"/>
    <n v="1.2214285714285715"/>
    <n v="85.5"/>
    <s v="music"/>
    <s v="rock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d v="2014-05-08T10:45:53"/>
    <b v="1"/>
    <x v="211"/>
    <b v="1"/>
    <s v="music/rock"/>
    <n v="1.5164"/>
    <n v="64.254237288135599"/>
    <s v="music"/>
    <s v="rock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d v="2012-06-07T12:46:51"/>
    <b v="1"/>
    <x v="75"/>
    <b v="1"/>
    <s v="music/rock"/>
    <n v="1.0444"/>
    <n v="64.46913580246914"/>
    <s v="music"/>
    <s v="rock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d v="2014-07-23T10:25:31"/>
    <b v="1"/>
    <x v="278"/>
    <b v="1"/>
    <s v="music/rock"/>
    <n v="2.0015333333333332"/>
    <n v="118.2007874015748"/>
    <s v="music"/>
    <s v="rock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d v="2011-07-27T14:32:47"/>
    <b v="1"/>
    <x v="142"/>
    <b v="1"/>
    <s v="music/rock"/>
    <n v="1.018"/>
    <n v="82.540540540540547"/>
    <s v="music"/>
    <s v="rock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d v="2013-09-26T18:42:49"/>
    <b v="1"/>
    <x v="261"/>
    <b v="1"/>
    <s v="music/rock"/>
    <n v="1.3765714285714286"/>
    <n v="34.170212765957444"/>
    <s v="music"/>
    <s v="rock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d v="2014-08-04T13:48:27"/>
    <b v="1"/>
    <x v="279"/>
    <b v="1"/>
    <s v="music/rock"/>
    <n v="3038.3319999999999"/>
    <n v="42.73322081575246"/>
    <s v="music"/>
    <s v="rock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d v="2010-11-05T09:54:46"/>
    <b v="1"/>
    <x v="261"/>
    <b v="1"/>
    <s v="music/rock"/>
    <n v="1.9885074626865671"/>
    <n v="94.489361702127653"/>
    <s v="music"/>
    <s v="rock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d v="2013-11-01T15:17:32"/>
    <b v="1"/>
    <x v="280"/>
    <b v="1"/>
    <s v="music/rock"/>
    <n v="2.0236666666666667"/>
    <n v="55.697247706422019"/>
    <s v="music"/>
    <s v="rock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d v="2012-01-13T17:03:51"/>
    <b v="1"/>
    <x v="281"/>
    <b v="1"/>
    <s v="music/rock"/>
    <n v="1.1796376666666666"/>
    <n v="98.030831024930734"/>
    <s v="music"/>
    <s v="rock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d v="2011-02-12T21:03:10"/>
    <b v="1"/>
    <x v="282"/>
    <b v="1"/>
    <s v="music/rock"/>
    <n v="2.9472727272727273"/>
    <n v="92.102272727272734"/>
    <s v="music"/>
    <s v="rock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d v="2013-08-01T09:40:12"/>
    <b v="1"/>
    <x v="283"/>
    <b v="1"/>
    <s v="music/rock"/>
    <n v="2.1314633333333335"/>
    <n v="38.175462686567165"/>
    <s v="music"/>
    <s v="rock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d v="2014-05-07T18:17:44"/>
    <b v="1"/>
    <x v="93"/>
    <b v="1"/>
    <s v="music/rock"/>
    <n v="1.0424"/>
    <n v="27.145833333333332"/>
    <s v="music"/>
    <s v="rock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d v="2014-01-27T15:13:40"/>
    <b v="1"/>
    <x v="142"/>
    <b v="1"/>
    <s v="music/rock"/>
    <n v="1.1366666666666667"/>
    <n v="50.689189189189186"/>
    <s v="music"/>
    <s v="rock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d v="2013-12-30T03:13:47"/>
    <b v="1"/>
    <x v="47"/>
    <b v="1"/>
    <s v="music/rock"/>
    <n v="1.0125"/>
    <n v="38.942307692307693"/>
    <s v="music"/>
    <s v="rock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d v="2014-01-17T13:18:12"/>
    <b v="1"/>
    <x v="217"/>
    <b v="1"/>
    <s v="music/rock"/>
    <n v="1.2541538461538462"/>
    <n v="77.638095238095232"/>
    <s v="music"/>
    <s v="rock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d v="2014-02-21T21:01:10"/>
    <b v="1"/>
    <x v="14"/>
    <b v="1"/>
    <s v="music/rock"/>
    <n v="1.19"/>
    <n v="43.536585365853661"/>
    <s v="music"/>
    <s v="rock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d v="2013-09-30T10:54:43"/>
    <b v="1"/>
    <x v="69"/>
    <b v="1"/>
    <s v="music/rock"/>
    <n v="1.6646153846153846"/>
    <n v="31.823529411764707"/>
    <s v="music"/>
    <s v="rock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d v="2010-10-14T10:43:35"/>
    <b v="1"/>
    <x v="36"/>
    <b v="1"/>
    <s v="music/rock"/>
    <n v="1.1914771428571429"/>
    <n v="63.184393939393942"/>
    <s v="music"/>
    <s v="rock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d v="2013-12-12T16:02:25"/>
    <b v="1"/>
    <x v="133"/>
    <b v="1"/>
    <s v="music/rock"/>
    <n v="1.0047368421052632"/>
    <n v="190.9"/>
    <s v="music"/>
    <s v="rock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d v="2013-06-24T09:02:38"/>
    <b v="1"/>
    <x v="180"/>
    <b v="1"/>
    <s v="music/rock"/>
    <n v="1.018"/>
    <n v="140.85534591194968"/>
    <s v="music"/>
    <s v="rock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d v="2013-08-21T15:17:27"/>
    <b v="1"/>
    <x v="0"/>
    <b v="1"/>
    <s v="music/rock"/>
    <n v="1.1666666666666667"/>
    <n v="76.92307692307692"/>
    <s v="music"/>
    <s v="rock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d v="2016-03-16T14:45:12"/>
    <b v="1"/>
    <x v="190"/>
    <b v="1"/>
    <s v="music/rock"/>
    <n v="1.0864893617021276"/>
    <n v="99.15533980582525"/>
    <s v="music"/>
    <s v="rock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d v="2012-01-25T15:34:02"/>
    <b v="1"/>
    <x v="39"/>
    <b v="1"/>
    <s v="music/rock"/>
    <n v="1.1472"/>
    <n v="67.881656804733723"/>
    <s v="music"/>
    <s v="rock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d v="2013-10-14T11:24:19"/>
    <b v="1"/>
    <x v="162"/>
    <b v="1"/>
    <s v="music/rock"/>
    <n v="1.018"/>
    <n v="246.29032258064515"/>
    <s v="music"/>
    <s v="rock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d v="2010-04-06T12:52:59"/>
    <b v="1"/>
    <x v="33"/>
    <b v="1"/>
    <s v="music/rock"/>
    <n v="1.06"/>
    <n v="189.28571428571428"/>
    <s v="music"/>
    <s v="rock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d v="2014-08-01T12:31:31"/>
    <b v="1"/>
    <x v="241"/>
    <b v="1"/>
    <s v="music/rock"/>
    <n v="1.0349999999999999"/>
    <n v="76.666666666666671"/>
    <s v="music"/>
    <s v="rock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d v="2012-07-26T11:33:45"/>
    <b v="1"/>
    <x v="284"/>
    <b v="1"/>
    <s v="music/rock"/>
    <n v="1.5497535999999998"/>
    <n v="82.963254817987149"/>
    <s v="music"/>
    <s v="rock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d v="2013-07-03T15:49:47"/>
    <b v="1"/>
    <x v="285"/>
    <b v="1"/>
    <s v="music/rock"/>
    <n v="1.6214066666666667"/>
    <n v="62.522107969151669"/>
    <s v="music"/>
    <s v="rock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d v="2009-07-13T11:54:07"/>
    <b v="1"/>
    <x v="32"/>
    <b v="1"/>
    <s v="music/rock"/>
    <n v="1.0442100000000001"/>
    <n v="46.06808823529412"/>
    <s v="music"/>
    <s v="rock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d v="2012-07-31T08:29:07"/>
    <b v="1"/>
    <x v="286"/>
    <b v="1"/>
    <s v="music/rock"/>
    <n v="1.0612433333333333"/>
    <n v="38.543946731234868"/>
    <s v="music"/>
    <s v="rock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d v="2014-05-27T08:19:26"/>
    <b v="1"/>
    <x v="245"/>
    <b v="1"/>
    <s v="music/rock"/>
    <n v="1.5493846153846154"/>
    <n v="53.005263157894738"/>
    <s v="music"/>
    <s v="rock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d v="2014-02-11T21:22:50"/>
    <b v="1"/>
    <x v="143"/>
    <b v="1"/>
    <s v="music/rock"/>
    <n v="1.1077157238734421"/>
    <n v="73.355396825396824"/>
    <s v="music"/>
    <s v="rock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d v="2010-12-01T13:10:54"/>
    <b v="1"/>
    <x v="208"/>
    <b v="1"/>
    <s v="music/rock"/>
    <n v="1.1091186666666666"/>
    <n v="127.97523076923076"/>
    <s v="music"/>
    <s v="rock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d v="2013-07-08T12:50:36"/>
    <b v="1"/>
    <x v="142"/>
    <b v="1"/>
    <s v="music/rock"/>
    <n v="1.1071428571428572"/>
    <n v="104.72972972972973"/>
    <s v="music"/>
    <s v="rock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d v="2013-11-08T06:24:15"/>
    <b v="1"/>
    <x v="220"/>
    <b v="1"/>
    <s v="music/rock"/>
    <n v="1.2361333333333333"/>
    <n v="67.671532846715323"/>
    <s v="music"/>
    <s v="rock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d v="2013-02-15T12:13:09"/>
    <b v="1"/>
    <x v="19"/>
    <b v="1"/>
    <s v="music/rock"/>
    <n v="2.1105"/>
    <n v="95.931818181818187"/>
    <s v="music"/>
    <s v="rock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d v="2016-12-08T00:38:02"/>
    <b v="0"/>
    <x v="162"/>
    <b v="1"/>
    <s v="theater/plays"/>
    <n v="1.01"/>
    <n v="65.161290322580641"/>
    <s v="theater"/>
    <s v="plays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d v="2015-06-05T08:59:35"/>
    <b v="0"/>
    <x v="287"/>
    <b v="1"/>
    <s v="theater/plays"/>
    <n v="1.0165"/>
    <n v="32.269841269841272"/>
    <s v="theater"/>
    <s v="plays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d v="2015-02-04T04:13:47"/>
    <b v="0"/>
    <x v="9"/>
    <b v="1"/>
    <s v="theater/plays"/>
    <n v="1.0833333333333333"/>
    <n v="81.25"/>
    <s v="theater"/>
    <s v="plays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d v="2015-04-13T09:54:16"/>
    <b v="0"/>
    <x v="20"/>
    <b v="1"/>
    <s v="theater/plays"/>
    <n v="2.42"/>
    <n v="24.2"/>
    <s v="theater"/>
    <s v="plays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d v="2016-07-09T22:42:43"/>
    <b v="0"/>
    <x v="42"/>
    <b v="1"/>
    <s v="theater/plays"/>
    <n v="1.0044999999999999"/>
    <n v="65.868852459016395"/>
    <s v="theater"/>
    <s v="plays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d v="2016-12-04T22:14:05"/>
    <b v="0"/>
    <x v="47"/>
    <b v="1"/>
    <s v="theater/plays"/>
    <n v="1.2506666666666666"/>
    <n v="36.07692307692308"/>
    <s v="theater"/>
    <s v="plays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d v="2015-03-23T09:45:31"/>
    <b v="0"/>
    <x v="48"/>
    <b v="1"/>
    <s v="theater/plays"/>
    <n v="1.0857142857142856"/>
    <n v="44.186046511627907"/>
    <s v="theater"/>
    <s v="plays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d v="2015-03-01T10:39:51"/>
    <b v="0"/>
    <x v="288"/>
    <b v="1"/>
    <s v="theater/plays"/>
    <n v="1.4570000000000001"/>
    <n v="104.07142857142857"/>
    <s v="theater"/>
    <s v="plays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d v="2015-09-09T13:20:28"/>
    <b v="0"/>
    <x v="47"/>
    <b v="1"/>
    <s v="theater/plays"/>
    <n v="1.1000000000000001"/>
    <n v="35.96153846153846"/>
    <s v="theater"/>
    <s v="plays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d v="2015-10-15T11:49:31"/>
    <b v="0"/>
    <x v="148"/>
    <b v="1"/>
    <s v="theater/plays"/>
    <n v="1.0223333333333333"/>
    <n v="127.79166666666667"/>
    <s v="theater"/>
    <s v="plays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d v="2015-10-01T05:53:17"/>
    <b v="0"/>
    <x v="19"/>
    <b v="1"/>
    <s v="theater/plays"/>
    <n v="1.22"/>
    <n v="27.727272727272727"/>
    <s v="theater"/>
    <s v="plays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d v="2015-06-29T08:44:57"/>
    <b v="0"/>
    <x v="31"/>
    <b v="1"/>
    <s v="theater/plays"/>
    <n v="1.0196000000000001"/>
    <n v="39.828125"/>
    <s v="theater"/>
    <s v="plays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d v="2016-02-22T20:12:53"/>
    <b v="0"/>
    <x v="23"/>
    <b v="1"/>
    <s v="theater/plays"/>
    <n v="1.411764705882353"/>
    <n v="52.173913043478258"/>
    <s v="theater"/>
    <s v="plays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d v="2016-04-01T12:55:58"/>
    <b v="0"/>
    <x v="146"/>
    <b v="1"/>
    <s v="theater/plays"/>
    <n v="1.0952500000000001"/>
    <n v="92.037815126050418"/>
    <s v="theater"/>
    <s v="plays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d v="2016-03-29T11:20:32"/>
    <b v="0"/>
    <x v="51"/>
    <b v="1"/>
    <s v="theater/plays"/>
    <n v="1.0465"/>
    <n v="63.424242424242422"/>
    <s v="theater"/>
    <s v="plays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d v="2015-06-14T14:32:39"/>
    <b v="0"/>
    <x v="58"/>
    <b v="1"/>
    <s v="theater/plays"/>
    <n v="1.24"/>
    <n v="135.625"/>
    <s v="theater"/>
    <s v="plays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d v="2016-04-23T11:12:18"/>
    <b v="0"/>
    <x v="54"/>
    <b v="1"/>
    <s v="theater/plays"/>
    <n v="1.35"/>
    <n v="168.75"/>
    <s v="theater"/>
    <s v="plays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d v="2015-07-10T12:59:38"/>
    <b v="0"/>
    <x v="60"/>
    <b v="1"/>
    <s v="theater/plays"/>
    <n v="1.0275000000000001"/>
    <n v="70.862068965517238"/>
    <s v="theater"/>
    <s v="plays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d v="2016-10-31T20:23:31"/>
    <b v="0"/>
    <x v="133"/>
    <b v="1"/>
    <s v="theater/plays"/>
    <n v="1"/>
    <n v="50"/>
    <s v="theater"/>
    <s v="plays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d v="2016-07-15T05:35:20"/>
    <b v="0"/>
    <x v="52"/>
    <b v="1"/>
    <s v="theater/plays"/>
    <n v="1.3026085714285716"/>
    <n v="42.214166666666671"/>
    <s v="theater"/>
    <s v="plays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d v="2017-01-11T23:40:05"/>
    <b v="0"/>
    <x v="201"/>
    <b v="0"/>
    <s v="technology/wearables"/>
    <n v="0.39627499999999999"/>
    <n v="152.41346153846155"/>
    <s v="technology"/>
    <s v="wearables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d v="2016-06-22T10:58:28"/>
    <b v="0"/>
    <x v="48"/>
    <b v="0"/>
    <s v="technology/wearables"/>
    <n v="0.25976666666666665"/>
    <n v="90.616279069767444"/>
    <s v="technology"/>
    <s v="wearables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d v="2014-11-04T05:58:54"/>
    <b v="0"/>
    <x v="289"/>
    <b v="0"/>
    <s v="technology/wearables"/>
    <n v="0.65246363636363636"/>
    <n v="201.60393258426967"/>
    <s v="technology"/>
    <s v="wearables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d v="2016-01-18T07:04:39"/>
    <b v="0"/>
    <x v="43"/>
    <b v="0"/>
    <s v="technology/wearables"/>
    <n v="0.11514000000000001"/>
    <n v="127.93333333333334"/>
    <s v="technology"/>
    <s v="wearables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d v="2016-08-29T09:43:32"/>
    <b v="0"/>
    <x v="44"/>
    <b v="0"/>
    <s v="technology/wearables"/>
    <n v="0.11360000000000001"/>
    <n v="29.894736842105264"/>
    <s v="technology"/>
    <s v="wearables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d v="2015-09-10T16:11:08"/>
    <b v="0"/>
    <x v="2"/>
    <b v="0"/>
    <s v="technology/wearables"/>
    <n v="1.1199130434782609"/>
    <n v="367.97142857142859"/>
    <s v="technology"/>
    <s v="wearables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d v="2016-07-05T11:00:50"/>
    <b v="0"/>
    <x v="54"/>
    <b v="0"/>
    <s v="technology/wearables"/>
    <n v="0.155"/>
    <n v="129.16666666666666"/>
    <s v="technology"/>
    <s v="wearables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d v="2016-10-26T14:15:19"/>
    <b v="0"/>
    <x v="61"/>
    <b v="0"/>
    <s v="technology/wearables"/>
    <n v="0.32028000000000001"/>
    <n v="800.7"/>
    <s v="technology"/>
    <s v="wearables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d v="2015-03-19T11:52:02"/>
    <b v="0"/>
    <x v="29"/>
    <b v="0"/>
    <s v="technology/wearables"/>
    <n v="6.0869565217391303E-3"/>
    <n v="28"/>
    <s v="technology"/>
    <s v="wearables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d v="2016-02-02T12:01:54"/>
    <b v="0"/>
    <x v="259"/>
    <b v="0"/>
    <s v="technology/wearables"/>
    <n v="0.31114999999999998"/>
    <n v="102.01639344262296"/>
    <s v="technology"/>
    <s v="wearables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d v="2016-08-22T11:04:20"/>
    <b v="0"/>
    <x v="202"/>
    <b v="0"/>
    <s v="technology/wearables"/>
    <n v="1.1266666666666666E-2"/>
    <n v="184.36363636363637"/>
    <s v="technology"/>
    <s v="wearables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d v="2015-10-01T06:57:28"/>
    <b v="0"/>
    <x v="290"/>
    <b v="0"/>
    <s v="technology/wearables"/>
    <n v="0.40404000000000001"/>
    <n v="162.91935483870967"/>
    <s v="technology"/>
    <s v="wearables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d v="2016-01-24T18:05:09"/>
    <b v="0"/>
    <x v="29"/>
    <b v="0"/>
    <s v="technology/wearables"/>
    <n v="1.3333333333333333E-5"/>
    <n v="1"/>
    <s v="technology"/>
    <s v="wearables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d v="2016-05-30T00:39:06"/>
    <b v="0"/>
    <x v="10"/>
    <b v="0"/>
    <s v="technology/wearables"/>
    <n v="5.7334999999999997E-2"/>
    <n v="603.52631578947364"/>
    <s v="technology"/>
    <s v="wearables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d v="2014-12-11T20:02:52"/>
    <b v="0"/>
    <x v="125"/>
    <b v="0"/>
    <s v="technology/wearables"/>
    <n v="0.15325"/>
    <n v="45.407407407407405"/>
    <s v="technology"/>
    <s v="wearables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d v="2014-06-26T14:29:25"/>
    <b v="0"/>
    <x v="82"/>
    <b v="0"/>
    <s v="technology/wearables"/>
    <n v="0.15103448275862069"/>
    <n v="97.333333333333329"/>
    <s v="technology"/>
    <s v="wearables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d v="2016-12-01T11:34:06"/>
    <b v="0"/>
    <x v="83"/>
    <b v="0"/>
    <s v="technology/wearables"/>
    <n v="5.0299999999999997E-3"/>
    <n v="167.66666666666666"/>
    <s v="technology"/>
    <s v="wearables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d v="2016-11-23T12:58:57"/>
    <b v="0"/>
    <x v="63"/>
    <b v="0"/>
    <s v="technology/wearables"/>
    <n v="1.3028138528138528E-2"/>
    <n v="859.85714285714289"/>
    <s v="technology"/>
    <s v="wearables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d v="2015-04-21T10:45:25"/>
    <b v="0"/>
    <x v="80"/>
    <b v="0"/>
    <s v="technology/wearables"/>
    <n v="3.0285714285714286E-3"/>
    <n v="26.5"/>
    <s v="technology"/>
    <s v="wearables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d v="2016-03-22T11:45:46"/>
    <b v="0"/>
    <x v="34"/>
    <b v="0"/>
    <s v="technology/wearables"/>
    <n v="8.8800000000000004E-2"/>
    <n v="30.272727272727273"/>
    <s v="technology"/>
    <s v="wearables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d v="2016-09-13T10:12:32"/>
    <b v="0"/>
    <x v="240"/>
    <b v="0"/>
    <s v="technology/wearables"/>
    <n v="9.8400000000000001E-2"/>
    <n v="54.666666666666664"/>
    <s v="technology"/>
    <s v="wearables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d v="2016-11-29T21:03:55"/>
    <b v="0"/>
    <x v="22"/>
    <b v="0"/>
    <s v="technology/wearables"/>
    <n v="2.4299999999999999E-2"/>
    <n v="60.75"/>
    <s v="technology"/>
    <s v="wearables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d v="2014-12-01T14:00:28"/>
    <b v="0"/>
    <x v="202"/>
    <b v="0"/>
    <s v="technology/wearables"/>
    <n v="1.1299999999999999E-2"/>
    <n v="102.72727272727273"/>
    <s v="technology"/>
    <s v="wearables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d v="2015-04-29T11:17:15"/>
    <b v="0"/>
    <x v="14"/>
    <b v="0"/>
    <s v="technology/wearables"/>
    <n v="3.5520833333333335E-2"/>
    <n v="41.585365853658537"/>
    <s v="technology"/>
    <s v="wearables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d v="2016-08-30T10:25:34"/>
    <b v="0"/>
    <x v="41"/>
    <b v="0"/>
    <s v="technology/wearables"/>
    <n v="2.3306666666666667E-2"/>
    <n v="116.53333333333333"/>
    <s v="technology"/>
    <s v="wearables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d v="2014-10-23T00:19:05"/>
    <b v="0"/>
    <x v="82"/>
    <b v="0"/>
    <s v="technology/wearables"/>
    <n v="8.1600000000000006E-3"/>
    <n v="45.333333333333336"/>
    <s v="technology"/>
    <s v="wearables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d v="2016-06-01T01:38:29"/>
    <b v="0"/>
    <x v="133"/>
    <b v="0"/>
    <s v="technology/wearables"/>
    <n v="0.22494285714285714"/>
    <n v="157.46"/>
    <s v="technology"/>
    <s v="wearables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d v="2016-07-18T07:05:54"/>
    <b v="0"/>
    <x v="69"/>
    <b v="0"/>
    <s v="technology/wearables"/>
    <n v="1.3668E-2"/>
    <n v="100.5"/>
    <s v="technology"/>
    <s v="wearables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d v="2016-12-27T20:26:48"/>
    <b v="0"/>
    <x v="78"/>
    <b v="0"/>
    <s v="technology/wearables"/>
    <n v="0"/>
    <e v="#DIV/0!"/>
    <s v="technology"/>
    <s v="wearables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d v="2014-06-15T21:33:45"/>
    <b v="0"/>
    <x v="78"/>
    <b v="0"/>
    <s v="technology/wearables"/>
    <n v="0"/>
    <e v="#DIV/0!"/>
    <s v="technology"/>
    <s v="wearables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d v="2016-02-10T13:34:47"/>
    <b v="0"/>
    <x v="222"/>
    <b v="0"/>
    <s v="technology/wearables"/>
    <n v="0.10754135338345865"/>
    <n v="51.822463768115945"/>
    <s v="technology"/>
    <s v="wearables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d v="2015-11-05T17:28:22"/>
    <b v="0"/>
    <x v="38"/>
    <b v="0"/>
    <s v="technology/wearables"/>
    <n v="0.1976"/>
    <n v="308.75"/>
    <s v="technology"/>
    <s v="wearables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d v="2014-11-12T15:43:48"/>
    <b v="0"/>
    <x v="291"/>
    <b v="0"/>
    <s v="technology/wearables"/>
    <n v="0.84946999999999995"/>
    <n v="379.22767857142856"/>
    <s v="technology"/>
    <s v="wearables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d v="2017-02-01T08:51:19"/>
    <b v="0"/>
    <x v="205"/>
    <b v="0"/>
    <s v="technology/wearables"/>
    <n v="0.49381999999999998"/>
    <n v="176.36428571428573"/>
    <s v="technology"/>
    <s v="wearables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d v="2015-07-03T14:17:13"/>
    <b v="0"/>
    <x v="41"/>
    <b v="0"/>
    <s v="technology/wearables"/>
    <n v="3.3033333333333331E-2"/>
    <n v="66.066666666666663"/>
    <s v="technology"/>
    <s v="wearables"/>
    <n v="30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d v="2014-10-24T10:31:55"/>
    <b v="0"/>
    <x v="77"/>
    <b v="0"/>
    <s v="technology/wearables"/>
    <n v="6.6339999999999996E-2"/>
    <n v="89.648648648648646"/>
    <s v="technology"/>
    <s v="wearables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d v="2014-07-16T09:17:33"/>
    <b v="0"/>
    <x v="78"/>
    <b v="0"/>
    <s v="technology/wearables"/>
    <n v="0"/>
    <e v="#DIV/0!"/>
    <s v="technology"/>
    <s v="wearables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d v="2016-08-30T09:58:37"/>
    <b v="0"/>
    <x v="67"/>
    <b v="0"/>
    <s v="technology/wearables"/>
    <n v="0.7036"/>
    <n v="382.39130434782606"/>
    <s v="technology"/>
    <s v="wearables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d v="2015-06-17T14:35:39"/>
    <b v="0"/>
    <x v="29"/>
    <b v="0"/>
    <s v="technology/wearables"/>
    <n v="2E-3"/>
    <n v="100"/>
    <s v="technology"/>
    <s v="wearables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d v="2016-06-21T07:38:03"/>
    <b v="0"/>
    <x v="292"/>
    <b v="0"/>
    <s v="technology/wearables"/>
    <n v="1.02298"/>
    <n v="158.35603715170279"/>
    <s v="technology"/>
    <s v="wearables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d v="2016-06-01T13:57:19"/>
    <b v="0"/>
    <x v="237"/>
    <b v="1"/>
    <s v="publishing/nonfiction"/>
    <n v="3.7773333333333334"/>
    <n v="40.762589928057551"/>
    <s v="publishing"/>
    <s v="nonfiction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d v="2014-06-09T14:32:39"/>
    <b v="0"/>
    <x v="63"/>
    <b v="1"/>
    <s v="publishing/nonfiction"/>
    <n v="1.25"/>
    <n v="53.571428571428569"/>
    <s v="publishing"/>
    <s v="nonfiction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d v="2013-05-27T20:49:11"/>
    <b v="0"/>
    <x v="184"/>
    <b v="1"/>
    <s v="publishing/nonfiction"/>
    <n v="1.473265306122449"/>
    <n v="48.449664429530202"/>
    <s v="publishing"/>
    <s v="nonfiction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d v="2015-02-05T10:18:45"/>
    <b v="0"/>
    <x v="162"/>
    <b v="1"/>
    <s v="publishing/nonfiction"/>
    <n v="1.022"/>
    <n v="82.41935483870968"/>
    <s v="publishing"/>
    <s v="nonfiction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d v="2014-11-20T07:08:53"/>
    <b v="0"/>
    <x v="55"/>
    <b v="1"/>
    <s v="publishing/nonfiction"/>
    <n v="1.018723404255319"/>
    <n v="230.19230769230768"/>
    <s v="publishing"/>
    <s v="nonfiction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d v="2015-11-09T02:58:55"/>
    <b v="0"/>
    <x v="293"/>
    <b v="1"/>
    <s v="publishing/nonfiction"/>
    <n v="2.0419999999999998"/>
    <n v="59.360465116279073"/>
    <s v="publishing"/>
    <s v="nonfiction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d v="2015-11-25T19:18:54"/>
    <b v="0"/>
    <x v="76"/>
    <b v="1"/>
    <s v="publishing/nonfiction"/>
    <n v="1.0405"/>
    <n v="66.698717948717942"/>
    <s v="publishing"/>
    <s v="nonfiction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d v="2016-01-13T12:45:44"/>
    <b v="0"/>
    <x v="148"/>
    <b v="1"/>
    <s v="publishing/nonfiction"/>
    <n v="1.0126500000000001"/>
    <n v="168.77500000000001"/>
    <s v="publishing"/>
    <s v="nonfiction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d v="2015-07-15T08:52:46"/>
    <b v="0"/>
    <x v="294"/>
    <b v="1"/>
    <s v="publishing/nonfiction"/>
    <n v="1.3613999999999999"/>
    <n v="59.973568281938327"/>
    <s v="publishing"/>
    <s v="nonfiction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d v="2013-02-03T21:49:48"/>
    <b v="0"/>
    <x v="288"/>
    <b v="1"/>
    <s v="publishing/nonfiction"/>
    <n v="1.3360000000000001"/>
    <n v="31.80952380952381"/>
    <s v="publishing"/>
    <s v="nonfiction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d v="2016-05-12T14:22:59"/>
    <b v="0"/>
    <x v="31"/>
    <b v="1"/>
    <s v="publishing/nonfiction"/>
    <n v="1.3025"/>
    <n v="24.421875"/>
    <s v="publishing"/>
    <s v="nonfiction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d v="2012-10-31T01:06:45"/>
    <b v="0"/>
    <x v="212"/>
    <b v="1"/>
    <s v="publishing/nonfiction"/>
    <n v="1.2267999999999999"/>
    <n v="25.347107438016529"/>
    <s v="publishing"/>
    <s v="nonfiction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d v="2013-06-04T19:56:00"/>
    <b v="0"/>
    <x v="45"/>
    <b v="1"/>
    <s v="publishing/nonfiction"/>
    <n v="1.8281058823529412"/>
    <n v="71.443218390804603"/>
    <s v="publishing"/>
    <s v="nonfiction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d v="2013-01-30T18:05:37"/>
    <b v="0"/>
    <x v="71"/>
    <b v="1"/>
    <s v="publishing/nonfiction"/>
    <n v="1.2529999999999999"/>
    <n v="38.553846153846152"/>
    <s v="publishing"/>
    <s v="nonfiction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d v="2011-05-26T08:42:03"/>
    <b v="0"/>
    <x v="72"/>
    <b v="1"/>
    <s v="publishing/nonfiction"/>
    <n v="1.1166666666666667"/>
    <n v="68.367346938775512"/>
    <s v="publishing"/>
    <s v="nonfiction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d v="2011-05-05T14:33:10"/>
    <b v="0"/>
    <x v="10"/>
    <b v="1"/>
    <s v="publishing/nonfiction"/>
    <n v="1.1575757575757575"/>
    <n v="40.210526315789473"/>
    <s v="publishing"/>
    <s v="nonfiction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d v="2012-07-05T16:37:00"/>
    <b v="0"/>
    <x v="75"/>
    <b v="1"/>
    <s v="publishing/nonfiction"/>
    <n v="1.732"/>
    <n v="32.074074074074076"/>
    <s v="publishing"/>
    <s v="nonfiction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d v="2014-05-22T12:12:52"/>
    <b v="0"/>
    <x v="295"/>
    <b v="1"/>
    <s v="publishing/nonfiction"/>
    <n v="1.2598333333333334"/>
    <n v="28.632575757575758"/>
    <s v="publishing"/>
    <s v="nonfiction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d v="2013-07-09T17:25:31"/>
    <b v="0"/>
    <x v="20"/>
    <b v="1"/>
    <s v="publishing/nonfiction"/>
    <n v="1.091"/>
    <n v="43.64"/>
    <s v="publishing"/>
    <s v="nonfiction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d v="2016-01-27T15:15:27"/>
    <b v="0"/>
    <x v="81"/>
    <b v="1"/>
    <s v="publishing/nonfiction"/>
    <n v="1"/>
    <n v="40"/>
    <s v="publishing"/>
    <s v="nonfiction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d v="2014-11-08T11:41:46"/>
    <b v="0"/>
    <x v="296"/>
    <b v="1"/>
    <s v="music/rock"/>
    <n v="1.1864285714285714"/>
    <n v="346.04166666666669"/>
    <s v="music"/>
    <s v="rock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d v="2015-02-14T12:35:52"/>
    <b v="0"/>
    <x v="297"/>
    <b v="1"/>
    <s v="music/rock"/>
    <n v="1.0026666666666666"/>
    <n v="81.739130434782609"/>
    <s v="music"/>
    <s v="rock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d v="2014-10-12T18:54:23"/>
    <b v="0"/>
    <x v="206"/>
    <b v="1"/>
    <s v="music/rock"/>
    <n v="1.2648920000000001"/>
    <n v="64.535306122448986"/>
    <s v="music"/>
    <s v="rock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d v="2015-10-14T19:04:10"/>
    <b v="0"/>
    <x v="240"/>
    <b v="1"/>
    <s v="music/rock"/>
    <n v="1.1426000000000001"/>
    <n v="63.477777777777774"/>
    <s v="music"/>
    <s v="rock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d v="2015-05-21T23:34:54"/>
    <b v="0"/>
    <x v="45"/>
    <b v="1"/>
    <s v="music/rock"/>
    <n v="1.107"/>
    <n v="63.620689655172413"/>
    <s v="music"/>
    <s v="rock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d v="2014-03-12T09:15:46"/>
    <b v="0"/>
    <x v="298"/>
    <b v="1"/>
    <s v="music/rock"/>
    <n v="1.0534805315203954"/>
    <n v="83.967068965517228"/>
    <s v="music"/>
    <s v="rock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d v="2013-09-30T19:04:50"/>
    <b v="0"/>
    <x v="9"/>
    <b v="1"/>
    <s v="music/rock"/>
    <n v="1.0366666666666666"/>
    <n v="77.75"/>
    <s v="music"/>
    <s v="rock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d v="2015-04-07T13:12:22"/>
    <b v="0"/>
    <x v="16"/>
    <b v="1"/>
    <s v="music/rock"/>
    <n v="1.0708672667523933"/>
    <n v="107.07142857142857"/>
    <s v="music"/>
    <s v="rock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d v="2012-06-12T12:45:32"/>
    <b v="0"/>
    <x v="38"/>
    <b v="1"/>
    <s v="music/rock"/>
    <n v="1.24"/>
    <n v="38.75"/>
    <s v="music"/>
    <s v="rock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d v="2016-11-30T17:50:33"/>
    <b v="0"/>
    <x v="47"/>
    <b v="1"/>
    <s v="music/rock"/>
    <n v="1.0501"/>
    <n v="201.94230769230768"/>
    <s v="music"/>
    <s v="rock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d v="2016-02-23T22:53:08"/>
    <b v="0"/>
    <x v="36"/>
    <b v="1"/>
    <s v="music/rock"/>
    <n v="1.8946666666666667"/>
    <n v="43.060606060606062"/>
    <s v="music"/>
    <s v="rock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d v="2016-12-15T20:35:19"/>
    <b v="0"/>
    <x v="280"/>
    <b v="1"/>
    <s v="music/rock"/>
    <n v="1.7132499999999999"/>
    <n v="62.871559633027523"/>
    <s v="music"/>
    <s v="rock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d v="2016-11-03T11:03:26"/>
    <b v="0"/>
    <x v="129"/>
    <b v="1"/>
    <s v="music/rock"/>
    <n v="2.5248648648648651"/>
    <n v="55.607142857142854"/>
    <s v="music"/>
    <s v="rock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d v="2017-01-12T00:16:10"/>
    <b v="0"/>
    <x v="162"/>
    <b v="1"/>
    <s v="music/rock"/>
    <n v="1.1615384615384616"/>
    <n v="48.70967741935484"/>
    <s v="music"/>
    <s v="rock"/>
    <n v="21.954745370370802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d v="2016-07-17T13:13:30"/>
    <b v="0"/>
    <x v="182"/>
    <b v="1"/>
    <s v="music/rock"/>
    <n v="2.0335000000000001"/>
    <n v="30.578947368421051"/>
    <s v="music"/>
    <s v="rock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d v="2015-05-06T06:47:56"/>
    <b v="0"/>
    <x v="299"/>
    <b v="1"/>
    <s v="music/rock"/>
    <n v="1.1160000000000001"/>
    <n v="73.907284768211923"/>
    <s v="music"/>
    <s v="rock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d v="2015-05-17T13:18:26"/>
    <b v="0"/>
    <x v="81"/>
    <b v="1"/>
    <s v="music/rock"/>
    <n v="4.24"/>
    <n v="21.2"/>
    <s v="music"/>
    <s v="rock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d v="2016-11-29T00:08:45"/>
    <b v="0"/>
    <x v="196"/>
    <b v="1"/>
    <s v="music/rock"/>
    <n v="1.071"/>
    <n v="73.356164383561648"/>
    <s v="music"/>
    <s v="rock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d v="2013-04-06T14:12:16"/>
    <b v="0"/>
    <x v="265"/>
    <b v="1"/>
    <s v="music/rock"/>
    <n v="1.043625"/>
    <n v="56.412162162162161"/>
    <s v="music"/>
    <s v="rock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d v="2016-12-02T20:47:58"/>
    <b v="0"/>
    <x v="251"/>
    <b v="1"/>
    <s v="music/rock"/>
    <n v="2.124090909090909"/>
    <n v="50.247311827956992"/>
    <s v="music"/>
    <s v="rock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d v="2015-06-05T12:38:42"/>
    <b v="0"/>
    <x v="287"/>
    <b v="1"/>
    <s v="music/rock"/>
    <n v="1.2408571428571429"/>
    <n v="68.936507936507937"/>
    <s v="music"/>
    <s v="rock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d v="2016-03-04T11:32:01"/>
    <b v="0"/>
    <x v="179"/>
    <b v="1"/>
    <s v="music/rock"/>
    <n v="1.10406125"/>
    <n v="65.914104477611943"/>
    <s v="music"/>
    <s v="rock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d v="2015-06-29T10:31:29"/>
    <b v="0"/>
    <x v="25"/>
    <b v="1"/>
    <s v="music/rock"/>
    <n v="2.1875"/>
    <n v="62.5"/>
    <s v="music"/>
    <s v="rock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d v="2015-05-02T17:06:35"/>
    <b v="0"/>
    <x v="76"/>
    <b v="1"/>
    <s v="music/rock"/>
    <n v="1.36625"/>
    <n v="70.064102564102569"/>
    <s v="music"/>
    <s v="rock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d v="2016-09-21T09:45:17"/>
    <b v="0"/>
    <x v="300"/>
    <b v="1"/>
    <s v="music/rock"/>
    <n v="1.348074"/>
    <n v="60.181874999999998"/>
    <s v="music"/>
    <s v="rock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d v="2016-07-14T06:32:37"/>
    <b v="0"/>
    <x v="69"/>
    <b v="1"/>
    <s v="music/rock"/>
    <n v="1.454"/>
    <n v="21.382352941176471"/>
    <s v="music"/>
    <s v="rock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d v="2015-03-24T14:16:46"/>
    <b v="0"/>
    <x v="10"/>
    <b v="1"/>
    <s v="music/rock"/>
    <n v="1.0910714285714285"/>
    <n v="160.78947368421052"/>
    <s v="music"/>
    <s v="rock"/>
    <n v="33.9133564814765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d v="2015-07-08T10:36:58"/>
    <b v="0"/>
    <x v="62"/>
    <b v="1"/>
    <s v="music/rock"/>
    <n v="1.1020000000000001"/>
    <n v="42.384615384615387"/>
    <s v="music"/>
    <s v="rock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d v="2016-01-31T22:43:06"/>
    <b v="0"/>
    <x v="201"/>
    <b v="1"/>
    <s v="music/rock"/>
    <n v="1.1364000000000001"/>
    <n v="27.317307692307693"/>
    <s v="music"/>
    <s v="rock"/>
    <n v="31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d v="2016-07-02T11:22:03"/>
    <b v="0"/>
    <x v="47"/>
    <b v="1"/>
    <s v="music/rock"/>
    <n v="1.0235000000000001"/>
    <n v="196.82692307692307"/>
    <s v="music"/>
    <s v="rock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d v="2017-01-16T22:28:46"/>
    <b v="0"/>
    <x v="57"/>
    <b v="1"/>
    <s v="music/rock"/>
    <n v="1.2213333333333334"/>
    <n v="53.882352941176471"/>
    <s v="music"/>
    <s v="rock"/>
    <n v="42.980023148149485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d v="2016-12-15T16:48:01"/>
    <b v="0"/>
    <x v="141"/>
    <b v="1"/>
    <s v="music/rock"/>
    <n v="1.1188571428571428"/>
    <n v="47.756097560975611"/>
    <s v="music"/>
    <s v="rock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d v="2015-01-14T18:58:02"/>
    <b v="0"/>
    <x v="196"/>
    <b v="1"/>
    <s v="music/rock"/>
    <n v="1.073"/>
    <n v="88.191780821917803"/>
    <s v="music"/>
    <s v="rock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d v="2016-09-27T17:01:50"/>
    <b v="0"/>
    <x v="150"/>
    <b v="1"/>
    <s v="music/rock"/>
    <n v="1.1385000000000001"/>
    <n v="72.056962025316452"/>
    <s v="music"/>
    <s v="rock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d v="2016-06-05T15:58:54"/>
    <b v="0"/>
    <x v="71"/>
    <b v="1"/>
    <s v="music/rock"/>
    <n v="1.0968181818181819"/>
    <n v="74.246153846153845"/>
    <s v="music"/>
    <s v="rock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d v="2014-09-06T19:06:13"/>
    <b v="0"/>
    <x v="192"/>
    <b v="1"/>
    <s v="music/rock"/>
    <n v="1.2614444444444444"/>
    <n v="61.701086956521742"/>
    <s v="music"/>
    <s v="rock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d v="2016-05-08T03:11:13"/>
    <b v="0"/>
    <x v="69"/>
    <b v="1"/>
    <s v="music/rock"/>
    <n v="1.6742857142857144"/>
    <n v="17.235294117647058"/>
    <s v="music"/>
    <s v="rock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d v="2013-05-05T18:54:34"/>
    <b v="0"/>
    <x v="301"/>
    <b v="1"/>
    <s v="music/rock"/>
    <n v="4.9652000000000003"/>
    <n v="51.720833333333331"/>
    <s v="music"/>
    <s v="rock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d v="2015-03-01T20:16:51"/>
    <b v="0"/>
    <x v="116"/>
    <b v="1"/>
    <s v="music/rock"/>
    <n v="1.0915999999999999"/>
    <n v="24.150442477876105"/>
    <s v="music"/>
    <s v="rock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d v="2013-06-25T20:30:35"/>
    <b v="0"/>
    <x v="36"/>
    <b v="1"/>
    <s v="music/rock"/>
    <n v="1.0257499999999999"/>
    <n v="62.166666666666664"/>
    <s v="music"/>
    <s v="rock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d v="2015-01-28T07:14:45"/>
    <b v="1"/>
    <x v="81"/>
    <b v="0"/>
    <s v="publishing/translations"/>
    <n v="1.6620689655172414E-2"/>
    <n v="48.2"/>
    <s v="publishing"/>
    <s v="translations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d v="2014-10-29T11:20:01"/>
    <b v="1"/>
    <x v="57"/>
    <b v="0"/>
    <s v="publishing/translations"/>
    <n v="4.1999999999999997E-3"/>
    <n v="6.1764705882352944"/>
    <s v="publishing"/>
    <s v="translations"/>
    <n v="30.041666666664241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d v="2015-10-20T05:23:27"/>
    <b v="0"/>
    <x v="83"/>
    <b v="0"/>
    <s v="publishing/translations"/>
    <n v="1.25E-3"/>
    <n v="5"/>
    <s v="publishing"/>
    <s v="translations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d v="2014-07-18T07:52:58"/>
    <b v="0"/>
    <x v="84"/>
    <b v="0"/>
    <s v="publishing/translations"/>
    <n v="5.0000000000000001E-3"/>
    <n v="7.5"/>
    <s v="publishing"/>
    <s v="translations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d v="2015-10-14T15:55:56"/>
    <b v="0"/>
    <x v="79"/>
    <b v="0"/>
    <s v="publishing/translations"/>
    <n v="7.1999999999999995E-2"/>
    <n v="12"/>
    <s v="publishing"/>
    <s v="translations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d v="2014-11-01T22:12:15"/>
    <b v="0"/>
    <x v="78"/>
    <b v="0"/>
    <s v="publishing/translations"/>
    <n v="0"/>
    <e v="#DIV/0!"/>
    <s v="publishing"/>
    <s v="translations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d v="2016-04-19T02:38:40"/>
    <b v="0"/>
    <x v="29"/>
    <b v="0"/>
    <s v="publishing/translations"/>
    <n v="1.6666666666666666E-4"/>
    <n v="1"/>
    <s v="publishing"/>
    <s v="translations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d v="2015-01-08T20:25:00"/>
    <b v="0"/>
    <x v="83"/>
    <b v="0"/>
    <s v="publishing/translations"/>
    <n v="2.3333333333333335E-3"/>
    <n v="2.3333333333333335"/>
    <s v="publishing"/>
    <s v="translations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d v="2014-11-03T20:31:39"/>
    <b v="0"/>
    <x v="62"/>
    <b v="0"/>
    <s v="publishing/translations"/>
    <n v="4.5714285714285714E-2"/>
    <n v="24.615384615384617"/>
    <s v="publishing"/>
    <s v="translations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d v="2015-12-22T05:29:30"/>
    <b v="0"/>
    <x v="29"/>
    <b v="0"/>
    <s v="publishing/translations"/>
    <n v="0.05"/>
    <n v="100"/>
    <s v="publishing"/>
    <s v="translations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d v="2016-12-04T01:04:27"/>
    <b v="0"/>
    <x v="29"/>
    <b v="0"/>
    <s v="publishing/translations"/>
    <n v="2E-3"/>
    <n v="1"/>
    <s v="publishing"/>
    <s v="translations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d v="2015-07-07T11:13:11"/>
    <b v="0"/>
    <x v="82"/>
    <b v="0"/>
    <s v="publishing/translations"/>
    <n v="0.18181818181818182"/>
    <n v="88.888888888888886"/>
    <s v="publishing"/>
    <s v="translations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d v="2015-10-22T17:13:39"/>
    <b v="0"/>
    <x v="78"/>
    <b v="0"/>
    <s v="publishing/translations"/>
    <n v="0"/>
    <e v="#DIV/0!"/>
    <s v="publishing"/>
    <s v="translations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d v="2015-08-15T22:36:14"/>
    <b v="0"/>
    <x v="84"/>
    <b v="0"/>
    <s v="publishing/translations"/>
    <n v="1.2222222222222223E-2"/>
    <n v="27.5"/>
    <s v="publishing"/>
    <s v="translations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d v="2016-01-26T05:57:14"/>
    <b v="0"/>
    <x v="29"/>
    <b v="0"/>
    <s v="publishing/translations"/>
    <n v="2E-3"/>
    <n v="6"/>
    <s v="publishing"/>
    <s v="translations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d v="2016-09-09T05:56:59"/>
    <b v="0"/>
    <x v="73"/>
    <b v="0"/>
    <s v="publishing/translations"/>
    <n v="7.0634920634920634E-2"/>
    <n v="44.5"/>
    <s v="publishing"/>
    <s v="translations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d v="2016-06-03T11:01:26"/>
    <b v="0"/>
    <x v="83"/>
    <b v="0"/>
    <s v="publishing/translations"/>
    <n v="2.7272727272727271E-2"/>
    <n v="1"/>
    <s v="publishing"/>
    <s v="translations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d v="2015-01-09T16:58:29"/>
    <b v="0"/>
    <x v="84"/>
    <b v="0"/>
    <s v="publishing/translations"/>
    <n v="1E-3"/>
    <n v="100"/>
    <s v="publishing"/>
    <s v="translations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d v="2016-08-22T00:45:04"/>
    <b v="0"/>
    <x v="84"/>
    <b v="0"/>
    <s v="publishing/translations"/>
    <n v="1.0399999999999999E-3"/>
    <n v="13"/>
    <s v="publishing"/>
    <s v="translations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d v="2015-12-02T03:38:51"/>
    <b v="0"/>
    <x v="29"/>
    <b v="0"/>
    <s v="publishing/translations"/>
    <n v="3.3333333333333335E-3"/>
    <n v="100"/>
    <s v="publishing"/>
    <s v="translations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d v="2016-11-02T12:13:22"/>
    <b v="0"/>
    <x v="25"/>
    <b v="0"/>
    <s v="publishing/translations"/>
    <n v="0.2036"/>
    <n v="109.07142857142857"/>
    <s v="publishing"/>
    <s v="translations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d v="2015-03-29T22:09:19"/>
    <b v="0"/>
    <x v="78"/>
    <b v="0"/>
    <s v="publishing/translations"/>
    <n v="0"/>
    <e v="#DIV/0!"/>
    <s v="publishing"/>
    <s v="translations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d v="2015-06-25T04:22:00"/>
    <b v="0"/>
    <x v="78"/>
    <b v="0"/>
    <s v="publishing/translations"/>
    <n v="0"/>
    <e v="#DIV/0!"/>
    <s v="publishing"/>
    <s v="translations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d v="2016-08-19T15:26:25"/>
    <b v="0"/>
    <x v="80"/>
    <b v="0"/>
    <s v="publishing/translations"/>
    <n v="8.3799999999999999E-2"/>
    <n v="104.75"/>
    <s v="publishing"/>
    <s v="translations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d v="2016-03-03T04:06:57"/>
    <b v="0"/>
    <x v="83"/>
    <b v="0"/>
    <s v="publishing/translations"/>
    <n v="4.4999999999999998E-2"/>
    <n v="15"/>
    <s v="publishing"/>
    <s v="translations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d v="2015-03-10T20:27:22"/>
    <b v="0"/>
    <x v="78"/>
    <b v="0"/>
    <s v="publishing/translations"/>
    <n v="0"/>
    <e v="#DIV/0!"/>
    <s v="publishing"/>
    <s v="translations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d v="2014-11-18T14:31:28"/>
    <b v="0"/>
    <x v="81"/>
    <b v="0"/>
    <s v="publishing/translations"/>
    <n v="8.0600000000000005E-2"/>
    <n v="80.599999999999994"/>
    <s v="publishing"/>
    <s v="translations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d v="2015-10-27T00:03:36"/>
    <b v="0"/>
    <x v="5"/>
    <b v="0"/>
    <s v="publishing/translations"/>
    <n v="0.31947058823529412"/>
    <n v="115.55319148936171"/>
    <s v="publishing"/>
    <s v="translations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d v="2015-06-20T13:43:48"/>
    <b v="0"/>
    <x v="78"/>
    <b v="0"/>
    <s v="publishing/translations"/>
    <n v="0"/>
    <e v="#DIV/0!"/>
    <s v="publishing"/>
    <s v="translations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d v="2016-10-30T10:01:15"/>
    <b v="0"/>
    <x v="73"/>
    <b v="0"/>
    <s v="publishing/translations"/>
    <n v="6.7083333333333328E-2"/>
    <n v="80.5"/>
    <s v="publishing"/>
    <s v="translations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d v="2015-05-18T13:24:38"/>
    <b v="0"/>
    <x v="202"/>
    <b v="0"/>
    <s v="publishing/translations"/>
    <n v="9.987804878048781E-2"/>
    <n v="744.5454545454545"/>
    <s v="publishing"/>
    <s v="translations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d v="2015-09-11T13:43:40"/>
    <b v="0"/>
    <x v="84"/>
    <b v="0"/>
    <s v="publishing/translations"/>
    <n v="1E-3"/>
    <n v="7.5"/>
    <s v="publishing"/>
    <s v="translations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d v="2016-01-22T03:24:17"/>
    <b v="0"/>
    <x v="84"/>
    <b v="0"/>
    <s v="publishing/translations"/>
    <n v="7.7000000000000002E-3"/>
    <n v="38.5"/>
    <s v="publishing"/>
    <s v="translations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d v="2014-06-06T07:45:39"/>
    <b v="0"/>
    <x v="19"/>
    <b v="0"/>
    <s v="publishing/translations"/>
    <n v="0.26900000000000002"/>
    <n v="36.68181818181818"/>
    <s v="publishing"/>
    <s v="translations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d v="2016-03-28T15:54:59"/>
    <b v="0"/>
    <x v="22"/>
    <b v="0"/>
    <s v="publishing/translations"/>
    <n v="0.03"/>
    <n v="75"/>
    <s v="publishing"/>
    <s v="translations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d v="2015-02-05T14:55:01"/>
    <b v="0"/>
    <x v="79"/>
    <b v="0"/>
    <s v="publishing/translations"/>
    <n v="6.6055045871559637E-2"/>
    <n v="30"/>
    <s v="publishing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d v="2016-04-26T12:57:43"/>
    <b v="0"/>
    <x v="29"/>
    <b v="0"/>
    <s v="publishing/translations"/>
    <n v="7.6923076923076926E-5"/>
    <n v="1"/>
    <s v="publishing"/>
    <s v="translations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d v="2015-07-13T13:22:49"/>
    <b v="0"/>
    <x v="83"/>
    <b v="0"/>
    <s v="publishing/translations"/>
    <n v="1.1222222222222222E-2"/>
    <n v="673.33333333333337"/>
    <s v="publishing"/>
    <s v="translations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d v="2016-04-25T10:29:18"/>
    <b v="0"/>
    <x v="78"/>
    <b v="0"/>
    <s v="publishing/translations"/>
    <n v="0"/>
    <e v="#DIV/0!"/>
    <s v="publishing"/>
    <s v="translations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d v="2016-12-03T17:13:29"/>
    <b v="0"/>
    <x v="78"/>
    <b v="0"/>
    <s v="publishing/translations"/>
    <n v="0"/>
    <e v="#DIV/0!"/>
    <s v="publishing"/>
    <s v="translations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d v="2015-07-14T15:57:42"/>
    <b v="0"/>
    <x v="78"/>
    <b v="0"/>
    <s v="publishing/translations"/>
    <n v="0"/>
    <e v="#DIV/0!"/>
    <s v="publishing"/>
    <s v="translations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d v="2015-05-15T08:00:55"/>
    <b v="0"/>
    <x v="78"/>
    <b v="0"/>
    <s v="publishing/translations"/>
    <n v="0"/>
    <e v="#DIV/0!"/>
    <s v="publishing"/>
    <s v="translations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d v="2016-04-01T05:44:38"/>
    <b v="0"/>
    <x v="78"/>
    <b v="0"/>
    <s v="publishing/translations"/>
    <n v="0"/>
    <e v="#DIV/0!"/>
    <s v="publishing"/>
    <s v="translations"/>
    <n v="20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d v="2016-06-08T12:32:14"/>
    <b v="0"/>
    <x v="83"/>
    <b v="0"/>
    <s v="publishing/translations"/>
    <n v="1.4999999999999999E-4"/>
    <n v="25"/>
    <s v="publishing"/>
    <s v="translations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d v="2015-04-21T17:28:38"/>
    <b v="0"/>
    <x v="78"/>
    <b v="0"/>
    <s v="publishing/translations"/>
    <n v="0"/>
    <e v="#DIV/0!"/>
    <s v="publishing"/>
    <s v="translations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d v="2015-03-23T14:28:25"/>
    <b v="0"/>
    <x v="78"/>
    <b v="0"/>
    <s v="publishing/translations"/>
    <n v="0"/>
    <e v="#DIV/0!"/>
    <s v="publishing"/>
    <s v="translations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d v="2016-01-20T23:06:37"/>
    <b v="0"/>
    <x v="29"/>
    <b v="0"/>
    <s v="publishing/translations"/>
    <n v="1.0000000000000001E-5"/>
    <n v="1"/>
    <s v="publishing"/>
    <s v="translations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d v="2014-10-19T18:00:59"/>
    <b v="0"/>
    <x v="84"/>
    <b v="0"/>
    <s v="publishing/translations"/>
    <n v="1.0554089709762533E-4"/>
    <n v="1"/>
    <s v="publishing"/>
    <s v="translations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d v="2014-06-28T11:52:43"/>
    <b v="0"/>
    <x v="78"/>
    <b v="0"/>
    <s v="publishing/translations"/>
    <n v="0"/>
    <e v="#DIV/0!"/>
    <s v="publishing"/>
    <s v="translations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d v="2017-03-01T11:42:27"/>
    <b v="0"/>
    <x v="78"/>
    <b v="0"/>
    <s v="publishing/translations"/>
    <n v="0"/>
    <e v="#DIV/0!"/>
    <s v="publishing"/>
    <s v="translations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d v="2016-04-03T15:48:00"/>
    <b v="0"/>
    <x v="29"/>
    <b v="0"/>
    <s v="publishing/translations"/>
    <n v="8.5714285714285719E-3"/>
    <n v="15"/>
    <s v="publishing"/>
    <s v="translations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d v="2014-07-12T11:08:40"/>
    <b v="0"/>
    <x v="63"/>
    <b v="0"/>
    <s v="publishing/translations"/>
    <n v="0.105"/>
    <n v="225"/>
    <s v="publishing"/>
    <s v="translations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d v="2016-12-04T11:02:45"/>
    <b v="0"/>
    <x v="83"/>
    <b v="0"/>
    <s v="publishing/translations"/>
    <n v="2.9000000000000001E-2"/>
    <n v="48.333333333333336"/>
    <s v="publishing"/>
    <s v="translations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d v="2015-10-12T16:30:44"/>
    <b v="0"/>
    <x v="78"/>
    <b v="0"/>
    <s v="publishing/translations"/>
    <n v="0"/>
    <e v="#DIV/0!"/>
    <s v="publishing"/>
    <s v="translations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d v="2014-07-11T11:56:00"/>
    <b v="0"/>
    <x v="78"/>
    <b v="0"/>
    <s v="publishing/translations"/>
    <n v="0"/>
    <e v="#DIV/0!"/>
    <s v="publishing"/>
    <s v="translations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d v="2015-11-03T23:54:56"/>
    <b v="0"/>
    <x v="78"/>
    <b v="0"/>
    <s v="publishing/translations"/>
    <n v="0"/>
    <e v="#DIV/0!"/>
    <s v="publishing"/>
    <s v="translations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d v="2014-10-03T16:31:38"/>
    <b v="0"/>
    <x v="78"/>
    <b v="0"/>
    <s v="publishing/translations"/>
    <n v="0"/>
    <e v="#DIV/0!"/>
    <s v="publishing"/>
    <s v="translations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d v="2014-09-17T10:29:14"/>
    <b v="1"/>
    <x v="158"/>
    <b v="1"/>
    <s v="publishing/radio &amp; podcasts"/>
    <n v="1.012446"/>
    <n v="44.66673529411765"/>
    <s v="publishing"/>
    <s v="radio &amp; podcasts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d v="2013-03-11T10:54:31"/>
    <b v="1"/>
    <x v="3"/>
    <b v="1"/>
    <s v="publishing/radio &amp; podcasts"/>
    <n v="1.085175"/>
    <n v="28.937999999999999"/>
    <s v="publishing"/>
    <s v="radio &amp; podcasts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d v="2013-02-21T16:52:18"/>
    <b v="1"/>
    <x v="20"/>
    <b v="1"/>
    <s v="publishing/radio &amp; podcasts"/>
    <n v="1.4766666666666666"/>
    <n v="35.44"/>
    <s v="publishing"/>
    <s v="radio &amp; podcasts"/>
    <n v="44.958333333335759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d v="2013-01-17T10:52:38"/>
    <b v="1"/>
    <x v="302"/>
    <b v="1"/>
    <s v="publishing/radio &amp; podcasts"/>
    <n v="1.6319999999999999"/>
    <n v="34.871794871794869"/>
    <s v="publishing"/>
    <s v="radio &amp; podcasts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d v="2012-02-20T12:37:32"/>
    <b v="1"/>
    <x v="303"/>
    <b v="1"/>
    <s v="publishing/radio &amp; podcasts"/>
    <n v="4.5641449999999999"/>
    <n v="52.622732513451197"/>
    <s v="publishing"/>
    <s v="radio &amp; podcasts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d v="2015-12-01T23:07:46"/>
    <b v="1"/>
    <x v="290"/>
    <b v="1"/>
    <s v="publishing/radio &amp; podcasts"/>
    <n v="1.0787731249999999"/>
    <n v="69.598266129032254"/>
    <s v="publishing"/>
    <s v="radio &amp; podcasts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d v="2012-01-25T14:14:45"/>
    <b v="1"/>
    <x v="304"/>
    <b v="1"/>
    <s v="publishing/radio &amp; podcasts"/>
    <n v="1.1508"/>
    <n v="76.72"/>
    <s v="publishing"/>
    <s v="radio &amp; podcasts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d v="2011-04-12T19:20:49"/>
    <b v="1"/>
    <x v="305"/>
    <b v="1"/>
    <s v="publishing/radio &amp; podcasts"/>
    <n v="1.0236842105263158"/>
    <n v="33.191126279863482"/>
    <s v="publishing"/>
    <s v="radio &amp; podcasts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d v="2013-01-16T09:21:49"/>
    <b v="1"/>
    <x v="306"/>
    <b v="1"/>
    <s v="publishing/radio &amp; podcasts"/>
    <n v="1.0842485875706214"/>
    <n v="149.46417445482865"/>
    <s v="publishing"/>
    <s v="radio &amp; podcasts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d v="2012-12-07T14:51:03"/>
    <b v="1"/>
    <x v="75"/>
    <b v="1"/>
    <s v="publishing/radio &amp; podcasts"/>
    <n v="1.2513333333333334"/>
    <n v="23.172839506172838"/>
    <s v="publishing"/>
    <s v="radio &amp; podcasts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d v="2015-03-10T17:58:54"/>
    <b v="1"/>
    <x v="307"/>
    <b v="1"/>
    <s v="publishing/radio &amp; podcasts"/>
    <n v="1.03840625"/>
    <n v="96.877551020408163"/>
    <s v="publishing"/>
    <s v="radio &amp; podcasts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d v="2013-09-16T08:01:43"/>
    <b v="1"/>
    <x v="226"/>
    <b v="1"/>
    <s v="publishing/radio &amp; podcasts"/>
    <n v="1.3870400000000001"/>
    <n v="103.20238095238095"/>
    <s v="publishing"/>
    <s v="radio &amp; podcasts"/>
    <n v="30"/>
  </r>
  <r>
    <n v="1473"/>
    <s v="ONE LOVES ONLY FORM"/>
    <s v="Public Radio Project"/>
    <n v="1500"/>
    <n v="1807.74"/>
    <x v="0"/>
    <s v="US"/>
    <s v="USD"/>
    <n v="1330644639"/>
    <d v="2012-03-01T18:30:39"/>
    <n v="1328052639"/>
    <d v="2012-01-31T18:30:39"/>
    <b v="1"/>
    <x v="5"/>
    <b v="1"/>
    <s v="publishing/radio &amp; podcasts"/>
    <n v="1.20516"/>
    <n v="38.462553191489363"/>
    <s v="publishing"/>
    <s v="radio &amp; podcasts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d v="2013-08-14T12:28:12"/>
    <b v="1"/>
    <x v="88"/>
    <b v="1"/>
    <s v="publishing/radio &amp; podcasts"/>
    <n v="1.1226666666666667"/>
    <n v="44.315789473684212"/>
    <s v="publishing"/>
    <s v="radio &amp; podcasts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d v="2014-11-17T12:21:03"/>
    <b v="1"/>
    <x v="308"/>
    <b v="1"/>
    <s v="publishing/radio &amp; podcasts"/>
    <n v="1.8866966666666667"/>
    <n v="64.173356009070289"/>
    <s v="publishing"/>
    <s v="radio &amp; podcasts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d v="2011-08-10T20:00:22"/>
    <b v="1"/>
    <x v="309"/>
    <b v="1"/>
    <s v="publishing/radio &amp; podcasts"/>
    <n v="6.6155466666666669"/>
    <n v="43.333275109170302"/>
    <s v="publishing"/>
    <s v="radio &amp; podcasts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d v="2011-10-24T09:46:44"/>
    <b v="1"/>
    <x v="232"/>
    <b v="1"/>
    <s v="publishing/radio &amp; podcasts"/>
    <n v="1.1131"/>
    <n v="90.495934959349597"/>
    <s v="publishing"/>
    <s v="radio &amp; podcasts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d v="2013-04-30T15:55:13"/>
    <b v="1"/>
    <x v="310"/>
    <b v="1"/>
    <s v="publishing/radio &amp; podcasts"/>
    <n v="11.8161422"/>
    <n v="29.187190495010373"/>
    <s v="publishing"/>
    <s v="radio &amp; podcasts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d v="2014-04-25T12:53:09"/>
    <b v="1"/>
    <x v="26"/>
    <b v="1"/>
    <s v="publishing/radio &amp; podcasts"/>
    <n v="1.37375"/>
    <n v="30.95774647887324"/>
    <s v="publishing"/>
    <s v="radio &amp; podcasts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d v="2013-07-09T17:24:59"/>
    <b v="1"/>
    <x v="311"/>
    <b v="1"/>
    <s v="publishing/radio &amp; podcasts"/>
    <n v="1.170404"/>
    <n v="92.157795275590544"/>
    <s v="publishing"/>
    <s v="radio &amp; podcasts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d v="2013-10-03T17:09:05"/>
    <b v="0"/>
    <x v="79"/>
    <b v="0"/>
    <s v="publishing/fiction"/>
    <n v="2.1000000000000001E-2"/>
    <n v="17.5"/>
    <s v="publishing"/>
    <s v="fiction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d v="2012-08-15T15:35:36"/>
    <b v="0"/>
    <x v="29"/>
    <b v="0"/>
    <s v="publishing/fiction"/>
    <n v="1E-3"/>
    <n v="5"/>
    <s v="publishing"/>
    <s v="fiction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d v="2016-06-26T23:37:55"/>
    <b v="0"/>
    <x v="84"/>
    <b v="0"/>
    <s v="publishing/fiction"/>
    <n v="7.1428571428571426E-3"/>
    <n v="25"/>
    <s v="publishing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d v="2012-05-23T23:49:23"/>
    <b v="0"/>
    <x v="78"/>
    <b v="0"/>
    <s v="publishing/fiction"/>
    <n v="0"/>
    <e v="#DIV/0!"/>
    <s v="publishing"/>
    <s v="fiction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d v="2015-05-06T14:06:13"/>
    <b v="0"/>
    <x v="83"/>
    <b v="0"/>
    <s v="publishing/fiction"/>
    <n v="2.2388059701492536E-2"/>
    <n v="50"/>
    <s v="publishing"/>
    <s v="fiction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d v="2015-01-27T23:02:41"/>
    <b v="0"/>
    <x v="83"/>
    <b v="0"/>
    <s v="publishing/fiction"/>
    <n v="2.3999999999999998E-3"/>
    <n v="16"/>
    <s v="publishing"/>
    <s v="fiction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d v="2016-07-03T17:01:11"/>
    <b v="0"/>
    <x v="78"/>
    <b v="0"/>
    <s v="publishing/fiction"/>
    <n v="0"/>
    <e v="#DIV/0!"/>
    <s v="publishing"/>
    <s v="fiction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d v="2013-12-06T08:31:00"/>
    <b v="0"/>
    <x v="79"/>
    <b v="0"/>
    <s v="publishing/fiction"/>
    <n v="2.4E-2"/>
    <n v="60"/>
    <s v="publishing"/>
    <s v="fiction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d v="2012-10-16T09:40:52"/>
    <b v="0"/>
    <x v="78"/>
    <b v="0"/>
    <s v="publishing/fiction"/>
    <n v="0"/>
    <e v="#DIV/0!"/>
    <s v="publishing"/>
    <s v="fiction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d v="2013-09-03T08:27:54"/>
    <b v="0"/>
    <x v="10"/>
    <b v="0"/>
    <s v="publishing/fiction"/>
    <n v="0.30862068965517242"/>
    <n v="47.10526315789474"/>
    <s v="publishing"/>
    <s v="fiction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d v="2014-12-18T12:07:23"/>
    <b v="0"/>
    <x v="29"/>
    <b v="0"/>
    <s v="publishing/fiction"/>
    <n v="8.3333333333333329E-2"/>
    <n v="100"/>
    <s v="publishing"/>
    <s v="fiction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d v="2011-05-19T16:14:06"/>
    <b v="0"/>
    <x v="84"/>
    <b v="0"/>
    <s v="publishing/fiction"/>
    <n v="7.4999999999999997E-3"/>
    <n v="15"/>
    <s v="publishing"/>
    <s v="fiction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d v="2013-05-17T15:47:55"/>
    <b v="0"/>
    <x v="78"/>
    <b v="0"/>
    <s v="publishing/fiction"/>
    <n v="0"/>
    <e v="#DIV/0!"/>
    <s v="publishing"/>
    <s v="fiction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d v="2015-03-04T12:20:13"/>
    <b v="0"/>
    <x v="202"/>
    <b v="0"/>
    <s v="publishing/fiction"/>
    <n v="8.8999999999999996E-2"/>
    <n v="40.454545454545453"/>
    <s v="publishing"/>
    <s v="fiction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d v="2011-07-28T13:57:11"/>
    <b v="0"/>
    <x v="78"/>
    <b v="0"/>
    <s v="publishing/fiction"/>
    <n v="0"/>
    <e v="#DIV/0!"/>
    <s v="publishing"/>
    <s v="fiction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d v="2014-07-18T06:24:19"/>
    <b v="0"/>
    <x v="78"/>
    <b v="0"/>
    <s v="publishing/fiction"/>
    <n v="0"/>
    <e v="#DIV/0!"/>
    <s v="publishing"/>
    <s v="fiction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d v="2013-06-19T10:25:22"/>
    <b v="0"/>
    <x v="29"/>
    <b v="0"/>
    <s v="publishing/fiction"/>
    <n v="6.666666666666667E-5"/>
    <n v="1"/>
    <s v="publishing"/>
    <s v="fiction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d v="2014-07-20T18:36:18"/>
    <b v="0"/>
    <x v="83"/>
    <b v="0"/>
    <s v="publishing/fiction"/>
    <n v="1.9E-2"/>
    <n v="19"/>
    <s v="publishing"/>
    <s v="fiction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d v="2016-06-05T19:10:33"/>
    <b v="0"/>
    <x v="29"/>
    <b v="0"/>
    <s v="publishing/fiction"/>
    <n v="2.5000000000000001E-3"/>
    <n v="5"/>
    <s v="publishing"/>
    <s v="fiction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d v="2013-04-01T16:42:37"/>
    <b v="0"/>
    <x v="41"/>
    <b v="0"/>
    <s v="publishing/fiction"/>
    <n v="0.25035714285714283"/>
    <n v="46.733333333333334"/>
    <s v="publishing"/>
    <s v="fiction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d v="2015-06-08T09:00:23"/>
    <b v="1"/>
    <x v="312"/>
    <b v="1"/>
    <s v="photography/photobooks"/>
    <n v="1.6633076923076924"/>
    <n v="97.731073446327684"/>
    <s v="photography"/>
    <s v="photobooks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d v="2016-02-26T08:01:20"/>
    <b v="1"/>
    <x v="313"/>
    <b v="1"/>
    <s v="photography/photobooks"/>
    <n v="1.0144545454545455"/>
    <n v="67.835866261398181"/>
    <s v="photography"/>
    <s v="photobooks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d v="2016-08-24T03:20:01"/>
    <b v="1"/>
    <x v="26"/>
    <b v="1"/>
    <s v="photography/photobooks"/>
    <n v="1.0789146666666667"/>
    <n v="56.98492957746479"/>
    <s v="photography"/>
    <s v="photobooks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d v="2014-05-13T10:47:04"/>
    <b v="1"/>
    <x v="314"/>
    <b v="1"/>
    <s v="photography/photobooks"/>
    <n v="2.7793846153846156"/>
    <n v="67.159851301115239"/>
    <s v="photography"/>
    <s v="photobooks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d v="2016-02-14T05:38:23"/>
    <b v="1"/>
    <x v="315"/>
    <b v="1"/>
    <s v="photography/photobooks"/>
    <n v="1.0358125"/>
    <n v="48.037681159420288"/>
    <s v="photography"/>
    <s v="photobooks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d v="2014-06-24T13:51:44"/>
    <b v="1"/>
    <x v="68"/>
    <b v="1"/>
    <s v="photography/photobooks"/>
    <n v="1.1140000000000001"/>
    <n v="38.860465116279073"/>
    <s v="photography"/>
    <s v="photobooks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d v="2010-03-17T05:48:29"/>
    <b v="1"/>
    <x v="51"/>
    <b v="1"/>
    <s v="photography/photobooks"/>
    <n v="2.15"/>
    <n v="78.181818181818187"/>
    <s v="photography"/>
    <s v="photobooks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d v="2014-05-27T09:44:41"/>
    <b v="1"/>
    <x v="263"/>
    <b v="1"/>
    <s v="photography/photobooks"/>
    <n v="1.1076216216216217"/>
    <n v="97.113744075829388"/>
    <s v="photography"/>
    <s v="photobooks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d v="2017-01-16T07:48:05"/>
    <b v="1"/>
    <x v="193"/>
    <b v="1"/>
    <s v="photography/photobooks"/>
    <n v="1.2364125714285714"/>
    <n v="110.39397959183674"/>
    <s v="photography"/>
    <s v="photobooks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d v="2014-06-19T04:14:38"/>
    <b v="1"/>
    <x v="316"/>
    <b v="1"/>
    <s v="photography/photobooks"/>
    <n v="1.0103500000000001"/>
    <n v="39.91506172839506"/>
    <s v="photography"/>
    <s v="photobooks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d v="2015-10-19T09:00:04"/>
    <b v="1"/>
    <x v="190"/>
    <b v="1"/>
    <s v="photography/photobooks"/>
    <n v="1.1179285714285714"/>
    <n v="75.975728155339809"/>
    <s v="photography"/>
    <s v="photobooks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d v="2017-01-06T11:25:39"/>
    <b v="1"/>
    <x v="317"/>
    <b v="1"/>
    <s v="photography/photobooks"/>
    <n v="5.5877142857142861"/>
    <n v="58.379104477611939"/>
    <s v="photography"/>
    <s v="photobooks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d v="2014-06-16T10:17:46"/>
    <b v="1"/>
    <x v="224"/>
    <b v="1"/>
    <s v="photography/photobooks"/>
    <n v="1.5001875"/>
    <n v="55.82093023255814"/>
    <s v="photography"/>
    <s v="photobooks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d v="2015-08-18T09:20:40"/>
    <b v="1"/>
    <x v="282"/>
    <b v="1"/>
    <s v="photography/photobooks"/>
    <n v="1.0647599999999999"/>
    <n v="151.24431818181819"/>
    <s v="photography"/>
    <s v="photobooks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d v="2016-02-15T01:04:57"/>
    <b v="1"/>
    <x v="160"/>
    <b v="1"/>
    <s v="photography/photobooks"/>
    <n v="1.57189"/>
    <n v="849.67027027027029"/>
    <s v="photography"/>
    <s v="photobooks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d v="2016-09-06T06:11:32"/>
    <b v="1"/>
    <x v="318"/>
    <b v="1"/>
    <s v="photography/photobooks"/>
    <n v="1.0865882352941176"/>
    <n v="159.24137931034483"/>
    <s v="photography"/>
    <s v="photobooks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d v="2014-11-05T08:35:53"/>
    <b v="1"/>
    <x v="319"/>
    <b v="1"/>
    <s v="photography/photobooks"/>
    <n v="1.6197999999999999"/>
    <n v="39.507317073170732"/>
    <s v="photography"/>
    <s v="photobooks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d v="2014-05-01T14:40:52"/>
    <b v="1"/>
    <x v="163"/>
    <b v="1"/>
    <s v="photography/photobooks"/>
    <n v="2.0536666666666665"/>
    <n v="130.52966101694915"/>
    <s v="photography"/>
    <s v="photobooks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d v="2014-05-23T12:48:03"/>
    <b v="1"/>
    <x v="108"/>
    <b v="1"/>
    <s v="photography/photobooks"/>
    <n v="1.033638888888889"/>
    <n v="64.156896551724131"/>
    <s v="photography"/>
    <s v="photobooks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d v="2014-11-12T15:35:13"/>
    <b v="1"/>
    <x v="157"/>
    <b v="1"/>
    <s v="photography/photobooks"/>
    <n v="1.0347222222222223"/>
    <n v="111.52694610778443"/>
    <s v="photography"/>
    <s v="photobooks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d v="2016-05-02T23:01:31"/>
    <b v="1"/>
    <x v="97"/>
    <b v="1"/>
    <s v="photography/photobooks"/>
    <n v="1.0681333333333334"/>
    <n v="170.44680851063831"/>
    <s v="photography"/>
    <s v="photobooks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d v="2014-09-17T14:55:39"/>
    <b v="1"/>
    <x v="320"/>
    <b v="1"/>
    <s v="photography/photobooks"/>
    <n v="1.3896574712643677"/>
    <n v="133.7391592920354"/>
    <s v="photography"/>
    <s v="photobooks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d v="2014-11-21T13:01:56"/>
    <b v="1"/>
    <x v="198"/>
    <b v="1"/>
    <s v="photography/photobooks"/>
    <n v="1.2484324324324325"/>
    <n v="95.834024896265561"/>
    <s v="photography"/>
    <s v="photobooks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d v="2017-01-21T07:01:30"/>
    <b v="1"/>
    <x v="33"/>
    <b v="1"/>
    <s v="photography/photobooks"/>
    <n v="2.0699999999999998"/>
    <n v="221.78571428571428"/>
    <s v="photography"/>
    <s v="photobooks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d v="2016-07-19T11:52:18"/>
    <b v="1"/>
    <x v="205"/>
    <b v="1"/>
    <s v="photography/photobooks"/>
    <n v="1.7400576923076922"/>
    <n v="32.315357142857138"/>
    <s v="photography"/>
    <s v="photobooks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d v="2015-12-01T01:37:27"/>
    <b v="1"/>
    <x v="321"/>
    <b v="1"/>
    <s v="photography/photobooks"/>
    <n v="1.2032608695652174"/>
    <n v="98.839285714285708"/>
    <s v="photography"/>
    <s v="photobooks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d v="2017-02-14T09:24:46"/>
    <b v="1"/>
    <x v="16"/>
    <b v="1"/>
    <s v="photography/photobooks"/>
    <n v="1.1044428571428573"/>
    <n v="55.222142857142863"/>
    <s v="photography"/>
    <s v="photobooks"/>
    <n v="27.95833333333575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d v="2017-01-01T12:35:22"/>
    <b v="1"/>
    <x v="322"/>
    <b v="1"/>
    <s v="photography/photobooks"/>
    <n v="2.8156666666666665"/>
    <n v="52.793750000000003"/>
    <s v="photography"/>
    <s v="photobooks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d v="2015-02-17T10:05:20"/>
    <b v="1"/>
    <x v="261"/>
    <b v="1"/>
    <s v="photography/photobooks"/>
    <n v="1.0067894736842105"/>
    <n v="135.66666666666666"/>
    <s v="photography"/>
    <s v="photobooks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d v="2015-09-28T13:24:55"/>
    <b v="1"/>
    <x v="323"/>
    <b v="1"/>
    <s v="photography/photobooks"/>
    <n v="1.3482571428571428"/>
    <n v="53.991990846681922"/>
    <s v="photography"/>
    <s v="photobooks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d v="2014-10-29T14:15:26"/>
    <b v="1"/>
    <x v="196"/>
    <b v="1"/>
    <s v="photography/photobooks"/>
    <n v="1.7595744680851064"/>
    <n v="56.643835616438359"/>
    <s v="photography"/>
    <s v="photobooks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d v="2016-01-22T06:24:25"/>
    <b v="1"/>
    <x v="324"/>
    <b v="1"/>
    <s v="photography/photobooks"/>
    <n v="4.8402000000000003"/>
    <n v="82.316326530612244"/>
    <s v="photography"/>
    <s v="photobooks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d v="2016-03-13T19:02:57"/>
    <b v="1"/>
    <x v="325"/>
    <b v="1"/>
    <s v="photography/photobooks"/>
    <n v="1.4514"/>
    <n v="88.26081081081081"/>
    <s v="photography"/>
    <s v="photobooks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d v="2015-08-05T11:11:02"/>
    <b v="1"/>
    <x v="232"/>
    <b v="1"/>
    <s v="photography/photobooks"/>
    <n v="4.1773333333333333"/>
    <n v="84.905149051490511"/>
    <s v="photography"/>
    <s v="photobooks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d v="2016-04-24T14:53:51"/>
    <b v="1"/>
    <x v="238"/>
    <b v="1"/>
    <s v="photography/photobooks"/>
    <n v="1.3242499999999999"/>
    <n v="48.154545454545456"/>
    <s v="photography"/>
    <s v="photobooks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d v="2015-07-28T14:15:10"/>
    <b v="1"/>
    <x v="326"/>
    <b v="1"/>
    <s v="photography/photobooks"/>
    <n v="2.5030841666666666"/>
    <n v="66.015406593406595"/>
    <s v="photography"/>
    <s v="photobooks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d v="2016-07-01T02:33:47"/>
    <b v="1"/>
    <x v="291"/>
    <b v="1"/>
    <s v="photography/photobooks"/>
    <n v="1.7989999999999999"/>
    <n v="96.375"/>
    <s v="photography"/>
    <s v="photobooks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d v="2014-12-08T13:46:10"/>
    <b v="1"/>
    <x v="67"/>
    <b v="1"/>
    <s v="photography/photobooks"/>
    <n v="1.0262857142857142"/>
    <n v="156.17391304347825"/>
    <s v="photography"/>
    <s v="photobooks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d v="2016-12-01T17:03:39"/>
    <b v="0"/>
    <x v="4"/>
    <b v="1"/>
    <s v="photography/photobooks"/>
    <n v="1.359861"/>
    <n v="95.764859154929582"/>
    <s v="photography"/>
    <s v="photobooks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d v="2014-10-26T19:10:16"/>
    <b v="1"/>
    <x v="15"/>
    <b v="1"/>
    <s v="photography/photobooks"/>
    <n v="1.1786666666666668"/>
    <n v="180.40816326530611"/>
    <s v="photography"/>
    <s v="photobooks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d v="2014-12-01T12:05:38"/>
    <b v="0"/>
    <x v="84"/>
    <b v="0"/>
    <s v="photography/nature"/>
    <n v="3.3333333333333332E-4"/>
    <n v="3"/>
    <s v="photography"/>
    <s v="nature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d v="2015-06-15T18:55:00"/>
    <b v="0"/>
    <x v="29"/>
    <b v="0"/>
    <s v="photography/nature"/>
    <n v="0.04"/>
    <n v="20"/>
    <s v="photography"/>
    <s v="nature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d v="2014-10-23T07:13:54"/>
    <b v="0"/>
    <x v="29"/>
    <b v="0"/>
    <s v="photography/nature"/>
    <n v="4.4444444444444444E-3"/>
    <n v="10"/>
    <s v="photography"/>
    <s v="nature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d v="2015-02-17T20:13:44"/>
    <b v="0"/>
    <x v="78"/>
    <b v="0"/>
    <s v="photography/nature"/>
    <n v="0"/>
    <e v="#DIV/0!"/>
    <s v="photography"/>
    <s v="nature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d v="2015-01-27T16:13:54"/>
    <b v="0"/>
    <x v="29"/>
    <b v="0"/>
    <s v="photography/nature"/>
    <n v="3.3333333333333332E-4"/>
    <n v="1"/>
    <s v="photography"/>
    <s v="nature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d v="2014-07-19T00:06:39"/>
    <b v="0"/>
    <x v="202"/>
    <b v="0"/>
    <s v="photography/nature"/>
    <n v="0.28899999999999998"/>
    <n v="26.272727272727273"/>
    <s v="photography"/>
    <s v="nature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d v="2017-02-16T05:14:42"/>
    <b v="0"/>
    <x v="78"/>
    <b v="0"/>
    <s v="photography/nature"/>
    <n v="0"/>
    <e v="#DIV/0!"/>
    <s v="photography"/>
    <s v="nature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d v="2015-10-09T16:10:20"/>
    <b v="0"/>
    <x v="29"/>
    <b v="0"/>
    <s v="photography/nature"/>
    <n v="8.5714285714285715E-2"/>
    <n v="60"/>
    <s v="photography"/>
    <s v="nature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d v="2015-10-03T22:15:59"/>
    <b v="0"/>
    <x v="79"/>
    <b v="0"/>
    <s v="photography/nature"/>
    <n v="0.34"/>
    <n v="28.333333333333332"/>
    <s v="photography"/>
    <s v="nature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d v="2016-04-12T05:47:14"/>
    <b v="0"/>
    <x v="63"/>
    <b v="0"/>
    <s v="photography/nature"/>
    <n v="0.13466666666666666"/>
    <n v="14.428571428571429"/>
    <s v="photography"/>
    <s v="nature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d v="2015-04-27T14:47:19"/>
    <b v="0"/>
    <x v="78"/>
    <b v="0"/>
    <s v="photography/nature"/>
    <n v="0"/>
    <e v="#DIV/0!"/>
    <s v="photography"/>
    <s v="nature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d v="2014-09-10T11:31:48"/>
    <b v="0"/>
    <x v="38"/>
    <b v="0"/>
    <s v="photography/nature"/>
    <n v="0.49186046511627907"/>
    <n v="132.1875"/>
    <s v="photography"/>
    <s v="nature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d v="2015-08-03T01:47:27"/>
    <b v="0"/>
    <x v="78"/>
    <b v="0"/>
    <s v="photography/nature"/>
    <n v="0"/>
    <e v="#DIV/0!"/>
    <s v="photography"/>
    <s v="nature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d v="2015-07-03T01:03:10"/>
    <b v="0"/>
    <x v="78"/>
    <b v="0"/>
    <s v="photography/nature"/>
    <n v="0"/>
    <e v="#DIV/0!"/>
    <s v="photography"/>
    <s v="nature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d v="2015-08-25T09:43:52"/>
    <b v="0"/>
    <x v="78"/>
    <b v="0"/>
    <s v="photography/nature"/>
    <n v="0"/>
    <e v="#DIV/0!"/>
    <s v="photography"/>
    <s v="nature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d v="2016-06-03T22:40:24"/>
    <b v="0"/>
    <x v="8"/>
    <b v="0"/>
    <s v="photography/nature"/>
    <n v="0.45133333333333331"/>
    <n v="56.416666666666664"/>
    <s v="photography"/>
    <s v="nature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d v="2014-08-20T10:40:33"/>
    <b v="0"/>
    <x v="29"/>
    <b v="0"/>
    <s v="photography/nature"/>
    <n v="0.04"/>
    <n v="100"/>
    <s v="photography"/>
    <s v="nature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d v="2015-06-30T04:32:39"/>
    <b v="0"/>
    <x v="83"/>
    <b v="0"/>
    <s v="photography/nature"/>
    <n v="4.6666666666666669E-2"/>
    <n v="11.666666666666666"/>
    <s v="photography"/>
    <s v="nature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d v="2015-04-13T20:16:39"/>
    <b v="0"/>
    <x v="29"/>
    <b v="0"/>
    <s v="photography/nature"/>
    <n v="3.3333333333333335E-3"/>
    <n v="50"/>
    <s v="photography"/>
    <s v="nature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d v="2014-10-23T19:29:53"/>
    <b v="0"/>
    <x v="80"/>
    <b v="0"/>
    <s v="photography/nature"/>
    <n v="3.7600000000000001E-2"/>
    <n v="23.5"/>
    <s v="photography"/>
    <s v="nature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d v="2013-10-07T20:00:03"/>
    <b v="0"/>
    <x v="29"/>
    <b v="0"/>
    <s v="publishing/art books"/>
    <n v="6.7000000000000002E-3"/>
    <n v="67"/>
    <s v="publishing"/>
    <s v="art books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d v="2009-09-23T08:35:16"/>
    <b v="0"/>
    <x v="78"/>
    <b v="0"/>
    <s v="publishing/art books"/>
    <n v="0"/>
    <e v="#DIV/0!"/>
    <s v="publishing"/>
    <s v="art books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d v="2014-01-13T12:49:11"/>
    <b v="0"/>
    <x v="84"/>
    <b v="0"/>
    <s v="publishing/art books"/>
    <n v="1.4166666666666666E-2"/>
    <n v="42.5"/>
    <s v="publishing"/>
    <s v="art books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d v="2015-04-27T03:48:29"/>
    <b v="0"/>
    <x v="29"/>
    <b v="0"/>
    <s v="publishing/art books"/>
    <n v="1E-3"/>
    <n v="10"/>
    <s v="publishing"/>
    <s v="art books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d v="2011-05-09T12:31:01"/>
    <b v="0"/>
    <x v="29"/>
    <b v="0"/>
    <s v="publishing/art books"/>
    <n v="2.5000000000000001E-2"/>
    <n v="100"/>
    <s v="publishing"/>
    <s v="art books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d v="2016-06-28T17:00:04"/>
    <b v="0"/>
    <x v="211"/>
    <b v="0"/>
    <s v="publishing/art books"/>
    <n v="0.21249999999999999"/>
    <n v="108.05084745762711"/>
    <s v="publishing"/>
    <s v="art books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d v="2014-02-01T17:29:05"/>
    <b v="0"/>
    <x v="62"/>
    <b v="0"/>
    <s v="publishing/art books"/>
    <n v="4.1176470588235294E-2"/>
    <n v="26.923076923076923"/>
    <s v="publishing"/>
    <s v="art books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d v="2014-11-18T20:29:45"/>
    <b v="0"/>
    <x v="19"/>
    <b v="0"/>
    <s v="publishing/art books"/>
    <n v="0.13639999999999999"/>
    <n v="155"/>
    <s v="publishing"/>
    <s v="art books"/>
    <n v="35"/>
  </r>
  <r>
    <n v="1569"/>
    <s v="to be removed (Canceled)"/>
    <s v="to be removed"/>
    <n v="30000"/>
    <n v="0"/>
    <x v="1"/>
    <s v="US"/>
    <s v="USD"/>
    <n v="1369498714"/>
    <d v="2013-05-25T11:18:34"/>
    <n v="1366906714"/>
    <d v="2013-04-25T11:18:34"/>
    <b v="0"/>
    <x v="78"/>
    <b v="0"/>
    <s v="publishing/art books"/>
    <n v="0"/>
    <e v="#DIV/0!"/>
    <s v="publishing"/>
    <s v="art books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d v="2016-03-09T14:31:22"/>
    <b v="0"/>
    <x v="47"/>
    <b v="0"/>
    <s v="publishing/art books"/>
    <n v="0.41399999999999998"/>
    <n v="47.769230769230766"/>
    <s v="publishing"/>
    <s v="art books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d v="2015-05-20T13:28:03"/>
    <b v="0"/>
    <x v="80"/>
    <b v="0"/>
    <s v="publishing/art books"/>
    <n v="6.6115702479338841E-3"/>
    <n v="20"/>
    <s v="publishing"/>
    <s v="art books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d v="2016-02-03T19:47:39"/>
    <b v="0"/>
    <x v="83"/>
    <b v="0"/>
    <s v="publishing/art books"/>
    <n v="0.05"/>
    <n v="41.666666666666664"/>
    <s v="publishing"/>
    <s v="art books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d v="2017-02-19T19:00:02"/>
    <b v="0"/>
    <x v="83"/>
    <b v="0"/>
    <s v="publishing/art books"/>
    <n v="2.4777777777777777E-2"/>
    <n v="74.333333333333329"/>
    <s v="publishing"/>
    <s v="art books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d v="2015-01-13T17:15:29"/>
    <b v="0"/>
    <x v="79"/>
    <b v="0"/>
    <s v="publishing/art books"/>
    <n v="5.0599999999999999E-2"/>
    <n v="84.333333333333329"/>
    <s v="publishing"/>
    <s v="art books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d v="2014-06-09T07:34:56"/>
    <b v="0"/>
    <x v="2"/>
    <b v="0"/>
    <s v="publishing/art books"/>
    <n v="0.2291"/>
    <n v="65.457142857142856"/>
    <s v="publishing"/>
    <s v="art books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d v="2015-05-16T16:06:08"/>
    <b v="0"/>
    <x v="73"/>
    <b v="0"/>
    <s v="publishing/art books"/>
    <n v="0.13"/>
    <n v="65"/>
    <s v="publishing"/>
    <s v="art books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d v="2012-05-25T15:20:48"/>
    <b v="0"/>
    <x v="84"/>
    <b v="0"/>
    <s v="publishing/art books"/>
    <n v="5.4999999999999997E-3"/>
    <n v="27.5"/>
    <s v="publishing"/>
    <s v="art books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d v="2010-08-08T20:34:51"/>
    <b v="0"/>
    <x v="80"/>
    <b v="0"/>
    <s v="publishing/art books"/>
    <n v="0.10806536636794939"/>
    <n v="51.25"/>
    <s v="publishing"/>
    <s v="art books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d v="2013-07-26T18:54:51"/>
    <b v="0"/>
    <x v="84"/>
    <b v="0"/>
    <s v="publishing/art books"/>
    <n v="8.4008400840084006E-3"/>
    <n v="14"/>
    <s v="publishing"/>
    <s v="art books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d v="2012-03-21T20:12:06"/>
    <b v="0"/>
    <x v="78"/>
    <b v="0"/>
    <s v="publishing/art books"/>
    <n v="0"/>
    <e v="#DIV/0!"/>
    <s v="publishing"/>
    <s v="art books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d v="2015-11-17T05:46:30"/>
    <b v="0"/>
    <x v="29"/>
    <b v="0"/>
    <s v="photography/places"/>
    <n v="5.0000000000000001E-3"/>
    <n v="5"/>
    <s v="photography"/>
    <s v="places"/>
    <n v="32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d v="2015-08-30T13:57:33"/>
    <b v="0"/>
    <x v="83"/>
    <b v="0"/>
    <s v="photography/places"/>
    <n v="9.2999999999999999E-2"/>
    <n v="31"/>
    <s v="photography"/>
    <s v="places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d v="2014-08-26T16:43:11"/>
    <b v="0"/>
    <x v="29"/>
    <b v="0"/>
    <s v="photography/places"/>
    <n v="7.5000000000000002E-4"/>
    <n v="15"/>
    <s v="photography"/>
    <s v="places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d v="2014-05-20T10:35:01"/>
    <b v="0"/>
    <x v="78"/>
    <b v="0"/>
    <s v="photography/places"/>
    <n v="0"/>
    <e v="#DIV/0!"/>
    <s v="photography"/>
    <s v="places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d v="2016-12-03T16:29:28"/>
    <b v="0"/>
    <x v="8"/>
    <b v="0"/>
    <s v="photography/places"/>
    <n v="0.79"/>
    <n v="131.66666666666666"/>
    <s v="photography"/>
    <s v="places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d v="2015-03-05T21:30:22"/>
    <b v="0"/>
    <x v="78"/>
    <b v="0"/>
    <s v="photography/places"/>
    <n v="0"/>
    <e v="#DIV/0!"/>
    <s v="photography"/>
    <s v="places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d v="2014-11-13T17:49:25"/>
    <b v="0"/>
    <x v="29"/>
    <b v="0"/>
    <s v="photography/places"/>
    <n v="1.3333333333333334E-4"/>
    <n v="1"/>
    <s v="photography"/>
    <s v="places"/>
    <n v="30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d v="2015-01-01T00:59:59"/>
    <b v="0"/>
    <x v="78"/>
    <b v="0"/>
    <s v="photography/places"/>
    <n v="0"/>
    <e v="#DIV/0!"/>
    <s v="photography"/>
    <s v="places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d v="2015-09-09T18:38:06"/>
    <b v="0"/>
    <x v="78"/>
    <b v="0"/>
    <s v="photography/places"/>
    <n v="0"/>
    <e v="#DIV/0!"/>
    <s v="photography"/>
    <s v="places"/>
    <n v="30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d v="2015-08-24T15:34:24"/>
    <b v="0"/>
    <x v="84"/>
    <b v="0"/>
    <s v="photography/places"/>
    <n v="1.7000000000000001E-2"/>
    <n v="510"/>
    <s v="photography"/>
    <s v="places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d v="2016-03-04T12:25:41"/>
    <b v="0"/>
    <x v="297"/>
    <b v="0"/>
    <s v="photography/places"/>
    <n v="0.29228571428571426"/>
    <n v="44.478260869565219"/>
    <s v="photography"/>
    <s v="places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d v="2015-02-10T20:44:45"/>
    <b v="0"/>
    <x v="78"/>
    <b v="0"/>
    <s v="photography/places"/>
    <n v="0"/>
    <e v="#DIV/0!"/>
    <s v="photography"/>
    <s v="places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d v="2015-01-29T15:17:35"/>
    <b v="0"/>
    <x v="83"/>
    <b v="0"/>
    <s v="photography/places"/>
    <n v="1.3636363636363637E-4"/>
    <n v="1"/>
    <s v="photography"/>
    <s v="places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d v="2016-03-16T12:06:22"/>
    <b v="0"/>
    <x v="73"/>
    <b v="0"/>
    <s v="photography/places"/>
    <n v="0.20499999999999999"/>
    <n v="20.5"/>
    <s v="photography"/>
    <s v="places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d v="2014-05-20T20:12:08"/>
    <b v="0"/>
    <x v="63"/>
    <b v="0"/>
    <s v="photography/places"/>
    <n v="2.8E-3"/>
    <n v="40"/>
    <s v="photography"/>
    <s v="places"/>
    <n v="28.79226851851126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d v="2014-10-29T05:19:29"/>
    <b v="0"/>
    <x v="83"/>
    <b v="0"/>
    <s v="photography/places"/>
    <n v="2.3076923076923078E-2"/>
    <n v="25"/>
    <s v="photography"/>
    <s v="places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d v="2016-08-21T03:29:57"/>
    <b v="0"/>
    <x v="78"/>
    <b v="0"/>
    <s v="photography/places"/>
    <n v="0"/>
    <e v="#DIV/0!"/>
    <s v="photography"/>
    <s v="places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d v="2015-05-27T11:00:58"/>
    <b v="0"/>
    <x v="29"/>
    <b v="0"/>
    <s v="photography/places"/>
    <n v="1.25E-3"/>
    <n v="1"/>
    <s v="photography"/>
    <s v="places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d v="2016-03-09T07:56:16"/>
    <b v="0"/>
    <x v="78"/>
    <b v="0"/>
    <s v="photography/places"/>
    <n v="0"/>
    <e v="#DIV/0!"/>
    <s v="photography"/>
    <s v="places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d v="2014-05-31T20:22:32"/>
    <b v="0"/>
    <x v="82"/>
    <b v="0"/>
    <s v="photography/places"/>
    <n v="7.3400000000000007E-2"/>
    <n v="40.777777777777779"/>
    <s v="photography"/>
    <s v="places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d v="2011-04-04T21:13:53"/>
    <b v="0"/>
    <x v="66"/>
    <b v="1"/>
    <s v="music/rock"/>
    <n v="1.082492"/>
    <n v="48.325535714285714"/>
    <s v="music"/>
    <s v="rock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d v="2011-09-02T02:08:37"/>
    <b v="0"/>
    <x v="58"/>
    <b v="1"/>
    <s v="music/rock"/>
    <n v="1.0016666666666667"/>
    <n v="46.953125"/>
    <s v="music"/>
    <s v="rock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d v="2011-11-28T23:04:19"/>
    <b v="0"/>
    <x v="209"/>
    <b v="1"/>
    <s v="music/rock"/>
    <n v="1.0003299999999999"/>
    <n v="66.688666666666663"/>
    <s v="music"/>
    <s v="rock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d v="2012-02-06T15:17:15"/>
    <b v="0"/>
    <x v="16"/>
    <b v="1"/>
    <s v="music/rock"/>
    <n v="1.2210714285714286"/>
    <n v="48.842857142857142"/>
    <s v="music"/>
    <s v="rock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d v="2011-07-22T19:18:33"/>
    <b v="0"/>
    <x v="34"/>
    <b v="1"/>
    <s v="music/rock"/>
    <n v="1.0069333333333335"/>
    <n v="137.30909090909091"/>
    <s v="music"/>
    <s v="rock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d v="2010-12-23T21:40:38"/>
    <b v="0"/>
    <x v="297"/>
    <b v="1"/>
    <s v="music/rock"/>
    <n v="1.01004125"/>
    <n v="87.829673913043479"/>
    <s v="music"/>
    <s v="rock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d v="2012-05-24T14:24:11"/>
    <b v="0"/>
    <x v="242"/>
    <b v="1"/>
    <s v="music/rock"/>
    <n v="1.4511000000000001"/>
    <n v="70.785365853658533"/>
    <s v="music"/>
    <s v="rock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d v="2013-11-29T14:56:26"/>
    <b v="0"/>
    <x v="23"/>
    <b v="1"/>
    <s v="music/rock"/>
    <n v="1.0125"/>
    <n v="52.826086956521742"/>
    <s v="music"/>
    <s v="rock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d v="2011-09-09T19:01:49"/>
    <b v="0"/>
    <x v="80"/>
    <b v="1"/>
    <s v="music/rock"/>
    <n v="1.1833333333333333"/>
    <n v="443.75"/>
    <s v="music"/>
    <s v="rock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d v="2012-11-15T17:11:50"/>
    <b v="0"/>
    <x v="300"/>
    <b v="1"/>
    <s v="music/rock"/>
    <n v="2.7185000000000001"/>
    <n v="48.544642857142854"/>
    <s v="music"/>
    <s v="rock"/>
    <n v="30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d v="2013-05-14T19:00:32"/>
    <b v="0"/>
    <x v="74"/>
    <b v="1"/>
    <s v="music/rock"/>
    <n v="1.25125"/>
    <n v="37.074074074074076"/>
    <s v="music"/>
    <s v="rock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d v="2012-12-03T15:59:44"/>
    <b v="0"/>
    <x v="202"/>
    <b v="1"/>
    <s v="music/rock"/>
    <n v="1.1000000000000001"/>
    <n v="50"/>
    <s v="music"/>
    <s v="rock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d v="2012-06-21T20:40:02"/>
    <b v="0"/>
    <x v="55"/>
    <b v="1"/>
    <s v="music/rock"/>
    <n v="1.0149999999999999"/>
    <n v="39.03846153846154"/>
    <s v="music"/>
    <s v="rock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d v="2014-06-04T18:32:49"/>
    <b v="0"/>
    <x v="99"/>
    <b v="1"/>
    <s v="music/rock"/>
    <n v="1.0269999999999999"/>
    <n v="66.688311688311686"/>
    <s v="music"/>
    <s v="rock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d v="2011-10-28T20:13:16"/>
    <b v="0"/>
    <x v="327"/>
    <b v="1"/>
    <s v="music/rock"/>
    <n v="1.1412500000000001"/>
    <n v="67.132352941176464"/>
    <s v="music"/>
    <s v="rock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d v="2012-10-12T12:10:21"/>
    <b v="0"/>
    <x v="328"/>
    <b v="1"/>
    <s v="music/rock"/>
    <n v="1.042"/>
    <n v="66.369426751592357"/>
    <s v="music"/>
    <s v="rock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d v="2013-09-29T10:56:28"/>
    <b v="0"/>
    <x v="150"/>
    <b v="1"/>
    <s v="music/rock"/>
    <n v="1.4585714285714286"/>
    <n v="64.620253164556956"/>
    <s v="music"/>
    <s v="rock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d v="2013-01-27T10:42:15"/>
    <b v="0"/>
    <x v="74"/>
    <b v="1"/>
    <s v="music/rock"/>
    <n v="1.0506666666666666"/>
    <n v="58.370370370370374"/>
    <s v="music"/>
    <s v="rock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d v="2014-08-24T23:28:06"/>
    <b v="0"/>
    <x v="23"/>
    <b v="1"/>
    <s v="music/rock"/>
    <n v="1.3333333333333333"/>
    <n v="86.956521739130437"/>
    <s v="music"/>
    <s v="rock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d v="2013-02-16T03:09:00"/>
    <b v="0"/>
    <x v="57"/>
    <b v="1"/>
    <s v="music/rock"/>
    <n v="1.1299999999999999"/>
    <n v="66.470588235294116"/>
    <s v="music"/>
    <s v="rock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d v="2012-04-04T09:33:35"/>
    <b v="0"/>
    <x v="77"/>
    <b v="1"/>
    <s v="music/rock"/>
    <n v="1.212"/>
    <n v="163.78378378378378"/>
    <s v="music"/>
    <s v="rock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d v="2014-11-07T02:04:34"/>
    <b v="0"/>
    <x v="71"/>
    <b v="1"/>
    <s v="music/rock"/>
    <n v="1.0172463768115942"/>
    <n v="107.98461538461538"/>
    <s v="music"/>
    <s v="rock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d v="2013-06-28T11:31:29"/>
    <b v="0"/>
    <x v="59"/>
    <b v="1"/>
    <s v="music/rock"/>
    <n v="1.0106666666666666"/>
    <n v="42.111111111111114"/>
    <s v="music"/>
    <s v="rock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d v="2012-11-30T03:48:55"/>
    <b v="0"/>
    <x v="20"/>
    <b v="1"/>
    <s v="music/rock"/>
    <n v="1.18"/>
    <n v="47.2"/>
    <s v="music"/>
    <s v="rock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d v="2012-08-14T11:47:33"/>
    <b v="0"/>
    <x v="201"/>
    <b v="1"/>
    <s v="music/rock"/>
    <n v="1.5533333333333332"/>
    <n v="112.01923076923077"/>
    <s v="music"/>
    <s v="rock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d v="2013-11-01T15:21:07"/>
    <b v="0"/>
    <x v="52"/>
    <b v="1"/>
    <s v="music/rock"/>
    <n v="1.0118750000000001"/>
    <n v="74.953703703703709"/>
    <s v="music"/>
    <s v="rock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d v="2012-10-23T11:58:09"/>
    <b v="0"/>
    <x v="44"/>
    <b v="1"/>
    <s v="music/rock"/>
    <n v="1.17"/>
    <n v="61.578947368421055"/>
    <s v="music"/>
    <s v="rock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d v="2014-05-15T12:41:22"/>
    <b v="0"/>
    <x v="106"/>
    <b v="1"/>
    <s v="music/rock"/>
    <n v="1.00925"/>
    <n v="45.875"/>
    <s v="music"/>
    <s v="rock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d v="2014-01-06T15:48:53"/>
    <b v="0"/>
    <x v="141"/>
    <b v="1"/>
    <s v="music/rock"/>
    <n v="1.0366666666666666"/>
    <n v="75.853658536585371"/>
    <s v="music"/>
    <s v="rock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d v="2012-01-31T15:06:15"/>
    <b v="0"/>
    <x v="149"/>
    <b v="1"/>
    <s v="music/rock"/>
    <n v="2.6524999999999999"/>
    <n v="84.206349206349202"/>
    <s v="music"/>
    <s v="rock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d v="2012-09-12T15:37:41"/>
    <b v="0"/>
    <x v="182"/>
    <b v="1"/>
    <s v="music/rock"/>
    <n v="1.5590999999999999"/>
    <n v="117.22556390977444"/>
    <s v="music"/>
    <s v="rock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d v="2011-07-26T03:10:54"/>
    <b v="0"/>
    <x v="5"/>
    <b v="1"/>
    <s v="music/rock"/>
    <n v="1.0162500000000001"/>
    <n v="86.489361702127653"/>
    <s v="music"/>
    <s v="rock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d v="2011-12-19T16:12:36"/>
    <b v="0"/>
    <x v="6"/>
    <b v="1"/>
    <s v="music/rock"/>
    <n v="1"/>
    <n v="172.41379310344828"/>
    <s v="music"/>
    <s v="rock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d v="2011-04-24T23:33:21"/>
    <b v="0"/>
    <x v="58"/>
    <b v="1"/>
    <s v="music/rock"/>
    <n v="1.0049999999999999"/>
    <n v="62.8125"/>
    <s v="music"/>
    <s v="rock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d v="2016-05-12T15:51:01"/>
    <b v="0"/>
    <x v="77"/>
    <b v="1"/>
    <s v="music/rock"/>
    <n v="1.2529999999999999"/>
    <n v="67.729729729729726"/>
    <s v="music"/>
    <s v="rock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d v="2011-04-29T21:04:48"/>
    <b v="0"/>
    <x v="45"/>
    <b v="1"/>
    <s v="music/rock"/>
    <n v="1.0355555555555556"/>
    <n v="53.5632183908046"/>
    <s v="music"/>
    <s v="rock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d v="2009-11-05T13:02:20"/>
    <b v="0"/>
    <x v="41"/>
    <b v="1"/>
    <s v="music/rock"/>
    <n v="1.038"/>
    <n v="34.6"/>
    <s v="music"/>
    <s v="rock"/>
    <n v="56.233796296291985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d v="2013-01-14T11:29:28"/>
    <b v="0"/>
    <x v="74"/>
    <b v="1"/>
    <s v="music/rock"/>
    <n v="1.05"/>
    <n v="38.888888888888886"/>
    <s v="music"/>
    <s v="rock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d v="2012-02-02T10:39:25"/>
    <b v="0"/>
    <x v="10"/>
    <b v="1"/>
    <s v="music/rock"/>
    <n v="1"/>
    <n v="94.736842105263165"/>
    <s v="music"/>
    <s v="rock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d v="2010-07-20T00:32:35"/>
    <b v="0"/>
    <x v="57"/>
    <b v="1"/>
    <s v="music/rock"/>
    <n v="1.6986000000000001"/>
    <n v="39.967058823529413"/>
    <s v="music"/>
    <s v="rock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d v="2014-11-19T09:19:04"/>
    <b v="0"/>
    <x v="55"/>
    <b v="1"/>
    <s v="music/pop"/>
    <n v="1.014"/>
    <n v="97.5"/>
    <s v="music"/>
    <s v="pop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d v="2011-05-24T19:35:27"/>
    <b v="0"/>
    <x v="33"/>
    <b v="1"/>
    <s v="music/pop"/>
    <n v="1"/>
    <n v="42.857142857142854"/>
    <s v="music"/>
    <s v="pop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d v="2012-08-25T14:46:52"/>
    <b v="0"/>
    <x v="77"/>
    <b v="1"/>
    <s v="music/pop"/>
    <n v="1.2470000000000001"/>
    <n v="168.51351351351352"/>
    <s v="music"/>
    <s v="pop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d v="2012-09-22T20:26:00"/>
    <b v="0"/>
    <x v="130"/>
    <b v="1"/>
    <s v="music/pop"/>
    <n v="1.095"/>
    <n v="85.546875"/>
    <s v="music"/>
    <s v="pop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d v="2013-09-04T09:49:00"/>
    <b v="0"/>
    <x v="73"/>
    <b v="1"/>
    <s v="music/pop"/>
    <n v="1.1080000000000001"/>
    <n v="554"/>
    <s v="music"/>
    <s v="pop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d v="2014-07-13T05:48:23"/>
    <b v="0"/>
    <x v="183"/>
    <b v="1"/>
    <s v="music/pop"/>
    <n v="1.1020000000000001"/>
    <n v="26.554216867469879"/>
    <s v="music"/>
    <s v="pop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d v="2012-05-10T04:49:37"/>
    <b v="0"/>
    <x v="67"/>
    <b v="1"/>
    <s v="music/pop"/>
    <n v="1.0471999999999999"/>
    <n v="113.82608695652173"/>
    <s v="music"/>
    <s v="pop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d v="2011-02-18T11:54:42"/>
    <b v="0"/>
    <x v="240"/>
    <b v="1"/>
    <s v="music/pop"/>
    <n v="1.2526086956521738"/>
    <n v="32.011111111111113"/>
    <s v="music"/>
    <s v="pop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d v="2014-04-08T11:25:55"/>
    <b v="0"/>
    <x v="75"/>
    <b v="1"/>
    <s v="music/pop"/>
    <n v="1.0058763157894737"/>
    <n v="47.189259259259259"/>
    <s v="music"/>
    <s v="pop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d v="2013-09-09T05:27:17"/>
    <b v="0"/>
    <x v="58"/>
    <b v="1"/>
    <s v="music/pop"/>
    <n v="1.4155"/>
    <n v="88.46875"/>
    <s v="music"/>
    <s v="pop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d v="2011-03-23T16:37:00"/>
    <b v="0"/>
    <x v="9"/>
    <b v="1"/>
    <s v="music/pop"/>
    <n v="1.0075000000000001"/>
    <n v="100.75"/>
    <s v="music"/>
    <s v="pop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d v="2013-10-25T06:49:53"/>
    <b v="0"/>
    <x v="16"/>
    <b v="1"/>
    <s v="music/pop"/>
    <n v="1.0066666666666666"/>
    <n v="64.714285714285708"/>
    <s v="music"/>
    <s v="pop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d v="2011-03-24T15:01:36"/>
    <b v="0"/>
    <x v="129"/>
    <b v="1"/>
    <s v="music/pop"/>
    <n v="1.7423040000000001"/>
    <n v="51.854285714285716"/>
    <s v="music"/>
    <s v="pop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d v="2012-03-19T16:22:40"/>
    <b v="0"/>
    <x v="69"/>
    <b v="1"/>
    <s v="music/pop"/>
    <n v="1.199090909090909"/>
    <n v="38.794117647058826"/>
    <s v="music"/>
    <s v="pop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d v="2012-03-06T14:00:20"/>
    <b v="0"/>
    <x v="53"/>
    <b v="1"/>
    <s v="music/pop"/>
    <n v="1.4286666666666668"/>
    <n v="44.645833333333336"/>
    <s v="music"/>
    <s v="pop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d v="2012-11-13T17:17:32"/>
    <b v="0"/>
    <x v="53"/>
    <b v="1"/>
    <s v="music/pop"/>
    <n v="1.0033493333333334"/>
    <n v="156.77333333333334"/>
    <s v="music"/>
    <s v="pop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d v="2012-04-24T13:46:08"/>
    <b v="0"/>
    <x v="170"/>
    <b v="1"/>
    <s v="music/pop"/>
    <n v="1.0493380000000001"/>
    <n v="118.70339366515837"/>
    <s v="music"/>
    <s v="pop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d v="2012-11-10T00:19:27"/>
    <b v="0"/>
    <x v="329"/>
    <b v="1"/>
    <s v="music/pop"/>
    <n v="1.3223333333333334"/>
    <n v="74.149532710280369"/>
    <s v="music"/>
    <s v="pop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d v="2013-11-18T16:55:21"/>
    <b v="0"/>
    <x v="43"/>
    <b v="1"/>
    <s v="music/pop"/>
    <n v="1.1279999999999999"/>
    <n v="12.533333333333333"/>
    <s v="music"/>
    <s v="pop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d v="2016-03-30T11:39:10"/>
    <b v="0"/>
    <x v="17"/>
    <b v="1"/>
    <s v="music/pop"/>
    <n v="12.5375"/>
    <n v="27.861111111111111"/>
    <s v="music"/>
    <s v="pop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d v="2015-12-05T18:57:11"/>
    <b v="0"/>
    <x v="21"/>
    <b v="1"/>
    <s v="music/pop"/>
    <n v="1.0250632911392406"/>
    <n v="80.178217821782184"/>
    <s v="music"/>
    <s v="pop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d v="2011-10-31T23:45:36"/>
    <b v="0"/>
    <x v="95"/>
    <b v="1"/>
    <s v="music/pop"/>
    <n v="1.026375"/>
    <n v="132.43548387096774"/>
    <s v="music"/>
    <s v="pop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d v="2015-01-01T19:31:47"/>
    <b v="0"/>
    <x v="58"/>
    <b v="1"/>
    <s v="music/pop"/>
    <n v="1.08"/>
    <n v="33.75"/>
    <s v="music"/>
    <s v="pop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d v="2012-01-31T13:16:58"/>
    <b v="0"/>
    <x v="30"/>
    <b v="1"/>
    <s v="music/pop"/>
    <n v="1.2240879999999998"/>
    <n v="34.384494382022467"/>
    <s v="music"/>
    <s v="pop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d v="2011-01-21T10:35:13"/>
    <b v="0"/>
    <x v="251"/>
    <b v="1"/>
    <s v="music/pop"/>
    <n v="1.1945714285714286"/>
    <n v="44.956989247311824"/>
    <s v="music"/>
    <s v="pop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d v="2013-02-26T01:04:33"/>
    <b v="0"/>
    <x v="15"/>
    <b v="1"/>
    <s v="music/pop"/>
    <n v="1.6088"/>
    <n v="41.04081632653061"/>
    <s v="music"/>
    <s v="pop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d v="2014-02-11T20:41:38"/>
    <b v="0"/>
    <x v="141"/>
    <b v="1"/>
    <s v="music/pop"/>
    <n v="1.2685294117647059"/>
    <n v="52.597560975609753"/>
    <s v="music"/>
    <s v="pop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d v="2011-10-28T22:35:39"/>
    <b v="0"/>
    <x v="318"/>
    <b v="1"/>
    <s v="music/pop"/>
    <n v="1.026375"/>
    <n v="70.784482758620683"/>
    <s v="music"/>
    <s v="pop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d v="2016-04-01T16:14:36"/>
    <b v="0"/>
    <x v="47"/>
    <b v="1"/>
    <s v="music/pop"/>
    <n v="1.3975"/>
    <n v="53.75"/>
    <s v="music"/>
    <s v="pop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d v="2010-05-15T17:19:59"/>
    <b v="0"/>
    <x v="23"/>
    <b v="1"/>
    <s v="music/pop"/>
    <n v="1.026"/>
    <n v="44.608695652173914"/>
    <s v="music"/>
    <s v="pop"/>
    <n v="50.23612268518627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d v="2016-07-02T08:03:34"/>
    <b v="0"/>
    <x v="99"/>
    <b v="1"/>
    <s v="music/pop"/>
    <n v="1.0067349999999999"/>
    <n v="26.148961038961041"/>
    <s v="music"/>
    <s v="pop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d v="2012-05-05T10:45:30"/>
    <b v="0"/>
    <x v="72"/>
    <b v="1"/>
    <s v="music/pop"/>
    <n v="1.1294117647058823"/>
    <n v="39.183673469387756"/>
    <s v="music"/>
    <s v="pop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d v="2015-02-04T16:04:52"/>
    <b v="0"/>
    <x v="211"/>
    <b v="1"/>
    <s v="music/pop"/>
    <n v="1.2809523809523808"/>
    <n v="45.593220338983052"/>
    <s v="music"/>
    <s v="pop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d v="2016-07-18T09:31:46"/>
    <b v="0"/>
    <x v="116"/>
    <b v="1"/>
    <s v="music/pop"/>
    <n v="2.0169999999999999"/>
    <n v="89.247787610619469"/>
    <s v="music"/>
    <s v="pop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d v="2011-09-16T12:35:40"/>
    <b v="0"/>
    <x v="69"/>
    <b v="1"/>
    <s v="music/pop"/>
    <n v="1.37416"/>
    <n v="40.416470588235299"/>
    <s v="music"/>
    <s v="pop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d v="2012-03-05T12:25:47"/>
    <b v="0"/>
    <x v="288"/>
    <b v="1"/>
    <s v="music/pop"/>
    <n v="1.1533333333333333"/>
    <n v="82.38095238095238"/>
    <s v="music"/>
    <s v="pop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d v="2016-02-16T04:46:16"/>
    <b v="0"/>
    <x v="288"/>
    <b v="1"/>
    <s v="music/pop"/>
    <n v="1.1166666666666667"/>
    <n v="159.52380952380952"/>
    <s v="music"/>
    <s v="pop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d v="2014-01-23T15:31:11"/>
    <b v="0"/>
    <x v="72"/>
    <b v="1"/>
    <s v="music/pop"/>
    <n v="1.1839999999999999"/>
    <n v="36.244897959183675"/>
    <s v="music"/>
    <s v="pop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d v="2011-06-28T20:39:05"/>
    <b v="0"/>
    <x v="66"/>
    <b v="1"/>
    <s v="music/pop"/>
    <n v="1.75"/>
    <n v="62.5"/>
    <s v="music"/>
    <s v="pop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d v="2014-06-12T13:11:07"/>
    <b v="0"/>
    <x v="20"/>
    <b v="1"/>
    <s v="music/pop"/>
    <n v="1.175"/>
    <n v="47"/>
    <s v="music"/>
    <s v="pop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d v="2017-02-07T21:54:44"/>
    <b v="0"/>
    <x v="330"/>
    <b v="0"/>
    <s v="music/faith"/>
    <n v="1.0142212307692309"/>
    <n v="74.575090497737563"/>
    <s v="music"/>
    <s v="faith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d v="2017-02-13T00:07:40"/>
    <b v="0"/>
    <x v="78"/>
    <b v="0"/>
    <s v="music/faith"/>
    <n v="0"/>
    <e v="#DIV/0!"/>
    <s v="music"/>
    <s v="faith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d v="2017-03-14T13:45:38"/>
    <b v="0"/>
    <x v="73"/>
    <b v="0"/>
    <s v="music/faith"/>
    <n v="0.21714285714285714"/>
    <n v="76"/>
    <s v="music"/>
    <s v="faith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d v="2017-02-17T14:34:01"/>
    <b v="0"/>
    <x v="21"/>
    <b v="0"/>
    <s v="music/faith"/>
    <n v="1.0912500000000001"/>
    <n v="86.43564356435644"/>
    <s v="music"/>
    <s v="faith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d v="2017-02-22T01:00:23"/>
    <b v="0"/>
    <x v="41"/>
    <b v="0"/>
    <s v="music/faith"/>
    <n v="1.0285714285714285"/>
    <n v="24"/>
    <s v="music"/>
    <s v="faith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d v="2017-02-26T15:15:19"/>
    <b v="0"/>
    <x v="29"/>
    <b v="0"/>
    <s v="music/faith"/>
    <n v="3.5999999999999999E-3"/>
    <n v="18"/>
    <s v="music"/>
    <s v="faith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d v="2017-03-07T20:07:25"/>
    <b v="0"/>
    <x v="70"/>
    <b v="0"/>
    <s v="music/faith"/>
    <n v="0.3125"/>
    <n v="80.128205128205124"/>
    <s v="music"/>
    <s v="faith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d v="2017-03-10T07:49:54"/>
    <b v="0"/>
    <x v="63"/>
    <b v="0"/>
    <s v="music/faith"/>
    <n v="0.443"/>
    <n v="253.14285714285714"/>
    <s v="music"/>
    <s v="faith"/>
    <n v="29.958333333343035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d v="2017-02-14T17:37:10"/>
    <b v="0"/>
    <x v="25"/>
    <b v="0"/>
    <s v="music/faith"/>
    <n v="1"/>
    <n v="171.42857142857142"/>
    <s v="music"/>
    <s v="faith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d v="2017-03-07T05:20:42"/>
    <b v="0"/>
    <x v="202"/>
    <b v="0"/>
    <s v="music/faith"/>
    <n v="0.254"/>
    <n v="57.727272727272727"/>
    <s v="music"/>
    <s v="faith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d v="2017-03-01T11:50:08"/>
    <b v="0"/>
    <x v="44"/>
    <b v="0"/>
    <s v="music/faith"/>
    <n v="0.33473333333333333"/>
    <n v="264.26315789473682"/>
    <s v="music"/>
    <s v="faith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d v="2017-02-21T22:37:47"/>
    <b v="0"/>
    <x v="41"/>
    <b v="0"/>
    <s v="music/faith"/>
    <n v="0.47799999999999998"/>
    <n v="159.33333333333334"/>
    <s v="music"/>
    <s v="faith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d v="2017-03-09T17:05:12"/>
    <b v="0"/>
    <x v="22"/>
    <b v="0"/>
    <s v="music/faith"/>
    <n v="9.3333333333333338E-2"/>
    <n v="35"/>
    <s v="music"/>
    <s v="faith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d v="2017-02-25T11:04:34"/>
    <b v="0"/>
    <x v="29"/>
    <b v="0"/>
    <s v="music/faith"/>
    <n v="5.0000000000000001E-4"/>
    <n v="5"/>
    <s v="music"/>
    <s v="faith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d v="2017-03-06T19:45:14"/>
    <b v="0"/>
    <x v="23"/>
    <b v="0"/>
    <s v="music/faith"/>
    <n v="0.11708333333333333"/>
    <n v="61.086956521739133"/>
    <s v="music"/>
    <s v="faith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d v="2017-03-01T20:40:11"/>
    <b v="0"/>
    <x v="78"/>
    <b v="0"/>
    <s v="music/faith"/>
    <n v="0"/>
    <e v="#DIV/0!"/>
    <s v="music"/>
    <s v="faith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d v="2017-03-10T19:47:28"/>
    <b v="0"/>
    <x v="19"/>
    <b v="0"/>
    <s v="music/faith"/>
    <n v="0.20208000000000001"/>
    <n v="114.81818181818181"/>
    <s v="music"/>
    <s v="faith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d v="2017-03-01T23:59:20"/>
    <b v="0"/>
    <x v="78"/>
    <b v="0"/>
    <s v="music/faith"/>
    <n v="0"/>
    <e v="#DIV/0!"/>
    <s v="music"/>
    <s v="faith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d v="2017-03-12T15:44:05"/>
    <b v="0"/>
    <x v="80"/>
    <b v="0"/>
    <s v="music/faith"/>
    <n v="4.2311459353574929E-2"/>
    <n v="54"/>
    <s v="music"/>
    <s v="faith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d v="2017-03-01T20:43:10"/>
    <b v="0"/>
    <x v="1"/>
    <b v="0"/>
    <s v="music/faith"/>
    <n v="0.2606"/>
    <n v="65.974683544303801"/>
    <s v="music"/>
    <s v="faith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d v="2014-12-16T10:56:45"/>
    <b v="0"/>
    <x v="84"/>
    <b v="0"/>
    <s v="music/faith"/>
    <n v="1.9801980198019802E-3"/>
    <n v="5"/>
    <s v="music"/>
    <s v="faith"/>
    <n v="30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d v="2015-02-28T15:52:30"/>
    <b v="0"/>
    <x v="29"/>
    <b v="0"/>
    <s v="music/faith"/>
    <n v="6.0606060606060605E-5"/>
    <n v="1"/>
    <s v="music"/>
    <s v="faith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d v="2015-07-02T01:45:37"/>
    <b v="0"/>
    <x v="84"/>
    <b v="0"/>
    <s v="music/faith"/>
    <n v="1.0200000000000001E-2"/>
    <n v="25.5"/>
    <s v="music"/>
    <s v="faith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d v="2015-01-16T22:21:13"/>
    <b v="0"/>
    <x v="202"/>
    <b v="0"/>
    <s v="music/faith"/>
    <n v="0.65100000000000002"/>
    <n v="118.36363636363636"/>
    <s v="music"/>
    <s v="faith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d v="2015-08-28T19:24:06"/>
    <b v="0"/>
    <x v="78"/>
    <b v="0"/>
    <s v="music/faith"/>
    <n v="0"/>
    <e v="#DIV/0!"/>
    <s v="music"/>
    <s v="faith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d v="2015-06-24T02:21:12"/>
    <b v="0"/>
    <x v="78"/>
    <b v="0"/>
    <s v="music/faith"/>
    <n v="0"/>
    <e v="#DIV/0!"/>
    <s v="music"/>
    <s v="faith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d v="2016-02-27T12:18:15"/>
    <b v="0"/>
    <x v="82"/>
    <b v="0"/>
    <s v="music/faith"/>
    <n v="9.74E-2"/>
    <n v="54.111111111111114"/>
    <s v="music"/>
    <s v="faith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d v="2016-03-22T15:48:26"/>
    <b v="0"/>
    <x v="78"/>
    <b v="0"/>
    <s v="music/faith"/>
    <n v="0"/>
    <e v="#DIV/0!"/>
    <s v="music"/>
    <s v="faith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d v="2014-07-21T08:31:54"/>
    <b v="0"/>
    <x v="80"/>
    <b v="0"/>
    <s v="music/faith"/>
    <n v="4.8571428571428571E-2"/>
    <n v="21.25"/>
    <s v="music"/>
    <s v="faith"/>
    <n v="41.2549305555512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d v="2015-12-03T09:11:28"/>
    <b v="0"/>
    <x v="29"/>
    <b v="0"/>
    <s v="music/faith"/>
    <n v="6.7999999999999996E-3"/>
    <n v="34"/>
    <s v="music"/>
    <s v="faith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d v="2014-08-01T10:30:34"/>
    <b v="0"/>
    <x v="84"/>
    <b v="0"/>
    <s v="music/faith"/>
    <n v="0.105"/>
    <n v="525"/>
    <s v="music"/>
    <s v="faith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d v="2015-05-01T16:55:53"/>
    <b v="0"/>
    <x v="78"/>
    <b v="0"/>
    <s v="music/faith"/>
    <n v="0"/>
    <e v="#DIV/0!"/>
    <s v="music"/>
    <s v="faith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d v="2014-09-05T14:13:32"/>
    <b v="0"/>
    <x v="29"/>
    <b v="0"/>
    <s v="music/faith"/>
    <n v="1.6666666666666666E-2"/>
    <n v="50"/>
    <s v="music"/>
    <s v="faith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d v="2015-04-01T17:02:41"/>
    <b v="0"/>
    <x v="57"/>
    <b v="0"/>
    <s v="music/faith"/>
    <n v="7.868E-2"/>
    <n v="115.70588235294117"/>
    <s v="music"/>
    <s v="faith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d v="2015-03-01T00:13:05"/>
    <b v="0"/>
    <x v="84"/>
    <b v="0"/>
    <s v="music/faith"/>
    <n v="2.2000000000000001E-3"/>
    <n v="5.5"/>
    <s v="music"/>
    <s v="faith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d v="2016-10-30T08:51:39"/>
    <b v="0"/>
    <x v="83"/>
    <b v="0"/>
    <s v="music/faith"/>
    <n v="7.4999999999999997E-2"/>
    <n v="50"/>
    <s v="music"/>
    <s v="faith"/>
    <n v="40.04166666667151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d v="2016-03-31T18:33:58"/>
    <b v="0"/>
    <x v="14"/>
    <b v="0"/>
    <s v="music/faith"/>
    <n v="0.42725880551301687"/>
    <n v="34.024390243902438"/>
    <s v="music"/>
    <s v="faith"/>
    <n v="20.184745370374003"/>
  </r>
  <r>
    <n v="1718"/>
    <s v="The Prodigal Son"/>
    <s v="A melody for the galaxy."/>
    <n v="35000"/>
    <n v="75"/>
    <x v="2"/>
    <s v="US"/>
    <s v="USD"/>
    <n v="1463201940"/>
    <d v="2016-05-13T23:59:00"/>
    <n v="1459435149"/>
    <d v="2016-03-31T09:39:09"/>
    <b v="0"/>
    <x v="84"/>
    <b v="0"/>
    <s v="music/faith"/>
    <n v="2.142857142857143E-3"/>
    <n v="37.5"/>
    <s v="music"/>
    <s v="faith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d v="2014-08-18T07:49:51"/>
    <b v="0"/>
    <x v="83"/>
    <b v="0"/>
    <s v="music/faith"/>
    <n v="8.7500000000000008E-3"/>
    <n v="11.666666666666666"/>
    <s v="music"/>
    <s v="faith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d v="2014-10-10T13:47:51"/>
    <b v="0"/>
    <x v="22"/>
    <b v="0"/>
    <s v="music/faith"/>
    <n v="5.6250000000000001E-2"/>
    <n v="28.125"/>
    <s v="music"/>
    <s v="faith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d v="2015-11-11T06:04:23"/>
    <b v="0"/>
    <x v="78"/>
    <b v="0"/>
    <s v="music/faith"/>
    <n v="0"/>
    <e v="#DIV/0!"/>
    <s v="music"/>
    <s v="faith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d v="2016-02-25T18:03:49"/>
    <b v="0"/>
    <x v="29"/>
    <b v="0"/>
    <s v="music/faith"/>
    <n v="3.4722222222222224E-4"/>
    <n v="1"/>
    <s v="music"/>
    <s v="faith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d v="2015-05-05T14:48:35"/>
    <b v="0"/>
    <x v="83"/>
    <b v="0"/>
    <s v="music/faith"/>
    <n v="6.5000000000000002E-2"/>
    <n v="216.66666666666666"/>
    <s v="music"/>
    <s v="faith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d v="2014-09-30T17:22:42"/>
    <b v="0"/>
    <x v="80"/>
    <b v="0"/>
    <s v="music/faith"/>
    <n v="5.8333333333333336E-3"/>
    <n v="8.75"/>
    <s v="music"/>
    <s v="faith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d v="2014-07-25T18:14:09"/>
    <b v="0"/>
    <x v="82"/>
    <b v="0"/>
    <s v="music/faith"/>
    <n v="0.10181818181818182"/>
    <n v="62.222222222222221"/>
    <s v="music"/>
    <s v="faith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d v="2014-05-29T17:04:24"/>
    <b v="0"/>
    <x v="38"/>
    <b v="0"/>
    <s v="music/faith"/>
    <n v="0.33784615384615385"/>
    <n v="137.25"/>
    <s v="music"/>
    <s v="faith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d v="2015-02-09T17:16:17"/>
    <b v="0"/>
    <x v="29"/>
    <b v="0"/>
    <s v="music/faith"/>
    <n v="3.3333333333333332E-4"/>
    <n v="1"/>
    <s v="music"/>
    <s v="faith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d v="2015-09-21T10:01:14"/>
    <b v="0"/>
    <x v="63"/>
    <b v="0"/>
    <s v="music/faith"/>
    <n v="0.68400000000000005"/>
    <n v="122.14285714285714"/>
    <s v="music"/>
    <s v="faith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d v="2016-04-10T20:15:06"/>
    <b v="0"/>
    <x v="78"/>
    <b v="0"/>
    <s v="music/faith"/>
    <n v="0"/>
    <e v="#DIV/0!"/>
    <s v="music"/>
    <s v="faith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d v="2015-09-24T21:06:23"/>
    <b v="0"/>
    <x v="78"/>
    <b v="0"/>
    <s v="music/faith"/>
    <n v="0"/>
    <e v="#DIV/0!"/>
    <s v="music"/>
    <s v="faith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d v="2015-05-28T16:45:52"/>
    <b v="0"/>
    <x v="78"/>
    <b v="0"/>
    <s v="music/faith"/>
    <n v="0"/>
    <e v="#DIV/0!"/>
    <s v="music"/>
    <s v="faith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d v="2015-11-17T11:24:41"/>
    <b v="0"/>
    <x v="78"/>
    <b v="0"/>
    <s v="music/faith"/>
    <n v="0"/>
    <e v="#DIV/0!"/>
    <s v="music"/>
    <s v="faith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d v="2016-09-01T11:12:54"/>
    <b v="0"/>
    <x v="78"/>
    <b v="0"/>
    <s v="music/faith"/>
    <n v="0"/>
    <e v="#DIV/0!"/>
    <s v="music"/>
    <s v="faith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d v="2015-04-07T19:52:36"/>
    <b v="0"/>
    <x v="29"/>
    <b v="0"/>
    <s v="music/faith"/>
    <n v="2.2222222222222223E-4"/>
    <n v="1"/>
    <s v="music"/>
    <s v="faith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d v="2016-07-08T14:32:25"/>
    <b v="0"/>
    <x v="84"/>
    <b v="0"/>
    <s v="music/faith"/>
    <n v="0.11"/>
    <n v="55"/>
    <s v="music"/>
    <s v="faith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d v="2015-10-09T15:40:33"/>
    <b v="0"/>
    <x v="29"/>
    <b v="0"/>
    <s v="music/faith"/>
    <n v="7.3333333333333332E-3"/>
    <n v="22"/>
    <s v="music"/>
    <s v="faith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d v="2015-06-20T17:46:32"/>
    <b v="0"/>
    <x v="41"/>
    <b v="0"/>
    <s v="music/faith"/>
    <n v="0.21249999999999999"/>
    <n v="56.666666666666664"/>
    <s v="music"/>
    <s v="faith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d v="2014-09-02T15:59:02"/>
    <b v="0"/>
    <x v="29"/>
    <b v="0"/>
    <s v="music/faith"/>
    <n v="4.0000000000000001E-3"/>
    <n v="20"/>
    <s v="music"/>
    <s v="faith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d v="2016-03-06T15:58:52"/>
    <b v="0"/>
    <x v="29"/>
    <b v="0"/>
    <s v="music/faith"/>
    <n v="1E-3"/>
    <n v="1"/>
    <s v="music"/>
    <s v="faith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d v="2015-06-16T14:37:02"/>
    <b v="0"/>
    <x v="78"/>
    <b v="0"/>
    <s v="music/faith"/>
    <n v="0"/>
    <e v="#DIV/0!"/>
    <s v="music"/>
    <s v="faith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d v="2015-04-26T10:04:31"/>
    <b v="0"/>
    <x v="47"/>
    <b v="1"/>
    <s v="photography/photobooks"/>
    <n v="1.1083333333333334"/>
    <n v="25.576923076923077"/>
    <s v="photography"/>
    <s v="photobooks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d v="2016-12-06T16:02:50"/>
    <b v="0"/>
    <x v="69"/>
    <b v="1"/>
    <s v="photography/photobooks"/>
    <n v="1.0874999999999999"/>
    <n v="63.970588235294116"/>
    <s v="photography"/>
    <s v="photobooks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d v="2016-08-04T17:12:55"/>
    <b v="0"/>
    <x v="85"/>
    <b v="1"/>
    <s v="photography/photobooks"/>
    <n v="1.0041666666666667"/>
    <n v="89.925373134328353"/>
    <s v="photography"/>
    <s v="photobooks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d v="2015-01-22T09:31:17"/>
    <b v="0"/>
    <x v="16"/>
    <b v="1"/>
    <s v="photography/photobooks"/>
    <n v="1.1845454545454546"/>
    <n v="93.071428571428569"/>
    <s v="photography"/>
    <s v="photobooks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d v="2016-11-16T01:13:58"/>
    <b v="0"/>
    <x v="30"/>
    <b v="1"/>
    <s v="photography/photobooks"/>
    <n v="1.1401428571428571"/>
    <n v="89.674157303370791"/>
    <s v="photography"/>
    <s v="photobooks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d v="2016-10-24T23:14:27"/>
    <b v="0"/>
    <x v="329"/>
    <b v="1"/>
    <s v="photography/photobooks"/>
    <n v="1.4810000000000001"/>
    <n v="207.61682242990653"/>
    <s v="photography"/>
    <s v="photobooks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d v="2015-10-15T05:27:10"/>
    <b v="0"/>
    <x v="180"/>
    <b v="1"/>
    <s v="photography/photobooks"/>
    <n v="1.0495555555555556"/>
    <n v="59.408805031446541"/>
    <s v="photography"/>
    <s v="photobooks"/>
    <n v="29.18946759259415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d v="2015-08-03T17:49:03"/>
    <b v="0"/>
    <x v="331"/>
    <b v="1"/>
    <s v="photography/photobooks"/>
    <n v="1.29948"/>
    <n v="358.97237569060775"/>
    <s v="photography"/>
    <s v="photobooks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d v="2017-01-23T18:25:21"/>
    <b v="0"/>
    <x v="132"/>
    <b v="1"/>
    <s v="photography/photobooks"/>
    <n v="1.2348756218905472"/>
    <n v="94.736641221374043"/>
    <s v="photography"/>
    <s v="photobooks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d v="2016-03-25T15:05:04"/>
    <b v="0"/>
    <x v="207"/>
    <b v="1"/>
    <s v="photography/photobooks"/>
    <n v="2.0162"/>
    <n v="80.647999999999996"/>
    <s v="photography"/>
    <s v="photobooks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d v="2015-02-17T13:45:23"/>
    <b v="0"/>
    <x v="42"/>
    <b v="1"/>
    <s v="photography/photobooks"/>
    <n v="1.0289999999999999"/>
    <n v="168.68852459016392"/>
    <s v="photography"/>
    <s v="photobooks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d v="2016-09-14T01:04:42"/>
    <b v="0"/>
    <x v="240"/>
    <b v="1"/>
    <s v="photography/photobooks"/>
    <n v="2.6016666666666666"/>
    <n v="34.68888888888889"/>
    <s v="photography"/>
    <s v="photobooks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d v="2016-02-20T12:59:28"/>
    <b v="0"/>
    <x v="2"/>
    <b v="1"/>
    <s v="photography/photobooks"/>
    <n v="1.08"/>
    <n v="462.85714285714283"/>
    <s v="photography"/>
    <s v="photobooks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d v="2015-03-04T16:02:33"/>
    <b v="0"/>
    <x v="240"/>
    <b v="1"/>
    <s v="photography/photobooks"/>
    <n v="1.1052941176470588"/>
    <n v="104.38888888888889"/>
    <s v="photography"/>
    <s v="photobooks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d v="2015-09-05T13:56:01"/>
    <b v="0"/>
    <x v="80"/>
    <b v="1"/>
    <s v="photography/photobooks"/>
    <n v="1.2"/>
    <n v="7.5"/>
    <s v="photography"/>
    <s v="photobooks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d v="2016-07-19T23:01:09"/>
    <b v="0"/>
    <x v="148"/>
    <b v="1"/>
    <s v="photography/photobooks"/>
    <n v="1.0282909090909091"/>
    <n v="47.13"/>
    <s v="photography"/>
    <s v="photobooks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d v="2016-12-29T14:51:23"/>
    <b v="0"/>
    <x v="25"/>
    <b v="1"/>
    <s v="photography/photobooks"/>
    <n v="1.1599999999999999"/>
    <n v="414.28571428571428"/>
    <s v="photography"/>
    <s v="photobooks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d v="2016-05-15T17:56:32"/>
    <b v="0"/>
    <x v="74"/>
    <b v="1"/>
    <s v="photography/photobooks"/>
    <n v="1.147"/>
    <n v="42.481481481481481"/>
    <s v="photography"/>
    <s v="photobooks"/>
    <n v="60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d v="2015-03-05T14:53:49"/>
    <b v="0"/>
    <x v="72"/>
    <b v="1"/>
    <s v="photography/photobooks"/>
    <n v="1.0660000000000001"/>
    <n v="108.77551020408163"/>
    <s v="photography"/>
    <s v="photobooks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d v="2016-02-05T11:08:33"/>
    <b v="0"/>
    <x v="332"/>
    <b v="1"/>
    <s v="photography/photobooks"/>
    <n v="1.6544000000000001"/>
    <n v="81.098039215686271"/>
    <s v="photography"/>
    <s v="photobooks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d v="2015-07-24T08:37:40"/>
    <b v="0"/>
    <x v="83"/>
    <b v="1"/>
    <s v="photography/photobooks"/>
    <n v="1.55"/>
    <n v="51.666666666666664"/>
    <s v="photography"/>
    <s v="photobooks"/>
    <n v="50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d v="2016-02-10T18:34:05"/>
    <b v="0"/>
    <x v="20"/>
    <b v="1"/>
    <s v="photography/photobooks"/>
    <n v="8.85"/>
    <n v="35.4"/>
    <s v="photography"/>
    <s v="photobooks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d v="2016-09-23T15:50:40"/>
    <b v="0"/>
    <x v="115"/>
    <b v="1"/>
    <s v="photography/photobooks"/>
    <n v="1.0190833333333333"/>
    <n v="103.63559322033899"/>
    <s v="photography"/>
    <s v="photobooks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d v="2014-07-05T06:39:39"/>
    <b v="1"/>
    <x v="70"/>
    <b v="0"/>
    <s v="photography/photobooks"/>
    <n v="0.19600000000000001"/>
    <n v="55.282051282051285"/>
    <s v="photography"/>
    <s v="photobooks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d v="2014-07-14T18:31:52"/>
    <b v="1"/>
    <x v="273"/>
    <b v="0"/>
    <s v="photography/photobooks"/>
    <n v="0.59467839999999994"/>
    <n v="72.16970873786407"/>
    <s v="photography"/>
    <s v="photobooks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d v="2014-08-04T15:38:08"/>
    <b v="1"/>
    <x v="78"/>
    <b v="0"/>
    <s v="photography/photobooks"/>
    <n v="0"/>
    <e v="#DIV/0!"/>
    <s v="photography"/>
    <s v="photobooks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d v="2014-07-04T10:48:04"/>
    <b v="1"/>
    <x v="70"/>
    <b v="0"/>
    <s v="photography/photobooks"/>
    <n v="0.4572"/>
    <n v="58.615384615384613"/>
    <s v="photography"/>
    <s v="photobooks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d v="2014-07-29T08:27:24"/>
    <b v="1"/>
    <x v="41"/>
    <b v="0"/>
    <s v="photography/photobooks"/>
    <n v="3.7400000000000003E-2"/>
    <n v="12.466666666666667"/>
    <s v="photography"/>
    <s v="photobooks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d v="2014-12-14T14:39:19"/>
    <b v="1"/>
    <x v="19"/>
    <b v="0"/>
    <s v="photography/photobooks"/>
    <n v="2.7025E-2"/>
    <n v="49.136363636363633"/>
    <s v="photography"/>
    <s v="photobooks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d v="2014-09-09T13:43:14"/>
    <b v="1"/>
    <x v="297"/>
    <b v="0"/>
    <s v="photography/photobooks"/>
    <n v="0.56514285714285717"/>
    <n v="150.5"/>
    <s v="photography"/>
    <s v="photobooks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d v="2014-09-23T18:30:40"/>
    <b v="1"/>
    <x v="20"/>
    <b v="0"/>
    <s v="photography/photobooks"/>
    <n v="0.21309523809523809"/>
    <n v="35.799999999999997"/>
    <s v="photography"/>
    <s v="photobooks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d v="2014-05-07T12:13:56"/>
    <b v="1"/>
    <x v="10"/>
    <b v="0"/>
    <s v="photography/photobooks"/>
    <n v="0.156"/>
    <n v="45.157894736842103"/>
    <s v="photography"/>
    <s v="photobooks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d v="2014-12-05T13:14:58"/>
    <b v="1"/>
    <x v="10"/>
    <b v="0"/>
    <s v="photography/photobooks"/>
    <n v="6.2566666666666673E-2"/>
    <n v="98.78947368421052"/>
    <s v="photography"/>
    <s v="photobooks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d v="2014-10-18T00:14:52"/>
    <b v="1"/>
    <x v="62"/>
    <b v="0"/>
    <s v="photography/photobooks"/>
    <n v="0.4592"/>
    <n v="88.307692307692307"/>
    <s v="photography"/>
    <s v="photobooks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d v="2014-09-09T18:26:00"/>
    <b v="1"/>
    <x v="204"/>
    <b v="0"/>
    <s v="photography/photobooks"/>
    <n v="0.65101538461538466"/>
    <n v="170.62903225806451"/>
    <s v="photography"/>
    <s v="photobooks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d v="2014-09-23T17:57:51"/>
    <b v="1"/>
    <x v="80"/>
    <b v="0"/>
    <s v="photography/photobooks"/>
    <n v="6.7000000000000004E-2"/>
    <n v="83.75"/>
    <s v="photography"/>
    <s v="photobooks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d v="2015-01-21T03:34:13"/>
    <b v="1"/>
    <x v="73"/>
    <b v="0"/>
    <s v="photography/photobooks"/>
    <n v="0.135625"/>
    <n v="65.099999999999994"/>
    <s v="photography"/>
    <s v="photobooks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d v="2015-02-10T15:43:15"/>
    <b v="1"/>
    <x v="41"/>
    <b v="0"/>
    <s v="photography/photobooks"/>
    <n v="1.9900000000000001E-2"/>
    <n v="66.333333333333329"/>
    <s v="photography"/>
    <s v="photobooks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d v="2016-08-03T11:36:20"/>
    <b v="1"/>
    <x v="44"/>
    <b v="0"/>
    <s v="photography/photobooks"/>
    <n v="0.36236363636363639"/>
    <n v="104.89473684210526"/>
    <s v="photography"/>
    <s v="photobooks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d v="2016-05-03T09:25:10"/>
    <b v="1"/>
    <x v="215"/>
    <b v="0"/>
    <s v="photography/photobooks"/>
    <n v="0.39743333333333336"/>
    <n v="78.440789473684205"/>
    <s v="photography"/>
    <s v="photobooks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d v="2016-08-15T09:49:05"/>
    <b v="1"/>
    <x v="54"/>
    <b v="0"/>
    <s v="photography/photobooks"/>
    <n v="0.25763636363636366"/>
    <n v="59.041666666666664"/>
    <s v="photography"/>
    <s v="photobooks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d v="2016-01-19T08:48:09"/>
    <b v="1"/>
    <x v="88"/>
    <b v="0"/>
    <s v="photography/photobooks"/>
    <n v="0.15491428571428573"/>
    <n v="71.34210526315789"/>
    <s v="photography"/>
    <s v="photobooks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d v="2015-04-21T17:47:58"/>
    <b v="1"/>
    <x v="333"/>
    <b v="0"/>
    <s v="photography/photobooks"/>
    <n v="0.236925"/>
    <n v="51.227027027027027"/>
    <s v="photography"/>
    <s v="photobooks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d v="2014-12-30T10:44:00"/>
    <b v="1"/>
    <x v="51"/>
    <b v="0"/>
    <s v="photography/photobooks"/>
    <n v="0.39760000000000001"/>
    <n v="60.242424242424242"/>
    <s v="photography"/>
    <s v="photobooks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d v="2014-09-14T22:14:15"/>
    <b v="1"/>
    <x v="52"/>
    <b v="0"/>
    <s v="photography/photobooks"/>
    <n v="0.20220833333333332"/>
    <n v="44.935185185185183"/>
    <s v="photography"/>
    <s v="photobooks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d v="2014-11-15T08:12:57"/>
    <b v="1"/>
    <x v="60"/>
    <b v="0"/>
    <s v="photography/photobooks"/>
    <n v="0.47631578947368419"/>
    <n v="31.206896551724139"/>
    <s v="photography"/>
    <s v="photobooks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d v="2015-03-05T10:43:57"/>
    <b v="1"/>
    <x v="54"/>
    <b v="0"/>
    <s v="photography/photobooks"/>
    <n v="0.15329999999999999"/>
    <n v="63.875"/>
    <s v="photography"/>
    <s v="photobooks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d v="2014-10-01T17:45:42"/>
    <b v="1"/>
    <x v="80"/>
    <b v="0"/>
    <s v="photography/photobooks"/>
    <n v="1.3818181818181818E-2"/>
    <n v="19"/>
    <s v="photography"/>
    <s v="photobooks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d v="2014-11-13T01:00:03"/>
    <b v="1"/>
    <x v="80"/>
    <b v="0"/>
    <s v="photography/photobooks"/>
    <n v="5.0000000000000001E-3"/>
    <n v="10"/>
    <s v="photography"/>
    <s v="photobooks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d v="2015-01-06T11:11:18"/>
    <b v="1"/>
    <x v="41"/>
    <b v="0"/>
    <s v="photography/photobooks"/>
    <n v="4.9575757575757579E-2"/>
    <n v="109.06666666666666"/>
    <s v="photography"/>
    <s v="photobooks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d v="2014-11-30T12:46:05"/>
    <b v="1"/>
    <x v="80"/>
    <b v="0"/>
    <s v="photography/photobooks"/>
    <n v="3.5666666666666666E-2"/>
    <n v="26.75"/>
    <s v="photography"/>
    <s v="photobooks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d v="2015-07-03T19:44:42"/>
    <b v="1"/>
    <x v="237"/>
    <b v="0"/>
    <s v="photography/photobooks"/>
    <n v="0.61124000000000001"/>
    <n v="109.93525179856115"/>
    <s v="photography"/>
    <s v="photobooks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d v="2014-10-28T16:24:00"/>
    <b v="1"/>
    <x v="84"/>
    <b v="0"/>
    <s v="photography/photobooks"/>
    <n v="1.3333333333333334E-2"/>
    <n v="20"/>
    <s v="photography"/>
    <s v="photobooks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d v="2015-01-07T08:13:42"/>
    <b v="1"/>
    <x v="59"/>
    <b v="0"/>
    <s v="photography/photobooks"/>
    <n v="0.11077777777777778"/>
    <n v="55.388888888888886"/>
    <s v="photography"/>
    <s v="photobooks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d v="2016-09-15T01:55:41"/>
    <b v="1"/>
    <x v="75"/>
    <b v="0"/>
    <s v="photography/photobooks"/>
    <n v="0.38735714285714284"/>
    <n v="133.90123456790124"/>
    <s v="photography"/>
    <s v="photobooks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d v="2016-05-25T05:32:46"/>
    <b v="1"/>
    <x v="48"/>
    <b v="0"/>
    <s v="photography/photobooks"/>
    <n v="0.22052631578947368"/>
    <n v="48.720930232558139"/>
    <s v="photography"/>
    <s v="photobooks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d v="2016-11-15T08:39:49"/>
    <b v="1"/>
    <x v="205"/>
    <b v="0"/>
    <s v="photography/photobooks"/>
    <n v="0.67549999999999999"/>
    <n v="48.25"/>
    <s v="photography"/>
    <s v="photobooks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d v="2015-12-06T02:50:33"/>
    <b v="1"/>
    <x v="77"/>
    <b v="0"/>
    <s v="photography/photobooks"/>
    <n v="0.136375"/>
    <n v="58.972972972972975"/>
    <s v="photography"/>
    <s v="photobooks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d v="2014-10-22T15:13:28"/>
    <b v="1"/>
    <x v="79"/>
    <b v="0"/>
    <s v="photography/photobooks"/>
    <n v="1.7457500000000001E-2"/>
    <n v="11.638333333333334"/>
    <s v="photography"/>
    <s v="photobooks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d v="2016-09-10T09:32:50"/>
    <b v="1"/>
    <x v="116"/>
    <b v="0"/>
    <s v="photography/photobooks"/>
    <n v="0.20449632511889321"/>
    <n v="83.716814159292042"/>
    <s v="photography"/>
    <s v="photobooks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d v="2015-11-13T10:51:08"/>
    <b v="1"/>
    <x v="77"/>
    <b v="0"/>
    <s v="photography/photobooks"/>
    <n v="0.13852941176470587"/>
    <n v="63.648648648648646"/>
    <s v="photography"/>
    <s v="photobooks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d v="2015-06-04T06:20:30"/>
    <b v="1"/>
    <x v="59"/>
    <b v="0"/>
    <s v="photography/photobooks"/>
    <n v="0.48485714285714288"/>
    <n v="94.277777777777771"/>
    <s v="photography"/>
    <s v="photobooks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d v="2015-01-13T20:43:02"/>
    <b v="1"/>
    <x v="11"/>
    <b v="0"/>
    <s v="photography/photobooks"/>
    <n v="0.308"/>
    <n v="71.86666666666666"/>
    <s v="photography"/>
    <s v="photobooks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d v="2015-10-05T11:16:44"/>
    <b v="1"/>
    <x v="47"/>
    <b v="0"/>
    <s v="photography/photobooks"/>
    <n v="0.35174193548387095"/>
    <n v="104.84615384615384"/>
    <s v="photography"/>
    <s v="photobooks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d v="2015-08-31T14:17:38"/>
    <b v="1"/>
    <x v="259"/>
    <b v="0"/>
    <s v="photography/photobooks"/>
    <n v="0.36404444444444445"/>
    <n v="67.139344262295083"/>
    <s v="photography"/>
    <s v="photobooks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d v="2014-08-26T10:19:09"/>
    <b v="1"/>
    <x v="22"/>
    <b v="0"/>
    <s v="photography/photobooks"/>
    <n v="2.955E-2"/>
    <n v="73.875"/>
    <s v="photography"/>
    <s v="photobooks"/>
    <n v="35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d v="2014-08-28T20:38:33"/>
    <b v="1"/>
    <x v="22"/>
    <b v="0"/>
    <s v="photography/photobooks"/>
    <n v="0.1106"/>
    <n v="69.125"/>
    <s v="photography"/>
    <s v="photobooks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d v="2017-01-07T11:20:30"/>
    <b v="1"/>
    <x v="93"/>
    <b v="0"/>
    <s v="photography/photobooks"/>
    <n v="0.41407142857142859"/>
    <n v="120.77083333333333"/>
    <s v="photography"/>
    <s v="photobooks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d v="2015-01-25T16:47:19"/>
    <b v="1"/>
    <x v="82"/>
    <b v="0"/>
    <s v="photography/photobooks"/>
    <n v="0.10857142857142857"/>
    <n v="42.222222222222221"/>
    <s v="photography"/>
    <s v="photobooks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d v="2014-08-09T16:50:26"/>
    <b v="0"/>
    <x v="84"/>
    <b v="0"/>
    <s v="photography/photobooks"/>
    <n v="3.3333333333333333E-2"/>
    <n v="7.5"/>
    <s v="photography"/>
    <s v="photobooks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d v="2014-08-25T05:24:30"/>
    <b v="0"/>
    <x v="55"/>
    <b v="0"/>
    <s v="photography/photobooks"/>
    <n v="7.407407407407407E-4"/>
    <n v="1.5384615384615385"/>
    <s v="photography"/>
    <s v="photobooks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d v="2016-06-03T02:38:56"/>
    <b v="0"/>
    <x v="23"/>
    <b v="0"/>
    <s v="photography/photobooks"/>
    <n v="0.13307692307692306"/>
    <n v="37.608695652173914"/>
    <s v="photography"/>
    <s v="photobooks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d v="2014-07-09T16:20:12"/>
    <b v="0"/>
    <x v="78"/>
    <b v="0"/>
    <s v="photography/photobooks"/>
    <n v="0"/>
    <e v="#DIV/0!"/>
    <s v="photography"/>
    <s v="photobooks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d v="2015-01-29T02:32:16"/>
    <b v="0"/>
    <x v="205"/>
    <b v="0"/>
    <s v="photography/photobooks"/>
    <n v="0.49183333333333334"/>
    <n v="42.157142857142858"/>
    <s v="photography"/>
    <s v="photobooks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d v="2015-06-17T16:45:37"/>
    <b v="0"/>
    <x v="78"/>
    <b v="0"/>
    <s v="photography/photobooks"/>
    <n v="0"/>
    <e v="#DIV/0!"/>
    <s v="photography"/>
    <s v="photobooks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d v="2016-06-27T16:01:43"/>
    <b v="0"/>
    <x v="79"/>
    <b v="0"/>
    <s v="photography/photobooks"/>
    <n v="2.036E-2"/>
    <n v="84.833333333333329"/>
    <s v="photography"/>
    <s v="photobooks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d v="2016-12-01T10:53:27"/>
    <b v="0"/>
    <x v="61"/>
    <b v="0"/>
    <s v="photography/photobooks"/>
    <n v="0.52327777777777773"/>
    <n v="94.19"/>
    <s v="photography"/>
    <s v="photobooks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d v="2015-03-04T00:37:30"/>
    <b v="0"/>
    <x v="78"/>
    <b v="0"/>
    <s v="photography/photobooks"/>
    <n v="0"/>
    <e v="#DIV/0!"/>
    <s v="photography"/>
    <s v="photobooks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d v="2014-06-30T13:03:16"/>
    <b v="0"/>
    <x v="80"/>
    <b v="0"/>
    <s v="photography/photobooks"/>
    <n v="2.0833333333333332E-2"/>
    <n v="6.25"/>
    <s v="photography"/>
    <s v="photobooks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d v="2015-03-01T21:01:30"/>
    <b v="0"/>
    <x v="22"/>
    <b v="0"/>
    <s v="photography/photobooks"/>
    <n v="6.565384615384616E-2"/>
    <n v="213.375"/>
    <s v="photography"/>
    <s v="photobooks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d v="2012-01-18T02:39:27"/>
    <b v="0"/>
    <x v="7"/>
    <b v="1"/>
    <s v="music/rock"/>
    <n v="1.3489"/>
    <n v="59.162280701754383"/>
    <s v="music"/>
    <s v="rock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d v="2013-12-26T14:07:42"/>
    <b v="0"/>
    <x v="202"/>
    <b v="1"/>
    <s v="music/rock"/>
    <n v="1"/>
    <n v="27.272727272727273"/>
    <s v="music"/>
    <s v="rock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d v="2012-09-24T11:26:16"/>
    <b v="0"/>
    <x v="51"/>
    <b v="1"/>
    <s v="music/rock"/>
    <n v="1.1585714285714286"/>
    <n v="24.575757575757574"/>
    <s v="music"/>
    <s v="rock"/>
    <n v="30"/>
  </r>
  <r>
    <n v="1824"/>
    <s v="Tin Man's Broken Wisdom Fund"/>
    <s v="cd fund raiser"/>
    <n v="3000"/>
    <n v="3002"/>
    <x v="0"/>
    <s v="US"/>
    <s v="USD"/>
    <n v="1389146880"/>
    <d v="2014-01-07T21:08:00"/>
    <n v="1387403967"/>
    <d v="2013-12-18T16:59:27"/>
    <b v="0"/>
    <x v="244"/>
    <b v="1"/>
    <s v="music/rock"/>
    <n v="1.0006666666666666"/>
    <n v="75.05"/>
    <s v="music"/>
    <s v="rock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d v="2013-06-18T15:01:43"/>
    <b v="0"/>
    <x v="133"/>
    <b v="1"/>
    <s v="music/rock"/>
    <n v="1.0505"/>
    <n v="42.02"/>
    <s v="music"/>
    <s v="rock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d v="2014-01-18T17:10:17"/>
    <b v="0"/>
    <x v="44"/>
    <b v="1"/>
    <s v="music/rock"/>
    <n v="1.01"/>
    <n v="53.157894736842103"/>
    <s v="music"/>
    <s v="rock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d v="2011-01-12T02:49:21"/>
    <b v="0"/>
    <x v="93"/>
    <b v="1"/>
    <s v="music/rock"/>
    <n v="1.0066250000000001"/>
    <n v="83.885416666666671"/>
    <s v="music"/>
    <s v="rock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d v="2014-04-07T16:35:30"/>
    <b v="0"/>
    <x v="53"/>
    <b v="1"/>
    <s v="music/rock"/>
    <n v="1.0016"/>
    <n v="417.33333333333331"/>
    <s v="music"/>
    <s v="rock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d v="2010-12-03T21:06:11"/>
    <b v="0"/>
    <x v="51"/>
    <b v="1"/>
    <s v="music/rock"/>
    <n v="1.6668333333333334"/>
    <n v="75.765151515151516"/>
    <s v="music"/>
    <s v="rock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d v="2014-01-25T11:25:07"/>
    <b v="0"/>
    <x v="334"/>
    <b v="1"/>
    <s v="music/rock"/>
    <n v="1.0153333333333334"/>
    <n v="67.389380530973455"/>
    <s v="music"/>
    <s v="rock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d v="2012-04-27T18:54:23"/>
    <b v="0"/>
    <x v="25"/>
    <b v="1"/>
    <s v="music/rock"/>
    <n v="1.03"/>
    <n v="73.571428571428569"/>
    <s v="music"/>
    <s v="rock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d v="2011-02-02T07:57:07"/>
    <b v="0"/>
    <x v="9"/>
    <b v="1"/>
    <s v="music/rock"/>
    <n v="1.4285714285714286"/>
    <n v="25"/>
    <s v="music"/>
    <s v="rock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d v="2013-01-28T20:03:23"/>
    <b v="0"/>
    <x v="20"/>
    <b v="1"/>
    <s v="music/rock"/>
    <n v="2.625"/>
    <n v="42"/>
    <s v="music"/>
    <s v="rock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d v="2014-12-15T18:08:15"/>
    <b v="0"/>
    <x v="240"/>
    <b v="1"/>
    <s v="music/rock"/>
    <n v="1.1805000000000001"/>
    <n v="131.16666666666666"/>
    <s v="music"/>
    <s v="rock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d v="2016-03-01T11:51:11"/>
    <b v="0"/>
    <x v="202"/>
    <b v="1"/>
    <s v="music/rock"/>
    <n v="1.04"/>
    <n v="47.272727272727273"/>
    <s v="music"/>
    <s v="rock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d v="2013-01-31T14:25:29"/>
    <b v="0"/>
    <x v="165"/>
    <b v="1"/>
    <s v="music/rock"/>
    <n v="2.0034000000000001"/>
    <n v="182.12727272727273"/>
    <s v="music"/>
    <s v="rock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d v="2012-01-17T20:08:55"/>
    <b v="0"/>
    <x v="209"/>
    <b v="1"/>
    <s v="music/rock"/>
    <n v="3.0683333333333334"/>
    <n v="61.366666666666667"/>
    <s v="music"/>
    <s v="rock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d v="2011-09-02T13:52:37"/>
    <b v="0"/>
    <x v="33"/>
    <b v="1"/>
    <s v="music/rock"/>
    <n v="1.00149"/>
    <n v="35.767499999999998"/>
    <s v="music"/>
    <s v="rock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d v="2016-09-01T12:19:42"/>
    <b v="0"/>
    <x v="43"/>
    <b v="1"/>
    <s v="music/rock"/>
    <n v="2.0529999999999999"/>
    <n v="45.62222222222222"/>
    <s v="music"/>
    <s v="rock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d v="2013-04-17T21:18:30"/>
    <b v="0"/>
    <x v="62"/>
    <b v="1"/>
    <s v="music/rock"/>
    <n v="1.0888888888888888"/>
    <n v="75.384615384615387"/>
    <s v="music"/>
    <s v="rock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d v="2014-04-16T15:17:25"/>
    <b v="0"/>
    <x v="244"/>
    <b v="1"/>
    <s v="music/rock"/>
    <n v="1.0175000000000001"/>
    <n v="50.875"/>
    <s v="music"/>
    <s v="rock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d v="2015-01-27T10:09:41"/>
    <b v="0"/>
    <x v="64"/>
    <b v="1"/>
    <s v="music/rock"/>
    <n v="1.2524999999999999"/>
    <n v="119.28571428571429"/>
    <s v="music"/>
    <s v="rock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d v="2011-01-21T18:52:34"/>
    <b v="0"/>
    <x v="179"/>
    <b v="1"/>
    <s v="music/rock"/>
    <n v="1.2400610000000001"/>
    <n v="92.541865671641801"/>
    <s v="music"/>
    <s v="rock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d v="2011-05-03T18:21:54"/>
    <b v="0"/>
    <x v="9"/>
    <b v="1"/>
    <s v="music/rock"/>
    <n v="1.014"/>
    <n v="76.05"/>
    <s v="music"/>
    <s v="rock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d v="2016-06-02T02:59:58"/>
    <b v="0"/>
    <x v="10"/>
    <b v="1"/>
    <s v="music/rock"/>
    <n v="1"/>
    <n v="52.631578947368418"/>
    <s v="music"/>
    <s v="rock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d v="2012-11-15T10:36:17"/>
    <b v="0"/>
    <x v="335"/>
    <b v="1"/>
    <s v="music/rock"/>
    <n v="1.3792666666666666"/>
    <n v="98.990430622009569"/>
    <s v="music"/>
    <s v="rock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d v="2015-03-31T00:40:32"/>
    <b v="0"/>
    <x v="44"/>
    <b v="1"/>
    <s v="music/rock"/>
    <n v="1.2088000000000001"/>
    <n v="79.526315789473685"/>
    <s v="music"/>
    <s v="rock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d v="2011-05-28T13:54:48"/>
    <b v="0"/>
    <x v="54"/>
    <b v="1"/>
    <s v="music/rock"/>
    <n v="1.0736666666666668"/>
    <n v="134.20833333333334"/>
    <s v="music"/>
    <s v="rock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d v="2012-09-17T15:17:39"/>
    <b v="0"/>
    <x v="22"/>
    <b v="1"/>
    <s v="music/rock"/>
    <n v="1.0033333333333334"/>
    <n v="37.625"/>
    <s v="music"/>
    <s v="rock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d v="2014-06-10T18:01:40"/>
    <b v="0"/>
    <x v="122"/>
    <b v="1"/>
    <s v="music/rock"/>
    <n v="1.0152222222222222"/>
    <n v="51.044692737430168"/>
    <s v="music"/>
    <s v="rock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d v="2014-07-07T16:45:38"/>
    <b v="0"/>
    <x v="55"/>
    <b v="1"/>
    <s v="music/rock"/>
    <n v="1.0007692307692309"/>
    <n v="50.03846153846154"/>
    <s v="music"/>
    <s v="rock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d v="2015-03-18T13:30:52"/>
    <b v="0"/>
    <x v="132"/>
    <b v="1"/>
    <s v="music/rock"/>
    <n v="1.1696666666666666"/>
    <n v="133.93129770992365"/>
    <s v="music"/>
    <s v="rock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d v="2012-09-24T20:26:57"/>
    <b v="0"/>
    <x v="25"/>
    <b v="1"/>
    <s v="music/rock"/>
    <n v="1.01875"/>
    <n v="58.214285714285715"/>
    <s v="music"/>
    <s v="rock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d v="2013-04-23T19:30:37"/>
    <b v="0"/>
    <x v="49"/>
    <b v="1"/>
    <s v="music/rock"/>
    <n v="1.0212366666666666"/>
    <n v="88.037643678160919"/>
    <s v="music"/>
    <s v="rock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d v="2013-11-22T07:55:40"/>
    <b v="0"/>
    <x v="277"/>
    <b v="1"/>
    <s v="music/rock"/>
    <n v="1.5405897142857143"/>
    <n v="70.576753926701571"/>
    <s v="music"/>
    <s v="rock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d v="2014-06-27T15:31:12"/>
    <b v="0"/>
    <x v="44"/>
    <b v="1"/>
    <s v="music/rock"/>
    <n v="1.0125"/>
    <n v="53.289473684210527"/>
    <s v="music"/>
    <s v="rock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d v="2014-08-13T13:26:53"/>
    <b v="0"/>
    <x v="19"/>
    <b v="1"/>
    <s v="music/rock"/>
    <n v="1"/>
    <n v="136.36363636363637"/>
    <s v="music"/>
    <s v="rock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d v="2011-10-16T23:48:41"/>
    <b v="0"/>
    <x v="184"/>
    <b v="1"/>
    <s v="music/rock"/>
    <n v="1.0874800874800874"/>
    <n v="40.547315436241611"/>
    <s v="music"/>
    <s v="rock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d v="2011-08-23T13:28:49"/>
    <b v="0"/>
    <x v="66"/>
    <b v="1"/>
    <s v="music/rock"/>
    <n v="1.3183333333333334"/>
    <n v="70.625"/>
    <s v="music"/>
    <s v="rock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d v="2014-01-16T12:01:24"/>
    <b v="0"/>
    <x v="10"/>
    <b v="1"/>
    <s v="music/rock"/>
    <n v="1.3346666666666667"/>
    <n v="52.684210526315788"/>
    <s v="music"/>
    <s v="rock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d v="2014-12-27T02:12:21"/>
    <b v="0"/>
    <x v="78"/>
    <b v="0"/>
    <s v="games/mobile games"/>
    <n v="0"/>
    <e v="#DIV/0!"/>
    <s v="games"/>
    <s v="mobile games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d v="2017-01-20T06:49:34"/>
    <b v="0"/>
    <x v="38"/>
    <b v="0"/>
    <s v="games/mobile games"/>
    <n v="8.0833333333333326E-2"/>
    <n v="90.9375"/>
    <s v="games"/>
    <s v="mobile games"/>
    <n v="46.81974537036876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d v="2014-05-13T14:08:05"/>
    <b v="0"/>
    <x v="84"/>
    <b v="0"/>
    <s v="games/mobile games"/>
    <n v="4.0000000000000001E-3"/>
    <n v="5"/>
    <s v="games"/>
    <s v="mobile games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d v="2014-04-04T12:11:40"/>
    <b v="0"/>
    <x v="53"/>
    <b v="0"/>
    <s v="games/mobile games"/>
    <n v="0.42892307692307691"/>
    <n v="58.083333333333336"/>
    <s v="games"/>
    <s v="mobile games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d v="2016-10-02T03:49:07"/>
    <b v="0"/>
    <x v="84"/>
    <b v="0"/>
    <s v="games/mobile games"/>
    <n v="3.6363636363636364E-5"/>
    <n v="2"/>
    <s v="games"/>
    <s v="mobile games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d v="2017-01-07T00:54:57"/>
    <b v="0"/>
    <x v="84"/>
    <b v="0"/>
    <s v="games/mobile games"/>
    <n v="5.0000000000000001E-3"/>
    <n v="62.5"/>
    <s v="games"/>
    <s v="mobile games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d v="2016-10-06T17:11:52"/>
    <b v="0"/>
    <x v="29"/>
    <b v="0"/>
    <s v="games/mobile games"/>
    <n v="5.0000000000000001E-4"/>
    <n v="10"/>
    <s v="games"/>
    <s v="mobile games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d v="2015-11-20T13:42:05"/>
    <b v="0"/>
    <x v="57"/>
    <b v="0"/>
    <s v="games/mobile games"/>
    <n v="4.8680000000000001E-2"/>
    <n v="71.588235294117652"/>
    <s v="games"/>
    <s v="mobile games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d v="2016-12-04T19:04:09"/>
    <b v="0"/>
    <x v="78"/>
    <b v="0"/>
    <s v="games/mobile games"/>
    <n v="0"/>
    <e v="#DIV/0!"/>
    <s v="games"/>
    <s v="mobile games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d v="2016-01-02T03:32:15"/>
    <b v="0"/>
    <x v="202"/>
    <b v="0"/>
    <s v="games/mobile games"/>
    <n v="0.10314285714285715"/>
    <n v="32.81818181818182"/>
    <s v="games"/>
    <s v="mobile games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d v="2014-10-11T13:48:21"/>
    <b v="0"/>
    <x v="195"/>
    <b v="0"/>
    <s v="games/mobile games"/>
    <n v="0.7178461538461538"/>
    <n v="49.11578947368421"/>
    <s v="games"/>
    <s v="mobile games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d v="2015-05-30T22:06:42"/>
    <b v="0"/>
    <x v="62"/>
    <b v="0"/>
    <s v="games/mobile games"/>
    <n v="1.06E-2"/>
    <n v="16.307692307692307"/>
    <s v="games"/>
    <s v="mobile games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d v="2015-06-09T09:46:50"/>
    <b v="0"/>
    <x v="84"/>
    <b v="0"/>
    <s v="games/mobile games"/>
    <n v="4.4999999999999997E-3"/>
    <n v="18"/>
    <s v="games"/>
    <s v="mobile games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d v="2016-06-08T18:15:33"/>
    <b v="0"/>
    <x v="84"/>
    <b v="0"/>
    <s v="games/mobile games"/>
    <n v="1.6249999999999999E-4"/>
    <n v="13"/>
    <s v="games"/>
    <s v="mobile games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d v="2016-06-07T16:35:08"/>
    <b v="0"/>
    <x v="83"/>
    <b v="0"/>
    <s v="games/mobile games"/>
    <n v="5.1000000000000004E-3"/>
    <n v="17"/>
    <s v="games"/>
    <s v="mobile games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d v="2014-05-17T01:50:05"/>
    <b v="0"/>
    <x v="78"/>
    <b v="0"/>
    <s v="games/mobile games"/>
    <n v="0"/>
    <e v="#DIV/0!"/>
    <s v="games"/>
    <s v="mobile games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d v="2015-01-30T19:42:05"/>
    <b v="0"/>
    <x v="78"/>
    <b v="0"/>
    <s v="games/mobile games"/>
    <n v="0"/>
    <e v="#DIV/0!"/>
    <s v="games"/>
    <s v="mobile games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d v="2014-05-13T19:12:35"/>
    <b v="0"/>
    <x v="78"/>
    <b v="0"/>
    <s v="games/mobile games"/>
    <n v="0"/>
    <e v="#DIV/0!"/>
    <s v="games"/>
    <s v="mobile games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d v="2016-02-13T10:35:29"/>
    <b v="0"/>
    <x v="84"/>
    <b v="0"/>
    <s v="games/mobile games"/>
    <n v="1.1999999999999999E-3"/>
    <n v="3"/>
    <s v="games"/>
    <s v="mobile games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d v="2016-03-01T08:36:20"/>
    <b v="0"/>
    <x v="54"/>
    <b v="0"/>
    <s v="games/mobile games"/>
    <n v="0.20080000000000001"/>
    <n v="41.833333333333336"/>
    <s v="games"/>
    <s v="mobile games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d v="2015-02-07T22:39:49"/>
    <b v="0"/>
    <x v="16"/>
    <b v="1"/>
    <s v="music/indie rock"/>
    <n v="1.726845"/>
    <n v="49.338428571428572"/>
    <s v="music"/>
    <s v="indie rock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d v="2012-06-07T17:46:52"/>
    <b v="0"/>
    <x v="75"/>
    <b v="1"/>
    <s v="music/indie rock"/>
    <n v="1.008955223880597"/>
    <n v="41.728395061728392"/>
    <s v="music"/>
    <s v="indie rock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d v="2012-03-09T17:45:08"/>
    <b v="0"/>
    <x v="58"/>
    <b v="1"/>
    <s v="music/indie rock"/>
    <n v="1.0480480480480481"/>
    <n v="32.71875"/>
    <s v="music"/>
    <s v="indie rock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d v="2012-10-22T23:45:35"/>
    <b v="0"/>
    <x v="55"/>
    <b v="1"/>
    <s v="music/indie rock"/>
    <n v="1.351"/>
    <n v="51.96153846153846"/>
    <s v="music"/>
    <s v="indie rock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d v="2012-07-08T21:15:10"/>
    <b v="0"/>
    <x v="217"/>
    <b v="1"/>
    <s v="music/indie rock"/>
    <n v="1.1632786885245903"/>
    <n v="50.685714285714283"/>
    <s v="music"/>
    <s v="indie rock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d v="2014-10-13T16:45:38"/>
    <b v="0"/>
    <x v="60"/>
    <b v="1"/>
    <s v="music/indie rock"/>
    <n v="1.0208333333333333"/>
    <n v="42.241379310344826"/>
    <s v="music"/>
    <s v="indie rock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d v="2015-11-15T14:12:12"/>
    <b v="0"/>
    <x v="22"/>
    <b v="1"/>
    <s v="music/indie rock"/>
    <n v="1.1116666666666666"/>
    <n v="416.875"/>
    <s v="music"/>
    <s v="indie rock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d v="2010-05-01T00:45:32"/>
    <b v="0"/>
    <x v="30"/>
    <b v="1"/>
    <s v="music/indie rock"/>
    <n v="1.6608000000000001"/>
    <n v="46.651685393258425"/>
    <s v="music"/>
    <s v="indie rock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d v="2013-01-25T14:02:26"/>
    <b v="0"/>
    <x v="34"/>
    <b v="1"/>
    <s v="music/indie rock"/>
    <n v="1.0660000000000001"/>
    <n v="48.454545454545453"/>
    <s v="music"/>
    <s v="indie rock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d v="2012-11-15T13:52:08"/>
    <b v="0"/>
    <x v="336"/>
    <b v="1"/>
    <s v="music/indie rock"/>
    <n v="1.4458441666666668"/>
    <n v="70.5289837398374"/>
    <s v="music"/>
    <s v="indie rock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d v="2010-06-06T14:09:14"/>
    <b v="0"/>
    <x v="148"/>
    <b v="1"/>
    <s v="music/indie rock"/>
    <n v="1.0555000000000001"/>
    <n v="87.958333333333329"/>
    <s v="music"/>
    <s v="indie rock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d v="2011-05-08T10:18:01"/>
    <b v="0"/>
    <x v="55"/>
    <b v="1"/>
    <s v="music/indie rock"/>
    <n v="1.3660000000000001"/>
    <n v="26.26923076923077"/>
    <s v="music"/>
    <s v="indie rock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d v="2011-03-30T17:36:25"/>
    <b v="0"/>
    <x v="43"/>
    <b v="1"/>
    <s v="music/indie rock"/>
    <n v="1.04"/>
    <n v="57.777777777777779"/>
    <s v="music"/>
    <s v="indie rock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d v="2012-01-12T16:43:03"/>
    <b v="0"/>
    <x v="9"/>
    <b v="1"/>
    <s v="music/indie rock"/>
    <n v="1.145"/>
    <n v="57.25"/>
    <s v="music"/>
    <s v="indie rock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d v="2015-09-20T12:55:22"/>
    <b v="0"/>
    <x v="5"/>
    <b v="1"/>
    <s v="music/indie rock"/>
    <n v="1.0171957671957672"/>
    <n v="196.34042553191489"/>
    <s v="music"/>
    <s v="indie rock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d v="2012-03-13T12:02:45"/>
    <b v="0"/>
    <x v="62"/>
    <b v="1"/>
    <s v="music/indie rock"/>
    <n v="1.2394678492239468"/>
    <n v="43"/>
    <s v="music"/>
    <s v="indie rock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d v="2014-02-10T09:00:06"/>
    <b v="0"/>
    <x v="275"/>
    <b v="1"/>
    <s v="music/indie rock"/>
    <n v="1.0245669291338582"/>
    <n v="35.551912568306008"/>
    <s v="music"/>
    <s v="indie rock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d v="2015-12-27T23:37:53"/>
    <b v="0"/>
    <x v="64"/>
    <b v="1"/>
    <s v="music/indie rock"/>
    <n v="1.4450000000000001"/>
    <n v="68.80952380952381"/>
    <s v="music"/>
    <s v="indie rock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d v="2015-02-23T17:36:06"/>
    <b v="0"/>
    <x v="288"/>
    <b v="1"/>
    <s v="music/indie rock"/>
    <n v="1.3333333333333333"/>
    <n v="28.571428571428573"/>
    <s v="music"/>
    <s v="indie rock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d v="2012-09-08T15:55:31"/>
    <b v="0"/>
    <x v="241"/>
    <b v="1"/>
    <s v="music/indie rock"/>
    <n v="1.0936440000000001"/>
    <n v="50.631666666666668"/>
    <s v="music"/>
    <s v="indie rock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d v="2015-04-22T08:02:09"/>
    <b v="0"/>
    <x v="20"/>
    <b v="0"/>
    <s v="technology/gadgets"/>
    <n v="2.696969696969697E-2"/>
    <n v="106.8"/>
    <s v="technology"/>
    <s v="gadgets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d v="2015-02-02T13:57:27"/>
    <b v="0"/>
    <x v="83"/>
    <b v="0"/>
    <s v="technology/gadgets"/>
    <n v="1.2E-2"/>
    <n v="4"/>
    <s v="technology"/>
    <s v="gadgets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d v="2016-11-28T13:29:51"/>
    <b v="0"/>
    <x v="14"/>
    <b v="0"/>
    <s v="technology/gadgets"/>
    <n v="0.46600000000000003"/>
    <n v="34.097560975609753"/>
    <s v="technology"/>
    <s v="gadgets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d v="2015-11-18T11:27:01"/>
    <b v="0"/>
    <x v="84"/>
    <b v="0"/>
    <s v="technology/gadgets"/>
    <n v="1E-3"/>
    <n v="25"/>
    <s v="technology"/>
    <s v="gadgets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d v="2014-08-08T17:13:14"/>
    <b v="0"/>
    <x v="80"/>
    <b v="0"/>
    <s v="technology/gadgets"/>
    <n v="1.6800000000000001E-3"/>
    <n v="10.5"/>
    <s v="technology"/>
    <s v="gadgets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d v="2016-05-24T11:06:23"/>
    <b v="0"/>
    <x v="221"/>
    <b v="0"/>
    <s v="technology/gadgets"/>
    <n v="0.42759999999999998"/>
    <n v="215.95959595959596"/>
    <s v="technology"/>
    <s v="gadgets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d v="2014-05-08T09:05:25"/>
    <b v="0"/>
    <x v="80"/>
    <b v="0"/>
    <s v="technology/gadgets"/>
    <n v="2.8333333333333335E-3"/>
    <n v="21.25"/>
    <s v="technology"/>
    <s v="gadgets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d v="2016-11-29T17:01:40"/>
    <b v="0"/>
    <x v="80"/>
    <b v="0"/>
    <s v="technology/gadgets"/>
    <n v="1.7319999999999999E-2"/>
    <n v="108.25"/>
    <s v="technology"/>
    <s v="gadgets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d v="2014-09-23T05:17:59"/>
    <b v="0"/>
    <x v="44"/>
    <b v="0"/>
    <s v="technology/gadgets"/>
    <n v="0.14111428571428572"/>
    <n v="129.97368421052633"/>
    <s v="technology"/>
    <s v="gadgets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d v="2015-09-17T18:06:57"/>
    <b v="0"/>
    <x v="168"/>
    <b v="0"/>
    <s v="technology/gadgets"/>
    <n v="0.39395294117647056"/>
    <n v="117.49473684210527"/>
    <s v="technology"/>
    <s v="gadgets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d v="2014-07-09T19:48:54"/>
    <b v="0"/>
    <x v="29"/>
    <b v="0"/>
    <s v="technology/gadgets"/>
    <n v="2.3529411764705883E-4"/>
    <n v="10"/>
    <s v="technology"/>
    <s v="gadgets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d v="2015-05-05T00:26:00"/>
    <b v="0"/>
    <x v="288"/>
    <b v="0"/>
    <s v="technology/gadgets"/>
    <n v="0.59299999999999997"/>
    <n v="70.595238095238102"/>
    <s v="technology"/>
    <s v="gadgets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d v="2014-09-08T07:16:18"/>
    <b v="0"/>
    <x v="55"/>
    <b v="0"/>
    <s v="technology/gadgets"/>
    <n v="1.3270833333333334E-2"/>
    <n v="24.5"/>
    <s v="technology"/>
    <s v="gadgets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d v="2014-10-16T23:11:13"/>
    <b v="0"/>
    <x v="84"/>
    <b v="0"/>
    <s v="technology/gadgets"/>
    <n v="9.0090090090090086E-2"/>
    <n v="30"/>
    <s v="technology"/>
    <s v="gadgets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d v="2014-08-12T20:10:22"/>
    <b v="0"/>
    <x v="80"/>
    <b v="0"/>
    <s v="technology/gadgets"/>
    <n v="1.6E-2"/>
    <n v="2"/>
    <s v="technology"/>
    <s v="gadgets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d v="2016-10-13T12:12:55"/>
    <b v="0"/>
    <x v="79"/>
    <b v="0"/>
    <s v="technology/gadgets"/>
    <n v="5.1000000000000004E-3"/>
    <n v="17"/>
    <s v="technology"/>
    <s v="gadgets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d v="2017-01-11T01:28:53"/>
    <b v="0"/>
    <x v="16"/>
    <b v="0"/>
    <s v="technology/gadgets"/>
    <n v="0.52570512820512816"/>
    <n v="2928.9285714285716"/>
    <s v="technology"/>
    <s v="gadgets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d v="2014-07-08T13:57:31"/>
    <b v="0"/>
    <x v="82"/>
    <b v="0"/>
    <s v="technology/gadgets"/>
    <n v="1.04E-2"/>
    <n v="28.888888888888889"/>
    <s v="technology"/>
    <s v="gadgets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d v="2015-04-19T16:00:49"/>
    <b v="0"/>
    <x v="22"/>
    <b v="0"/>
    <s v="technology/gadgets"/>
    <n v="0.47399999999999998"/>
    <n v="29.625"/>
    <s v="technology"/>
    <s v="gadgets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d v="2015-09-23T16:01:01"/>
    <b v="0"/>
    <x v="217"/>
    <b v="0"/>
    <s v="technology/gadgets"/>
    <n v="0.43030000000000002"/>
    <n v="40.980952380952381"/>
    <s v="technology"/>
    <s v="gadgets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d v="2012-06-14T00:19:03"/>
    <b v="0"/>
    <x v="44"/>
    <b v="1"/>
    <s v="music/indie rock"/>
    <n v="1.3680000000000001"/>
    <n v="54"/>
    <s v="music"/>
    <s v="indie rock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d v="2013-11-12T01:08:27"/>
    <b v="0"/>
    <x v="31"/>
    <b v="1"/>
    <s v="music/indie rock"/>
    <n v="1.1555"/>
    <n v="36.109375"/>
    <s v="music"/>
    <s v="indie rock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d v="2011-08-17T15:22:12"/>
    <b v="0"/>
    <x v="62"/>
    <b v="1"/>
    <s v="music/indie rock"/>
    <n v="2.4079999999999999"/>
    <n v="23.153846153846153"/>
    <s v="music"/>
    <s v="indie rock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d v="2013-12-18T13:15:55"/>
    <b v="0"/>
    <x v="51"/>
    <b v="1"/>
    <s v="music/indie rock"/>
    <n v="1.1439999999999999"/>
    <n v="104"/>
    <s v="music"/>
    <s v="indie rock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d v="2013-09-18T16:38:08"/>
    <b v="0"/>
    <x v="47"/>
    <b v="1"/>
    <s v="music/indie rock"/>
    <n v="1.1033333333333333"/>
    <n v="31.826923076923077"/>
    <s v="music"/>
    <s v="indie rock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d v="2010-10-05T17:54:16"/>
    <b v="0"/>
    <x v="329"/>
    <b v="1"/>
    <s v="music/indie rock"/>
    <n v="1.9537933333333333"/>
    <n v="27.3896261682243"/>
    <s v="music"/>
    <s v="indie rock"/>
    <n v="27.063703703708597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d v="2012-02-21T15:40:39"/>
    <b v="0"/>
    <x v="202"/>
    <b v="1"/>
    <s v="music/indie rock"/>
    <n v="1.0333333333333334"/>
    <n v="56.363636363636367"/>
    <s v="music"/>
    <s v="indie rock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d v="2013-04-07T10:33:14"/>
    <b v="0"/>
    <x v="69"/>
    <b v="1"/>
    <s v="music/indie rock"/>
    <n v="1.031372549019608"/>
    <n v="77.352941176470594"/>
    <s v="music"/>
    <s v="indie rock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d v="2011-05-23T19:31:06"/>
    <b v="0"/>
    <x v="11"/>
    <b v="1"/>
    <s v="music/indie rock"/>
    <n v="1.003125"/>
    <n v="42.8"/>
    <s v="music"/>
    <s v="indie rock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d v="2013-05-08T08:24:42"/>
    <b v="0"/>
    <x v="55"/>
    <b v="1"/>
    <s v="music/indie rock"/>
    <n v="1.27"/>
    <n v="48.846153846153847"/>
    <s v="music"/>
    <s v="indie rock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d v="2012-05-08T16:25:09"/>
    <b v="0"/>
    <x v="133"/>
    <b v="1"/>
    <s v="music/indie rock"/>
    <n v="1.20601"/>
    <n v="48.240400000000001"/>
    <s v="music"/>
    <s v="indie rock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d v="2012-01-03T14:26:13"/>
    <b v="0"/>
    <x v="144"/>
    <b v="1"/>
    <s v="music/indie rock"/>
    <n v="1.0699047619047619"/>
    <n v="70.212500000000006"/>
    <s v="music"/>
    <s v="indie rock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d v="2014-08-27T22:08:27"/>
    <b v="0"/>
    <x v="238"/>
    <b v="1"/>
    <s v="music/indie rock"/>
    <n v="1.7243333333333333"/>
    <n v="94.054545454545448"/>
    <s v="music"/>
    <s v="indie rock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d v="2011-11-18T15:48:41"/>
    <b v="0"/>
    <x v="99"/>
    <b v="1"/>
    <s v="music/indie rock"/>
    <n v="1.2362"/>
    <n v="80.272727272727266"/>
    <s v="music"/>
    <s v="indie rock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d v="2014-05-14T17:22:51"/>
    <b v="0"/>
    <x v="133"/>
    <b v="1"/>
    <s v="music/indie rock"/>
    <n v="1.0840000000000001"/>
    <n v="54.2"/>
    <s v="music"/>
    <s v="indie rock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d v="2011-11-05T16:21:10"/>
    <b v="0"/>
    <x v="108"/>
    <b v="1"/>
    <s v="music/indie rock"/>
    <n v="1.1652013333333333"/>
    <n v="60.26903448275862"/>
    <s v="music"/>
    <s v="indie rock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d v="2012-05-29T21:51:21"/>
    <b v="0"/>
    <x v="60"/>
    <b v="1"/>
    <s v="music/indie rock"/>
    <n v="1.8724499999999999"/>
    <n v="38.740344827586206"/>
    <s v="music"/>
    <s v="indie rock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d v="2013-06-01T01:13:51"/>
    <b v="0"/>
    <x v="229"/>
    <b v="1"/>
    <s v="music/indie rock"/>
    <n v="1.1593333333333333"/>
    <n v="152.54385964912279"/>
    <s v="music"/>
    <s v="indie rock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d v="2013-02-08T18:38:28"/>
    <b v="0"/>
    <x v="93"/>
    <b v="1"/>
    <s v="music/indie rock"/>
    <n v="1.107"/>
    <n v="115.3125"/>
    <s v="music"/>
    <s v="indie rock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d v="2011-05-07T07:10:33"/>
    <b v="0"/>
    <x v="162"/>
    <b v="1"/>
    <s v="music/indie rock"/>
    <n v="1.7092307692307693"/>
    <n v="35.838709677419352"/>
    <s v="music"/>
    <s v="indie rock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d v="2014-04-15T01:58:51"/>
    <b v="1"/>
    <x v="337"/>
    <b v="1"/>
    <s v="technology/hardware"/>
    <n v="1.2611835600000001"/>
    <n v="64.570118779438872"/>
    <s v="technology"/>
    <s v="hardware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d v="2011-04-05T14:52:20"/>
    <b v="1"/>
    <x v="195"/>
    <b v="1"/>
    <s v="technology/hardware"/>
    <n v="1.3844033333333334"/>
    <n v="87.436000000000007"/>
    <s v="technology"/>
    <s v="hardware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d v="2016-06-27T01:28:36"/>
    <b v="1"/>
    <x v="338"/>
    <b v="1"/>
    <s v="technology/hardware"/>
    <n v="17.052499999999998"/>
    <n v="68.815577078288939"/>
    <s v="technology"/>
    <s v="hardware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d v="2014-04-01T09:01:30"/>
    <b v="1"/>
    <x v="339"/>
    <b v="1"/>
    <s v="technology/hardware"/>
    <n v="7.8805550000000002"/>
    <n v="176.200223588597"/>
    <s v="technology"/>
    <s v="hardware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d v="2015-06-02T01:02:38"/>
    <b v="1"/>
    <x v="340"/>
    <b v="1"/>
    <s v="technology/hardware"/>
    <n v="3.4801799999999998"/>
    <n v="511.79117647058825"/>
    <s v="technology"/>
    <s v="hardware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d v="2014-02-18T22:36:01"/>
    <b v="1"/>
    <x v="16"/>
    <b v="1"/>
    <s v="technology/hardware"/>
    <n v="1.4974666666666667"/>
    <n v="160.44285714285715"/>
    <s v="technology"/>
    <s v="hardware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d v="2009-10-16T17:02:00"/>
    <b v="1"/>
    <x v="23"/>
    <b v="1"/>
    <s v="technology/hardware"/>
    <n v="1.0063375000000001"/>
    <n v="35.003043478260871"/>
    <s v="technology"/>
    <s v="hardware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d v="2016-04-13T09:30:09"/>
    <b v="1"/>
    <x v="341"/>
    <b v="1"/>
    <s v="technology/hardware"/>
    <n v="8.0021100000000001"/>
    <n v="188.50671378091872"/>
    <s v="technology"/>
    <s v="hardware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d v="2014-06-10T05:09:11"/>
    <b v="1"/>
    <x v="342"/>
    <b v="1"/>
    <s v="technology/hardware"/>
    <n v="1.0600260000000001"/>
    <n v="56.204984093319197"/>
    <s v="technology"/>
    <s v="hardware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d v="2011-03-21T23:21:13"/>
    <b v="1"/>
    <x v="343"/>
    <b v="1"/>
    <s v="technology/hardware"/>
    <n v="2.0051866666666669"/>
    <n v="51.3054157782516"/>
    <s v="technology"/>
    <s v="hardware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d v="2016-10-08T05:05:37"/>
    <b v="1"/>
    <x v="344"/>
    <b v="1"/>
    <s v="technology/hardware"/>
    <n v="2.1244399999999999"/>
    <n v="127.36450839328538"/>
    <s v="technology"/>
    <s v="hardware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d v="2013-09-09T09:33:35"/>
    <b v="1"/>
    <x v="345"/>
    <b v="1"/>
    <s v="technology/hardware"/>
    <n v="1.9847237142857144"/>
    <n v="101.85532258064516"/>
    <s v="technology"/>
    <s v="hardware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d v="2012-02-01T23:47:45"/>
    <b v="1"/>
    <x v="206"/>
    <b v="1"/>
    <s v="technology/hardware"/>
    <n v="2.2594666666666665"/>
    <n v="230.55782312925169"/>
    <s v="technology"/>
    <s v="hardware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d v="2016-01-25T08:56:16"/>
    <b v="1"/>
    <x v="119"/>
    <b v="1"/>
    <s v="technology/hardware"/>
    <n v="6.9894800000000004"/>
    <n v="842.10602409638557"/>
    <s v="technology"/>
    <s v="hardware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d v="2012-04-21T01:31:21"/>
    <b v="1"/>
    <x v="126"/>
    <b v="1"/>
    <s v="technology/hardware"/>
    <n v="3.9859528571428569"/>
    <n v="577.27593103448271"/>
    <s v="technology"/>
    <s v="hardware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d v="2015-03-04T17:10:05"/>
    <b v="1"/>
    <x v="346"/>
    <b v="1"/>
    <s v="technology/hardware"/>
    <n v="2.9403333333333332"/>
    <n v="483.34246575342468"/>
    <s v="technology"/>
    <s v="hardware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d v="2012-09-26T21:21:53"/>
    <b v="1"/>
    <x v="347"/>
    <b v="1"/>
    <s v="technology/hardware"/>
    <n v="1.6750470000000002"/>
    <n v="76.138500000000008"/>
    <s v="technology"/>
    <s v="hardware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d v="2013-02-21T18:42:41"/>
    <b v="1"/>
    <x v="348"/>
    <b v="1"/>
    <s v="technology/hardware"/>
    <n v="14.355717142857143"/>
    <n v="74.107684365781708"/>
    <s v="technology"/>
    <s v="hardware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d v="2014-08-20T15:17:40"/>
    <b v="1"/>
    <x v="349"/>
    <b v="1"/>
    <s v="technology/hardware"/>
    <n v="1.5673440000000001"/>
    <n v="36.965660377358489"/>
    <s v="technology"/>
    <s v="hardware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d v="2014-11-21T03:42:21"/>
    <b v="1"/>
    <x v="51"/>
    <b v="1"/>
    <s v="technology/hardware"/>
    <n v="1.1790285714285715"/>
    <n v="2500.969696969697"/>
    <s v="technology"/>
    <s v="hardware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d v="2012-08-26T23:40:17"/>
    <b v="1"/>
    <x v="350"/>
    <b v="1"/>
    <s v="technology/hardware"/>
    <n v="11.053811999999999"/>
    <n v="67.690214329454989"/>
    <s v="technology"/>
    <s v="hardware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d v="2014-04-13T13:43:56"/>
    <b v="1"/>
    <x v="351"/>
    <b v="1"/>
    <s v="technology/hardware"/>
    <n v="1.9292499999999999"/>
    <n v="63.04738562091503"/>
    <s v="technology"/>
    <s v="hardware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d v="2014-08-12T05:18:54"/>
    <b v="1"/>
    <x v="242"/>
    <b v="1"/>
    <s v="technology/hardware"/>
    <n v="1.268842105263158"/>
    <n v="117.6"/>
    <s v="technology"/>
    <s v="hardware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d v="2016-03-23T01:32:52"/>
    <b v="1"/>
    <x v="352"/>
    <b v="1"/>
    <s v="technology/hardware"/>
    <n v="2.5957748878923765"/>
    <n v="180.75185011709601"/>
    <s v="technology"/>
    <s v="hardware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d v="2011-12-20T21:08:30"/>
    <b v="1"/>
    <x v="273"/>
    <b v="1"/>
    <s v="technology/hardware"/>
    <n v="2.6227999999999998"/>
    <n v="127.32038834951456"/>
    <s v="technology"/>
    <s v="hardware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d v="2014-07-15T07:58:18"/>
    <b v="1"/>
    <x v="353"/>
    <b v="1"/>
    <s v="technology/hardware"/>
    <n v="2.0674309000000002"/>
    <n v="136.6444745538665"/>
    <s v="technology"/>
    <s v="hardware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d v="2014-04-01T10:55:29"/>
    <b v="1"/>
    <x v="316"/>
    <b v="1"/>
    <s v="technology/hardware"/>
    <n v="3.7012999999999998"/>
    <n v="182.78024691358024"/>
    <s v="technology"/>
    <s v="hardware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d v="2016-11-02T09:05:15"/>
    <b v="1"/>
    <x v="354"/>
    <b v="1"/>
    <s v="technology/hardware"/>
    <n v="2.8496600000000001"/>
    <n v="279.37843137254902"/>
    <s v="technology"/>
    <s v="hardware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d v="2016-07-06T14:01:08"/>
    <b v="1"/>
    <x v="355"/>
    <b v="1"/>
    <s v="technology/hardware"/>
    <n v="5.7907999999999999"/>
    <n v="61.375728669846318"/>
    <s v="technology"/>
    <s v="hardware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d v="2013-02-18T23:38:21"/>
    <b v="1"/>
    <x v="356"/>
    <b v="1"/>
    <s v="technology/hardware"/>
    <n v="11.318"/>
    <n v="80.727532097004286"/>
    <s v="technology"/>
    <s v="hardware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d v="2013-10-14T07:01:01"/>
    <b v="1"/>
    <x v="357"/>
    <b v="1"/>
    <s v="technology/hardware"/>
    <n v="2.6302771750000002"/>
    <n v="272.35590732591254"/>
    <s v="technology"/>
    <s v="hardware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d v="2012-10-18T19:17:24"/>
    <b v="1"/>
    <x v="146"/>
    <b v="1"/>
    <s v="technology/hardware"/>
    <n v="6.7447999999999997"/>
    <n v="70.848739495798313"/>
    <s v="technology"/>
    <s v="hardware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d v="2016-06-28T12:21:04"/>
    <b v="1"/>
    <x v="358"/>
    <b v="1"/>
    <s v="technology/hardware"/>
    <n v="2.5683081313131315"/>
    <n v="247.94003412969283"/>
    <s v="technology"/>
    <s v="hardware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d v="2013-06-20T03:01:09"/>
    <b v="1"/>
    <x v="359"/>
    <b v="1"/>
    <s v="technology/hardware"/>
    <n v="3.7549600000000001"/>
    <n v="186.81393034825871"/>
    <s v="technology"/>
    <s v="hardware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d v="2013-02-08T13:07:31"/>
    <b v="1"/>
    <x v="35"/>
    <b v="1"/>
    <s v="technology/hardware"/>
    <n v="2.0870837499999997"/>
    <n v="131.98948616600788"/>
    <s v="technology"/>
    <s v="hardware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d v="2013-06-13T16:35:25"/>
    <b v="1"/>
    <x v="360"/>
    <b v="1"/>
    <s v="technology/hardware"/>
    <n v="3.4660000000000002"/>
    <n v="29.310782241014799"/>
    <s v="technology"/>
    <s v="hardware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d v="2015-11-03T00:12:20"/>
    <b v="1"/>
    <x v="361"/>
    <b v="1"/>
    <s v="technology/hardware"/>
    <n v="4.0232999999999999"/>
    <n v="245.02436053593178"/>
    <s v="technology"/>
    <s v="hardware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d v="2012-05-10T00:24:52"/>
    <b v="1"/>
    <x v="362"/>
    <b v="1"/>
    <s v="technology/hardware"/>
    <n v="10.2684514"/>
    <n v="1323.2540463917526"/>
    <s v="technology"/>
    <s v="hardware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d v="2015-10-13T06:02:26"/>
    <b v="1"/>
    <x v="363"/>
    <b v="1"/>
    <s v="technology/hardware"/>
    <n v="1.14901155"/>
    <n v="282.65966789667897"/>
    <s v="technology"/>
    <s v="hardware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d v="2016-02-23T08:01:02"/>
    <b v="1"/>
    <x v="364"/>
    <b v="1"/>
    <s v="technology/hardware"/>
    <n v="3.5482402000000004"/>
    <n v="91.214401028277635"/>
    <s v="technology"/>
    <s v="hardware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d v="2014-06-09T12:24:25"/>
    <b v="0"/>
    <x v="8"/>
    <b v="0"/>
    <s v="photography/people"/>
    <n v="5.0799999999999998E-2"/>
    <n v="31.75"/>
    <s v="photography"/>
    <s v="people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d v="2016-11-04T09:04:47"/>
    <b v="0"/>
    <x v="78"/>
    <b v="0"/>
    <s v="photography/people"/>
    <n v="0"/>
    <e v="#DIV/0!"/>
    <s v="photography"/>
    <s v="people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d v="2016-08-10T19:16:58"/>
    <b v="0"/>
    <x v="38"/>
    <b v="0"/>
    <s v="photography/people"/>
    <n v="4.2999999999999997E-2"/>
    <n v="88.6875"/>
    <s v="photography"/>
    <s v="people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d v="2014-10-01T13:58:01"/>
    <b v="0"/>
    <x v="63"/>
    <b v="0"/>
    <s v="photography/people"/>
    <n v="0.21146666666666666"/>
    <n v="453.14285714285717"/>
    <s v="photography"/>
    <s v="people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d v="2016-07-04T11:46:11"/>
    <b v="0"/>
    <x v="80"/>
    <b v="0"/>
    <s v="photography/people"/>
    <n v="3.1875000000000001E-2"/>
    <n v="12.75"/>
    <s v="photography"/>
    <s v="people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d v="2016-02-13T05:24:43"/>
    <b v="0"/>
    <x v="29"/>
    <b v="0"/>
    <s v="photography/people"/>
    <n v="5.0000000000000001E-4"/>
    <n v="1"/>
    <s v="photography"/>
    <s v="people"/>
    <n v="29.958333333335759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d v="2015-01-30T10:21:16"/>
    <b v="0"/>
    <x v="33"/>
    <b v="0"/>
    <s v="photography/people"/>
    <n v="0.42472727272727273"/>
    <n v="83.428571428571431"/>
    <s v="photography"/>
    <s v="people"/>
    <n v="30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d v="2015-07-21T13:19:02"/>
    <b v="0"/>
    <x v="29"/>
    <b v="0"/>
    <s v="photography/people"/>
    <n v="4.1666666666666666E-3"/>
    <n v="25"/>
    <s v="photography"/>
    <s v="people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d v="2016-11-11T11:20:08"/>
    <b v="0"/>
    <x v="29"/>
    <b v="0"/>
    <s v="photography/people"/>
    <n v="0.01"/>
    <n v="50"/>
    <s v="photography"/>
    <s v="people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d v="2016-01-28T23:42:12"/>
    <b v="0"/>
    <x v="81"/>
    <b v="0"/>
    <s v="photography/people"/>
    <n v="0.16966666666666666"/>
    <n v="101.8"/>
    <s v="photography"/>
    <s v="people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d v="2015-06-12T16:26:26"/>
    <b v="0"/>
    <x v="83"/>
    <b v="0"/>
    <s v="photography/people"/>
    <n v="7.0000000000000007E-2"/>
    <n v="46.666666666666664"/>
    <s v="photography"/>
    <s v="people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d v="2015-01-18T22:26:31"/>
    <b v="0"/>
    <x v="84"/>
    <b v="0"/>
    <s v="photography/people"/>
    <n v="1.3333333333333333E-3"/>
    <n v="1"/>
    <s v="photography"/>
    <s v="people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d v="2015-11-21T09:07:17"/>
    <b v="0"/>
    <x v="78"/>
    <b v="0"/>
    <s v="photography/people"/>
    <n v="0"/>
    <e v="#DIV/0!"/>
    <s v="photography"/>
    <s v="people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d v="2016-10-07T19:09:02"/>
    <b v="0"/>
    <x v="78"/>
    <b v="0"/>
    <s v="photography/people"/>
    <n v="0"/>
    <e v="#DIV/0!"/>
    <s v="photography"/>
    <s v="people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d v="2015-06-26T16:38:56"/>
    <b v="0"/>
    <x v="83"/>
    <b v="0"/>
    <s v="photography/people"/>
    <n v="7.8E-2"/>
    <n v="26"/>
    <s v="photography"/>
    <s v="people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d v="2014-06-10T14:40:11"/>
    <b v="0"/>
    <x v="78"/>
    <b v="0"/>
    <s v="photography/people"/>
    <n v="0"/>
    <e v="#DIV/0!"/>
    <s v="photography"/>
    <s v="people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d v="2014-07-27T17:20:12"/>
    <b v="0"/>
    <x v="78"/>
    <b v="0"/>
    <s v="photography/people"/>
    <n v="0"/>
    <e v="#DIV/0!"/>
    <s v="photography"/>
    <s v="people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d v="2014-06-16T21:50:38"/>
    <b v="0"/>
    <x v="83"/>
    <b v="0"/>
    <s v="photography/people"/>
    <n v="0.26200000000000001"/>
    <n v="218.33333333333334"/>
    <s v="photography"/>
    <s v="people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d v="2014-10-14T06:35:08"/>
    <b v="0"/>
    <x v="63"/>
    <b v="0"/>
    <s v="photography/people"/>
    <n v="7.6129032258064515E-3"/>
    <n v="33.714285714285715"/>
    <s v="photography"/>
    <s v="people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d v="2015-12-07T17:50:13"/>
    <b v="0"/>
    <x v="20"/>
    <b v="0"/>
    <s v="photography/people"/>
    <n v="0.125"/>
    <n v="25"/>
    <s v="photography"/>
    <s v="people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d v="2015-05-12T00:01:56"/>
    <b v="1"/>
    <x v="365"/>
    <b v="1"/>
    <s v="technology/hardware"/>
    <n v="3.8212909090909091"/>
    <n v="128.38790470372632"/>
    <s v="technology"/>
    <s v="hardware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d v="2016-12-24T12:05:43"/>
    <b v="1"/>
    <x v="366"/>
    <b v="1"/>
    <s v="technology/hardware"/>
    <n v="2.1679422000000002"/>
    <n v="78.834261818181815"/>
    <s v="technology"/>
    <s v="hardware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d v="2010-06-17T22:00:52"/>
    <b v="1"/>
    <x v="57"/>
    <b v="1"/>
    <s v="technology/hardware"/>
    <n v="3.12"/>
    <n v="91.764705882352942"/>
    <s v="technology"/>
    <s v="hardware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d v="2014-06-10T09:31:03"/>
    <b v="1"/>
    <x v="178"/>
    <b v="1"/>
    <s v="technology/hardware"/>
    <n v="2.3442048"/>
    <n v="331.10237288135596"/>
    <s v="technology"/>
    <s v="hardware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d v="2013-09-18T14:30:18"/>
    <b v="1"/>
    <x v="277"/>
    <b v="1"/>
    <s v="technology/hardware"/>
    <n v="1.236801"/>
    <n v="194.26193717277485"/>
    <s v="technology"/>
    <s v="hardware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d v="2014-10-29T07:00:45"/>
    <b v="1"/>
    <x v="175"/>
    <b v="1"/>
    <s v="technology/hardware"/>
    <n v="2.4784000000000002"/>
    <n v="408.97689768976898"/>
    <s v="technology"/>
    <s v="hardware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d v="2010-06-18T15:06:26"/>
    <b v="1"/>
    <x v="89"/>
    <b v="1"/>
    <s v="technology/hardware"/>
    <n v="1.157092"/>
    <n v="84.459270072992695"/>
    <s v="technology"/>
    <s v="hardware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d v="2011-08-06T09:30:22"/>
    <b v="1"/>
    <x v="14"/>
    <b v="1"/>
    <s v="technology/hardware"/>
    <n v="1.1707484768810599"/>
    <n v="44.853658536585364"/>
    <s v="technology"/>
    <s v="hardware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d v="2016-10-18T02:45:43"/>
    <b v="1"/>
    <x v="367"/>
    <b v="1"/>
    <s v="technology/hardware"/>
    <n v="3.05158"/>
    <n v="383.3643216080402"/>
    <s v="technology"/>
    <s v="hardware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d v="2016-07-19T18:54:51"/>
    <b v="1"/>
    <x v="368"/>
    <b v="1"/>
    <s v="technology/hardware"/>
    <n v="3.2005299999999997"/>
    <n v="55.276856649395505"/>
    <s v="technology"/>
    <s v="hardware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d v="2015-12-09T03:36:13"/>
    <b v="1"/>
    <x v="369"/>
    <b v="1"/>
    <s v="technology/hardware"/>
    <n v="8.1956399999999991"/>
    <n v="422.02059732234807"/>
    <s v="technology"/>
    <s v="hardware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d v="2015-01-06T14:44:01"/>
    <b v="1"/>
    <x v="275"/>
    <b v="1"/>
    <s v="technology/hardware"/>
    <n v="2.3490000000000002"/>
    <n v="64.180327868852459"/>
    <s v="technology"/>
    <s v="hardware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d v="2016-05-09T18:03:34"/>
    <b v="1"/>
    <x v="370"/>
    <b v="1"/>
    <s v="technology/hardware"/>
    <n v="4.9491375"/>
    <n v="173.57781674704077"/>
    <s v="technology"/>
    <s v="hardware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d v="2013-02-19T00:08:59"/>
    <b v="1"/>
    <x v="371"/>
    <b v="1"/>
    <s v="technology/hardware"/>
    <n v="78.137822333333332"/>
    <n v="88.601680840609291"/>
    <s v="technology"/>
    <s v="hardware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d v="2011-08-10T16:02:43"/>
    <b v="1"/>
    <x v="372"/>
    <b v="1"/>
    <s v="technology/hardware"/>
    <n v="1.1300013888888889"/>
    <n v="50.222283950617282"/>
    <s v="technology"/>
    <s v="hardware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d v="2013-02-07T16:08:19"/>
    <b v="1"/>
    <x v="373"/>
    <b v="1"/>
    <s v="technology/hardware"/>
    <n v="9.2154220000000002"/>
    <n v="192.38876826722338"/>
    <s v="technology"/>
    <s v="hardware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d v="2012-02-21T20:22:35"/>
    <b v="1"/>
    <x v="374"/>
    <b v="1"/>
    <s v="technology/hardware"/>
    <n v="1.2510239999999999"/>
    <n v="73.416901408450698"/>
    <s v="technology"/>
    <s v="hardware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d v="2015-07-14T03:46:49"/>
    <b v="1"/>
    <x v="375"/>
    <b v="1"/>
    <s v="technology/hardware"/>
    <n v="1.0224343076923077"/>
    <n v="147.68495555555555"/>
    <s v="technology"/>
    <s v="hardware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d v="2016-08-23T12:00:21"/>
    <b v="1"/>
    <x v="376"/>
    <b v="1"/>
    <s v="technology/hardware"/>
    <n v="4.8490975000000001"/>
    <n v="108.96848314606741"/>
    <s v="technology"/>
    <s v="hardware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d v="2014-04-07T21:20:24"/>
    <b v="1"/>
    <x v="259"/>
    <b v="1"/>
    <s v="technology/hardware"/>
    <n v="1.9233333333333333"/>
    <n v="23.647540983606557"/>
    <s v="technology"/>
    <s v="hardware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d v="2014-08-09T20:41:37"/>
    <b v="1"/>
    <x v="195"/>
    <b v="1"/>
    <s v="technology/hardware"/>
    <n v="2.8109999999999999"/>
    <n v="147.94736842105263"/>
    <s v="technology"/>
    <s v="hardware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d v="2016-05-12T08:39:32"/>
    <b v="1"/>
    <x v="166"/>
    <b v="1"/>
    <s v="technology/hardware"/>
    <n v="1.2513700000000001"/>
    <n v="385.03692307692307"/>
    <s v="technology"/>
    <s v="hardware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d v="2015-05-12T05:05:53"/>
    <b v="1"/>
    <x v="377"/>
    <b v="1"/>
    <s v="technology/hardware"/>
    <n v="1.61459"/>
    <n v="457.39093484419266"/>
    <s v="technology"/>
    <s v="hardware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d v="2012-07-09T18:12:24"/>
    <b v="1"/>
    <x v="217"/>
    <b v="1"/>
    <s v="technology/hardware"/>
    <n v="5.8535000000000004"/>
    <n v="222.99047619047619"/>
    <s v="technology"/>
    <s v="hardware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d v="2015-05-11T23:25:46"/>
    <b v="1"/>
    <x v="378"/>
    <b v="1"/>
    <s v="technology/hardware"/>
    <n v="2.0114999999999998"/>
    <n v="220.74074074074073"/>
    <s v="technology"/>
    <s v="hardware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d v="2014-03-06T12:39:45"/>
    <b v="1"/>
    <x v="379"/>
    <b v="1"/>
    <s v="technology/hardware"/>
    <n v="1.3348307999999998"/>
    <n v="73.503898678414089"/>
    <s v="technology"/>
    <s v="hardware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d v="2015-02-13T14:31:59"/>
    <b v="1"/>
    <x v="380"/>
    <b v="1"/>
    <s v="technology/hardware"/>
    <n v="1.2024900000000001"/>
    <n v="223.09647495361781"/>
    <s v="technology"/>
    <s v="hardware"/>
    <n v="44.9583333333430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d v="2010-02-06T17:03:26"/>
    <b v="1"/>
    <x v="1"/>
    <b v="1"/>
    <s v="technology/hardware"/>
    <n v="1.2616666666666667"/>
    <n v="47.911392405063289"/>
    <s v="technology"/>
    <s v="hardware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d v="2014-07-27T19:31:21"/>
    <b v="1"/>
    <x v="225"/>
    <b v="1"/>
    <s v="technology/hardware"/>
    <n v="3.6120000000000001"/>
    <n v="96.063829787234042"/>
    <s v="technology"/>
    <s v="hardware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d v="2012-10-30T18:54:56"/>
    <b v="1"/>
    <x v="381"/>
    <b v="1"/>
    <s v="technology/hardware"/>
    <n v="2.26239013671875"/>
    <n v="118.6144"/>
    <s v="technology"/>
    <s v="hardware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d v="2014-12-02T02:54:13"/>
    <b v="1"/>
    <x v="278"/>
    <b v="1"/>
    <s v="technology/hardware"/>
    <n v="1.2035"/>
    <n v="118.45472440944881"/>
    <s v="technology"/>
    <s v="hardware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d v="2016-11-15T08:34:34"/>
    <b v="1"/>
    <x v="382"/>
    <b v="1"/>
    <s v="technology/hardware"/>
    <n v="3.0418799999999999"/>
    <n v="143.21468926553672"/>
    <s v="technology"/>
    <s v="hardware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d v="2014-03-26T20:58:38"/>
    <b v="1"/>
    <x v="150"/>
    <b v="1"/>
    <s v="technology/hardware"/>
    <n v="1.7867599999999999"/>
    <n v="282.71518987341773"/>
    <s v="technology"/>
    <s v="hardware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d v="2015-03-12T22:07:13"/>
    <b v="1"/>
    <x v="278"/>
    <b v="1"/>
    <s v="technology/hardware"/>
    <n v="3.868199871794872"/>
    <n v="593.93620078740162"/>
    <s v="technology"/>
    <s v="hardware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d v="2015-11-03T10:00:07"/>
    <b v="1"/>
    <x v="383"/>
    <b v="1"/>
    <s v="technology/hardware"/>
    <n v="2.1103642500000004"/>
    <n v="262.15704968944101"/>
    <s v="technology"/>
    <s v="hardware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d v="2014-04-09T15:45:19"/>
    <b v="1"/>
    <x v="384"/>
    <b v="1"/>
    <s v="technology/hardware"/>
    <n v="1.3166833333333334"/>
    <n v="46.580778301886795"/>
    <s v="technology"/>
    <s v="hardware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d v="2013-10-31T00:02:33"/>
    <b v="1"/>
    <x v="385"/>
    <b v="1"/>
    <s v="technology/hardware"/>
    <n v="3.0047639999999998"/>
    <n v="70.041118881118877"/>
    <s v="technology"/>
    <s v="hardware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d v="2013-05-30T01:30:21"/>
    <b v="1"/>
    <x v="386"/>
    <b v="1"/>
    <s v="technology/hardware"/>
    <n v="4.2051249999999998"/>
    <n v="164.90686274509804"/>
    <s v="technology"/>
    <s v="hardware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d v="2016-11-01T05:32:05"/>
    <b v="1"/>
    <x v="169"/>
    <b v="1"/>
    <s v="technology/hardware"/>
    <n v="1.362168"/>
    <n v="449.26385224274406"/>
    <s v="technology"/>
    <s v="hardware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d v="2013-10-31T17:15:03"/>
    <b v="1"/>
    <x v="197"/>
    <b v="1"/>
    <s v="technology/hardware"/>
    <n v="2.4817133333333334"/>
    <n v="27.472841328413285"/>
    <s v="technology"/>
    <s v="hardware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d v="2016-10-11T07:37:07"/>
    <b v="0"/>
    <x v="148"/>
    <b v="1"/>
    <s v="technology/hardware"/>
    <n v="1.8186315789473684"/>
    <n v="143.97499999999999"/>
    <s v="technology"/>
    <s v="hardware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d v="2015-11-23T11:59:34"/>
    <b v="0"/>
    <x v="205"/>
    <b v="1"/>
    <s v="technology/hardware"/>
    <n v="1.2353000000000001"/>
    <n v="88.23571428571428"/>
    <s v="technology"/>
    <s v="hardware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d v="2016-10-17T23:14:37"/>
    <b v="0"/>
    <x v="189"/>
    <b v="1"/>
    <s v="technology/hardware"/>
    <n v="5.0620938628158845"/>
    <n v="36.326424870466319"/>
    <s v="technology"/>
    <s v="hardware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d v="2015-05-14T11:25:14"/>
    <b v="0"/>
    <x v="387"/>
    <b v="1"/>
    <s v="technology/hardware"/>
    <n v="1.0821333333333334"/>
    <n v="90.177777777777777"/>
    <s v="technology"/>
    <s v="hardware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d v="2012-06-08T21:07:27"/>
    <b v="0"/>
    <x v="40"/>
    <b v="1"/>
    <s v="technology/hardware"/>
    <n v="8.1918387755102042"/>
    <n v="152.62361216730039"/>
    <s v="technology"/>
    <s v="hardware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d v="2013-04-22T23:07:24"/>
    <b v="0"/>
    <x v="37"/>
    <b v="1"/>
    <s v="technology/hardware"/>
    <n v="1.2110000000000001"/>
    <n v="55.806451612903224"/>
    <s v="technology"/>
    <s v="hardware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d v="2015-03-18T16:41:10"/>
    <b v="0"/>
    <x v="388"/>
    <b v="1"/>
    <s v="technology/hardware"/>
    <n v="1.0299897959183673"/>
    <n v="227.85327313769753"/>
    <s v="technology"/>
    <s v="hardware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d v="2013-04-23T10:38:11"/>
    <b v="0"/>
    <x v="389"/>
    <b v="1"/>
    <s v="technology/hardware"/>
    <n v="1.4833229411764706"/>
    <n v="91.82989803350327"/>
    <s v="technology"/>
    <s v="hardware"/>
    <n v="30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d v="2013-10-28T07:39:23"/>
    <b v="0"/>
    <x v="390"/>
    <b v="1"/>
    <s v="technology/hardware"/>
    <n v="1.2019070000000001"/>
    <n v="80.991037735849048"/>
    <s v="technology"/>
    <s v="hardware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d v="2015-04-20T20:42:58"/>
    <b v="0"/>
    <x v="203"/>
    <b v="1"/>
    <s v="technology/hardware"/>
    <n v="4.7327000000000004"/>
    <n v="278.39411764705881"/>
    <s v="technology"/>
    <s v="hardware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d v="2013-11-25T19:32:17"/>
    <b v="0"/>
    <x v="391"/>
    <b v="1"/>
    <s v="technology/hardware"/>
    <n v="1.303625"/>
    <n v="43.095041322314053"/>
    <s v="technology"/>
    <s v="hardware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d v="2016-01-05T21:00:53"/>
    <b v="0"/>
    <x v="392"/>
    <b v="1"/>
    <s v="technology/hardware"/>
    <n v="3.5304799999999998"/>
    <n v="326.29205175600737"/>
    <s v="technology"/>
    <s v="hardware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d v="2015-10-26T09:49:11"/>
    <b v="0"/>
    <x v="212"/>
    <b v="1"/>
    <s v="technology/hardware"/>
    <n v="1.0102"/>
    <n v="41.743801652892564"/>
    <s v="technology"/>
    <s v="hardware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d v="2014-04-02T07:30:10"/>
    <b v="0"/>
    <x v="393"/>
    <b v="1"/>
    <s v="technology/hardware"/>
    <n v="1.1359142857142857"/>
    <n v="64.020933977455712"/>
    <s v="technology"/>
    <s v="hardware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d v="2014-11-03T11:10:43"/>
    <b v="0"/>
    <x v="21"/>
    <b v="1"/>
    <s v="technology/hardware"/>
    <n v="1.6741666666666666"/>
    <n v="99.455445544554451"/>
    <s v="technology"/>
    <s v="hardware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d v="2013-03-18T13:15:42"/>
    <b v="0"/>
    <x v="394"/>
    <b v="1"/>
    <s v="technology/hardware"/>
    <n v="1.5345200000000001"/>
    <n v="138.49458483754512"/>
    <s v="technology"/>
    <s v="hardware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d v="2016-01-27T06:52:12"/>
    <b v="0"/>
    <x v="395"/>
    <b v="1"/>
    <s v="technology/hardware"/>
    <n v="2.022322"/>
    <n v="45.547792792792798"/>
    <s v="technology"/>
    <s v="hardware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d v="2015-01-22T03:53:50"/>
    <b v="0"/>
    <x v="396"/>
    <b v="1"/>
    <s v="technology/hardware"/>
    <n v="1.6828125"/>
    <n v="10.507317073170732"/>
    <s v="technology"/>
    <s v="hardware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d v="2015-12-23T09:27:34"/>
    <b v="0"/>
    <x v="269"/>
    <b v="1"/>
    <s v="technology/hardware"/>
    <n v="1.4345666666666668"/>
    <n v="114.76533333333333"/>
    <s v="technology"/>
    <s v="hardware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d v="2014-05-24T10:25:50"/>
    <b v="0"/>
    <x v="397"/>
    <b v="1"/>
    <s v="technology/hardware"/>
    <n v="1.964"/>
    <n v="35.997067448680355"/>
    <s v="technology"/>
    <s v="hardware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d v="2016-12-01T13:20:54"/>
    <b v="0"/>
    <x v="2"/>
    <b v="1"/>
    <s v="technology/hardware"/>
    <n v="1.0791999999999999"/>
    <n v="154.17142857142858"/>
    <s v="technology"/>
    <s v="hardware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d v="2016-02-23T04:11:38"/>
    <b v="0"/>
    <x v="398"/>
    <b v="1"/>
    <s v="technology/hardware"/>
    <n v="1.14977"/>
    <n v="566.38916256157631"/>
    <s v="technology"/>
    <s v="hardware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d v="2016-04-12T12:35:01"/>
    <b v="0"/>
    <x v="72"/>
    <b v="1"/>
    <s v="technology/hardware"/>
    <n v="1.4804999999999999"/>
    <n v="120.85714285714286"/>
    <s v="technology"/>
    <s v="hardware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d v="2013-04-25T03:45:23"/>
    <b v="0"/>
    <x v="399"/>
    <b v="1"/>
    <s v="technology/hardware"/>
    <n v="1.9116676082790633"/>
    <n v="86.163845492085343"/>
    <s v="technology"/>
    <s v="hardware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d v="2013-11-25T03:00:29"/>
    <b v="0"/>
    <x v="400"/>
    <b v="1"/>
    <s v="technology/hardware"/>
    <n v="1.99215125"/>
    <n v="51.212114395886893"/>
    <s v="technology"/>
    <s v="hardware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d v="2014-07-24T13:31:23"/>
    <b v="0"/>
    <x v="71"/>
    <b v="1"/>
    <s v="technology/hardware"/>
    <n v="2.1859999999999999"/>
    <n v="67.261538461538464"/>
    <s v="technology"/>
    <s v="hardware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d v="2015-04-21T15:29:36"/>
    <b v="0"/>
    <x v="73"/>
    <b v="1"/>
    <s v="technology/hardware"/>
    <n v="1.2686868686868686"/>
    <n v="62.8"/>
    <s v="technology"/>
    <s v="hardware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d v="2016-09-20T15:11:55"/>
    <b v="0"/>
    <x v="88"/>
    <b v="1"/>
    <s v="technology/hardware"/>
    <n v="1.0522388"/>
    <n v="346.13118421052633"/>
    <s v="technology"/>
    <s v="hardware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d v="2015-12-02T18:19:51"/>
    <b v="0"/>
    <x v="40"/>
    <b v="1"/>
    <s v="technology/hardware"/>
    <n v="1.2840666000000001"/>
    <n v="244.11912547528519"/>
    <s v="technology"/>
    <s v="hardware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d v="2016-05-29T10:45:23"/>
    <b v="0"/>
    <x v="401"/>
    <b v="1"/>
    <s v="technology/hardware"/>
    <n v="3.1732719999999999"/>
    <n v="259.25424836601309"/>
    <s v="technology"/>
    <s v="hardware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d v="2016-08-18T01:41:24"/>
    <b v="0"/>
    <x v="402"/>
    <b v="1"/>
    <s v="technology/hardware"/>
    <n v="2.8073000000000001"/>
    <n v="201.96402877697841"/>
    <s v="technology"/>
    <s v="hardware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d v="2016-04-07T08:57:12"/>
    <b v="0"/>
    <x v="403"/>
    <b v="1"/>
    <s v="technology/hardware"/>
    <n v="1.1073146853146854"/>
    <n v="226.20857142857142"/>
    <s v="technology"/>
    <s v="hardware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d v="2015-03-24T11:01:58"/>
    <b v="0"/>
    <x v="404"/>
    <b v="1"/>
    <s v="technology/hardware"/>
    <n v="1.5260429999999998"/>
    <n v="324.69"/>
    <s v="technology"/>
    <s v="hardware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d v="2016-04-06T14:49:42"/>
    <b v="0"/>
    <x v="83"/>
    <b v="1"/>
    <s v="technology/hardware"/>
    <n v="1.0249999999999999"/>
    <n v="205"/>
    <s v="technology"/>
    <s v="hardware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d v="2013-06-25T11:21:28"/>
    <b v="0"/>
    <x v="405"/>
    <b v="1"/>
    <s v="technology/hardware"/>
    <n v="16.783738373837384"/>
    <n v="20.465926829268295"/>
    <s v="technology"/>
    <s v="hardware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d v="2014-06-13T16:08:09"/>
    <b v="0"/>
    <x v="406"/>
    <b v="1"/>
    <s v="technology/hardware"/>
    <n v="5.4334915642458101"/>
    <n v="116.35303146309367"/>
    <s v="technology"/>
    <s v="hardware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d v="2015-04-08T20:01:16"/>
    <b v="0"/>
    <x v="101"/>
    <b v="1"/>
    <s v="technology/hardware"/>
    <n v="1.1550800000000001"/>
    <n v="307.20212765957444"/>
    <s v="technology"/>
    <s v="hardware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d v="2016-11-18T13:30:57"/>
    <b v="0"/>
    <x v="53"/>
    <b v="1"/>
    <s v="technology/hardware"/>
    <n v="1.3120499999999999"/>
    <n v="546.6875"/>
    <s v="technology"/>
    <s v="hardware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d v="2015-05-26T12:03:13"/>
    <b v="0"/>
    <x v="407"/>
    <b v="1"/>
    <s v="technology/hardware"/>
    <n v="2.8816999999999999"/>
    <n v="47.474464579901152"/>
    <s v="technology"/>
    <s v="hardware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d v="2015-10-12T17:58:20"/>
    <b v="0"/>
    <x v="133"/>
    <b v="1"/>
    <s v="technology/hardware"/>
    <n v="5.0780000000000003"/>
    <n v="101.56"/>
    <s v="technology"/>
    <s v="hardware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d v="2012-04-04T22:45:55"/>
    <b v="0"/>
    <x v="165"/>
    <b v="1"/>
    <s v="music/indie rock"/>
    <n v="1.1457142857142857"/>
    <n v="72.909090909090907"/>
    <s v="music"/>
    <s v="indie rock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d v="2011-09-24T21:53:16"/>
    <b v="0"/>
    <x v="44"/>
    <b v="1"/>
    <s v="music/indie rock"/>
    <n v="1.1073333333333333"/>
    <n v="43.710526315789473"/>
    <s v="music"/>
    <s v="indie rock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d v="2012-05-05T12:19:55"/>
    <b v="0"/>
    <x v="20"/>
    <b v="1"/>
    <s v="music/indie rock"/>
    <n v="1.1333333333333333"/>
    <n v="34"/>
    <s v="music"/>
    <s v="indie rock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d v="2014-04-02T14:59:42"/>
    <b v="0"/>
    <x v="67"/>
    <b v="1"/>
    <s v="music/indie rock"/>
    <n v="1.0833333333333333"/>
    <n v="70.652173913043484"/>
    <s v="music"/>
    <s v="indie rock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d v="2012-06-15T15:03:07"/>
    <b v="0"/>
    <x v="183"/>
    <b v="1"/>
    <s v="music/indie rock"/>
    <n v="1.2353333333333334"/>
    <n v="89.301204819277103"/>
    <s v="music"/>
    <s v="indie rock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d v="2011-11-13T11:05:32"/>
    <b v="0"/>
    <x v="2"/>
    <b v="1"/>
    <s v="music/indie rock"/>
    <n v="1.0069999999999999"/>
    <n v="115.08571428571429"/>
    <s v="music"/>
    <s v="indie rock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d v="2011-08-08T23:54:18"/>
    <b v="0"/>
    <x v="20"/>
    <b v="1"/>
    <s v="music/indie rock"/>
    <n v="1.0353333333333334"/>
    <n v="62.12"/>
    <s v="music"/>
    <s v="indie rock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d v="2010-08-05T12:09:12"/>
    <b v="0"/>
    <x v="11"/>
    <b v="1"/>
    <s v="music/indie rock"/>
    <n v="1.1551066666666667"/>
    <n v="46.204266666666669"/>
    <s v="music"/>
    <s v="indie rock"/>
    <n v="36.4512499999982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d v="2013-06-27T20:49:54"/>
    <b v="0"/>
    <x v="95"/>
    <b v="1"/>
    <s v="music/indie rock"/>
    <n v="1.2040040000000001"/>
    <n v="48.54854838709678"/>
    <s v="music"/>
    <s v="indie rock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d v="2013-01-25T04:09:15"/>
    <b v="0"/>
    <x v="322"/>
    <b v="1"/>
    <s v="music/indie rock"/>
    <n v="1.1504037499999999"/>
    <n v="57.520187499999999"/>
    <s v="music"/>
    <s v="indie rock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d v="2011-01-12T02:44:38"/>
    <b v="0"/>
    <x v="336"/>
    <b v="1"/>
    <s v="music/indie rock"/>
    <n v="1.2046777777777777"/>
    <n v="88.147154471544724"/>
    <s v="music"/>
    <s v="indie rock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d v="2011-08-08T11:58:52"/>
    <b v="0"/>
    <x v="165"/>
    <b v="1"/>
    <s v="music/indie rock"/>
    <n v="1.0128333333333333"/>
    <n v="110.49090909090908"/>
    <s v="music"/>
    <s v="indie rock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d v="2012-10-23T15:30:32"/>
    <b v="0"/>
    <x v="23"/>
    <b v="1"/>
    <s v="music/indie rock"/>
    <n v="1.0246666666666666"/>
    <n v="66.826086956521735"/>
    <s v="music"/>
    <s v="indie rock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d v="2012-01-30T19:28:50"/>
    <b v="0"/>
    <x v="250"/>
    <b v="1"/>
    <s v="music/indie rock"/>
    <n v="1.2054285714285715"/>
    <n v="58.597222222222221"/>
    <s v="music"/>
    <s v="indie rock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d v="2011-08-03T12:36:13"/>
    <b v="0"/>
    <x v="19"/>
    <b v="1"/>
    <s v="music/indie rock"/>
    <n v="1"/>
    <n v="113.63636363636364"/>
    <s v="music"/>
    <s v="indie rock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d v="2012-10-10T13:12:15"/>
    <b v="0"/>
    <x v="25"/>
    <b v="1"/>
    <s v="music/indie rock"/>
    <n v="1.0166666666666666"/>
    <n v="43.571428571428569"/>
    <s v="music"/>
    <s v="indie rock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d v="2011-10-02T09:02:15"/>
    <b v="0"/>
    <x v="44"/>
    <b v="1"/>
    <s v="music/indie rock"/>
    <n v="1"/>
    <n v="78.94736842105263"/>
    <s v="music"/>
    <s v="indie rock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d v="2012-02-06T21:43:55"/>
    <b v="0"/>
    <x v="58"/>
    <b v="1"/>
    <s v="music/indie rock"/>
    <n v="1.0033333333333334"/>
    <n v="188.125"/>
    <s v="music"/>
    <s v="indie rock"/>
    <n v="30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d v="2015-06-18T12:54:44"/>
    <b v="0"/>
    <x v="287"/>
    <b v="1"/>
    <s v="music/indie rock"/>
    <n v="1.3236666666666668"/>
    <n v="63.031746031746032"/>
    <s v="music"/>
    <s v="indie rock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d v="2012-06-14T15:02:21"/>
    <b v="0"/>
    <x v="74"/>
    <b v="1"/>
    <s v="music/indie rock"/>
    <n v="1.3666666666666667"/>
    <n v="30.37037037037037"/>
    <s v="music"/>
    <s v="indie rock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d v="2011-12-14T22:35:14"/>
    <b v="0"/>
    <x v="34"/>
    <b v="1"/>
    <s v="music/indie rock"/>
    <n v="1.1325000000000001"/>
    <n v="51.477272727272727"/>
    <s v="music"/>
    <s v="indie rock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d v="2011-04-05T15:50:48"/>
    <b v="0"/>
    <x v="44"/>
    <b v="1"/>
    <s v="music/indie rock"/>
    <n v="1.36"/>
    <n v="35.789473684210527"/>
    <s v="music"/>
    <s v="indie rock"/>
    <n v="30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d v="2012-10-10T13:07:07"/>
    <b v="0"/>
    <x v="248"/>
    <b v="1"/>
    <s v="music/indie rock"/>
    <n v="1.4612318374694613"/>
    <n v="98.817391304347822"/>
    <s v="music"/>
    <s v="indie rock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d v="2013-04-29T20:47:14"/>
    <b v="0"/>
    <x v="77"/>
    <b v="1"/>
    <s v="music/indie rock"/>
    <n v="1.2949999999999999"/>
    <n v="28"/>
    <s v="music"/>
    <s v="indie rock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d v="2014-11-08T13:55:53"/>
    <b v="0"/>
    <x v="221"/>
    <b v="1"/>
    <s v="music/indie rock"/>
    <n v="2.54"/>
    <n v="51.313131313131315"/>
    <s v="music"/>
    <s v="indie rock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d v="2012-12-27T00:09:34"/>
    <b v="0"/>
    <x v="34"/>
    <b v="1"/>
    <s v="music/indie rock"/>
    <n v="1.0704545454545455"/>
    <n v="53.522727272727273"/>
    <s v="music"/>
    <s v="indie rock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d v="2014-10-22T12:03:13"/>
    <b v="0"/>
    <x v="6"/>
    <b v="1"/>
    <s v="music/indie rock"/>
    <n v="1.0773299999999999"/>
    <n v="37.149310344827583"/>
    <s v="music"/>
    <s v="indie rock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d v="2012-08-13T23:13:00"/>
    <b v="0"/>
    <x v="277"/>
    <b v="1"/>
    <s v="music/indie rock"/>
    <n v="1.0731250000000001"/>
    <n v="89.895287958115176"/>
    <s v="music"/>
    <s v="indie rock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d v="2015-06-05T12:00:17"/>
    <b v="0"/>
    <x v="244"/>
    <b v="1"/>
    <s v="music/indie rock"/>
    <n v="1.06525"/>
    <n v="106.52500000000001"/>
    <s v="music"/>
    <s v="indie rock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d v="2014-04-30T11:06:09"/>
    <b v="0"/>
    <x v="44"/>
    <b v="1"/>
    <s v="music/indie rock"/>
    <n v="1.0035000000000001"/>
    <n v="52.815789473684212"/>
    <s v="music"/>
    <s v="indie rock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d v="2011-06-08T23:43:45"/>
    <b v="0"/>
    <x v="70"/>
    <b v="1"/>
    <s v="music/indie rock"/>
    <n v="1.0649999999999999"/>
    <n v="54.615384615384613"/>
    <s v="music"/>
    <s v="indie rock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d v="2013-04-01T17:16:33"/>
    <b v="0"/>
    <x v="202"/>
    <b v="1"/>
    <s v="music/indie rock"/>
    <n v="1"/>
    <n v="27.272727272727273"/>
    <s v="music"/>
    <s v="indie rock"/>
    <n v="14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d v="2014-08-19T15:46:16"/>
    <b v="0"/>
    <x v="329"/>
    <b v="1"/>
    <s v="music/indie rock"/>
    <n v="1.0485714285714285"/>
    <n v="68.598130841121488"/>
    <s v="music"/>
    <s v="indie rock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d v="2010-10-07T14:34:30"/>
    <b v="0"/>
    <x v="206"/>
    <b v="1"/>
    <s v="music/indie rock"/>
    <n v="1.0469999999999999"/>
    <n v="35.612244897959187"/>
    <s v="music"/>
    <s v="indie rock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d v="2011-01-20T20:56:41"/>
    <b v="0"/>
    <x v="17"/>
    <b v="1"/>
    <s v="music/indie rock"/>
    <n v="2.2566666666666668"/>
    <n v="94.027777777777771"/>
    <s v="music"/>
    <s v="indie rock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d v="2012-08-15T13:40:03"/>
    <b v="0"/>
    <x v="297"/>
    <b v="1"/>
    <s v="music/indie rock"/>
    <n v="1.0090416666666666"/>
    <n v="526.45652173913038"/>
    <s v="music"/>
    <s v="indie rock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d v="2015-10-12T20:25:49"/>
    <b v="0"/>
    <x v="2"/>
    <b v="1"/>
    <s v="music/indie rock"/>
    <n v="1.4775"/>
    <n v="50.657142857142858"/>
    <s v="music"/>
    <s v="indie rock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d v="2011-06-24T15:08:56"/>
    <b v="0"/>
    <x v="57"/>
    <b v="1"/>
    <s v="music/indie rock"/>
    <n v="1.3461099999999999"/>
    <n v="79.182941176470578"/>
    <s v="music"/>
    <s v="indie rock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d v="2012-07-16T22:07:25"/>
    <b v="0"/>
    <x v="19"/>
    <b v="1"/>
    <s v="music/indie rock"/>
    <n v="1.0075000000000001"/>
    <n v="91.590909090909093"/>
    <s v="music"/>
    <s v="indie rock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d v="2013-11-13T18:08:56"/>
    <b v="0"/>
    <x v="50"/>
    <b v="1"/>
    <s v="music/indie rock"/>
    <n v="1.00880375"/>
    <n v="116.96275362318841"/>
    <s v="music"/>
    <s v="indie rock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d v="2016-12-12T12:49:08"/>
    <b v="0"/>
    <x v="73"/>
    <b v="0"/>
    <s v="games/video games"/>
    <n v="5.6800000000000002E-3"/>
    <n v="28.4"/>
    <s v="games"/>
    <s v="video games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d v="2016-12-08T02:12:49"/>
    <b v="0"/>
    <x v="83"/>
    <b v="0"/>
    <s v="games/video games"/>
    <n v="3.875E-3"/>
    <n v="103.33333333333333"/>
    <s v="games"/>
    <s v="video games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d v="2010-01-20T05:11:47"/>
    <b v="0"/>
    <x v="81"/>
    <b v="0"/>
    <s v="games/video games"/>
    <n v="0.1"/>
    <n v="10"/>
    <s v="games"/>
    <s v="video games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d v="2010-10-12T19:40:35"/>
    <b v="0"/>
    <x v="81"/>
    <b v="0"/>
    <s v="games/video games"/>
    <n v="0.10454545454545454"/>
    <n v="23"/>
    <s v="games"/>
    <s v="video games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d v="2015-07-05T19:33:53"/>
    <b v="0"/>
    <x v="74"/>
    <b v="0"/>
    <s v="games/video games"/>
    <n v="1.4200000000000001E-2"/>
    <n v="31.555555555555557"/>
    <s v="games"/>
    <s v="video games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d v="2014-11-08T18:21:27"/>
    <b v="0"/>
    <x v="84"/>
    <b v="0"/>
    <s v="games/video games"/>
    <n v="5.0000000000000001E-4"/>
    <n v="5"/>
    <s v="games"/>
    <s v="video games"/>
    <n v="30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d v="2015-02-10T07:07:43"/>
    <b v="0"/>
    <x v="163"/>
    <b v="0"/>
    <s v="games/video games"/>
    <n v="0.28842857142857142"/>
    <n v="34.220338983050844"/>
    <s v="games"/>
    <s v="video games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d v="2014-07-23T13:32:49"/>
    <b v="0"/>
    <x v="29"/>
    <b v="0"/>
    <s v="games/video games"/>
    <n v="1.6666666666666668E-3"/>
    <n v="25"/>
    <s v="games"/>
    <s v="video games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d v="2016-02-08T19:35:00"/>
    <b v="0"/>
    <x v="8"/>
    <b v="0"/>
    <s v="games/video games"/>
    <n v="0.11799999999999999"/>
    <n v="19.666666666666668"/>
    <s v="games"/>
    <s v="video games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d v="2014-07-11T21:04:23"/>
    <b v="0"/>
    <x v="80"/>
    <b v="0"/>
    <s v="games/video games"/>
    <n v="2.0238095238095236E-3"/>
    <n v="21.25"/>
    <s v="games"/>
    <s v="video games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d v="2015-06-11T23:58:11"/>
    <b v="0"/>
    <x v="83"/>
    <b v="0"/>
    <s v="games/video games"/>
    <n v="0.05"/>
    <n v="8.3333333333333339"/>
    <s v="games"/>
    <s v="video games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d v="2014-01-04T06:41:32"/>
    <b v="0"/>
    <x v="221"/>
    <b v="0"/>
    <s v="games/video games"/>
    <n v="2.1129899999999997E-2"/>
    <n v="21.34333333333333"/>
    <s v="games"/>
    <s v="video games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d v="2011-03-16T21:19:59"/>
    <b v="0"/>
    <x v="83"/>
    <b v="0"/>
    <s v="games/video games"/>
    <n v="1.6E-2"/>
    <n v="5.333333333333333"/>
    <s v="games"/>
    <s v="video games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d v="2013-03-28T16:16:31"/>
    <b v="0"/>
    <x v="83"/>
    <b v="0"/>
    <s v="games/video games"/>
    <n v="1.7333333333333333E-2"/>
    <n v="34.666666666666664"/>
    <s v="games"/>
    <s v="video games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d v="2012-09-04T18:07:13"/>
    <b v="0"/>
    <x v="19"/>
    <b v="0"/>
    <s v="games/video games"/>
    <n v="9.5600000000000004E-2"/>
    <n v="21.727272727272727"/>
    <s v="games"/>
    <s v="video games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d v="2013-09-19T07:13:06"/>
    <b v="0"/>
    <x v="80"/>
    <b v="0"/>
    <s v="games/video games"/>
    <n v="5.9612499999999998E-4"/>
    <n v="11.922499999999999"/>
    <s v="games"/>
    <s v="video games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d v="2014-11-05T13:30:29"/>
    <b v="0"/>
    <x v="408"/>
    <b v="0"/>
    <s v="games/video games"/>
    <n v="0.28405999999999998"/>
    <n v="26.59737827715356"/>
    <s v="games"/>
    <s v="video games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d v="2013-10-09T19:18:59"/>
    <b v="0"/>
    <x v="8"/>
    <b v="0"/>
    <s v="games/video games"/>
    <n v="0.128"/>
    <n v="10.666666666666666"/>
    <s v="games"/>
    <s v="video games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d v="2016-10-04T13:00:08"/>
    <b v="0"/>
    <x v="66"/>
    <b v="0"/>
    <s v="games/video games"/>
    <n v="5.4199999999999998E-2"/>
    <n v="29.035714285714285"/>
    <s v="games"/>
    <s v="video games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d v="2012-12-12T15:00:24"/>
    <b v="0"/>
    <x v="202"/>
    <b v="0"/>
    <s v="games/video games"/>
    <n v="1.1199999999999999E-3"/>
    <n v="50.909090909090907"/>
    <s v="games"/>
    <s v="video games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d v="2014-10-15T00:39:19"/>
    <b v="0"/>
    <x v="78"/>
    <b v="0"/>
    <s v="games/video games"/>
    <n v="0"/>
    <e v="#DIV/0!"/>
    <s v="games"/>
    <s v="video games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d v="2015-12-02T11:50:10"/>
    <b v="0"/>
    <x v="8"/>
    <b v="0"/>
    <s v="games/video games"/>
    <n v="5.7238095238095241E-2"/>
    <n v="50.083333333333336"/>
    <s v="games"/>
    <s v="video games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d v="2010-06-03T16:16:52"/>
    <b v="0"/>
    <x v="81"/>
    <b v="0"/>
    <s v="games/video games"/>
    <n v="0.1125"/>
    <n v="45"/>
    <s v="games"/>
    <s v="video games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d v="2013-08-13T08:07:20"/>
    <b v="0"/>
    <x v="54"/>
    <b v="0"/>
    <s v="games/video games"/>
    <n v="1.7098591549295775E-2"/>
    <n v="25.291666666666668"/>
    <s v="games"/>
    <s v="video games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d v="2013-10-28T00:41:54"/>
    <b v="0"/>
    <x v="30"/>
    <b v="0"/>
    <s v="games/video games"/>
    <n v="0.30433333333333334"/>
    <n v="51.292134831460672"/>
    <s v="games"/>
    <s v="video games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d v="2016-01-28T11:18:30"/>
    <b v="0"/>
    <x v="29"/>
    <b v="0"/>
    <s v="games/video games"/>
    <n v="2.0000000000000001E-4"/>
    <n v="1"/>
    <s v="games"/>
    <s v="video games"/>
    <n v="14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d v="2014-10-15T02:05:48"/>
    <b v="0"/>
    <x v="165"/>
    <b v="0"/>
    <s v="games/video games"/>
    <n v="6.9641025641025639E-3"/>
    <n v="49.381818181818183"/>
    <s v="games"/>
    <s v="video games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d v="2015-03-03T12:36:22"/>
    <b v="0"/>
    <x v="84"/>
    <b v="0"/>
    <s v="games/video games"/>
    <n v="0.02"/>
    <n v="1"/>
    <s v="games"/>
    <s v="video games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d v="2010-06-25T19:35:56"/>
    <b v="0"/>
    <x v="78"/>
    <b v="0"/>
    <s v="games/video games"/>
    <n v="0"/>
    <e v="#DIV/0!"/>
    <s v="games"/>
    <s v="video games"/>
    <n v="34.975046296298387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d v="2016-06-13T01:49:59"/>
    <b v="0"/>
    <x v="80"/>
    <b v="0"/>
    <s v="games/video games"/>
    <n v="8.0999999999999996E-3"/>
    <n v="101.25"/>
    <s v="games"/>
    <s v="video games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d v="2016-05-30T15:20:14"/>
    <b v="0"/>
    <x v="79"/>
    <b v="0"/>
    <s v="games/video games"/>
    <n v="2.6222222222222224E-3"/>
    <n v="19.666666666666668"/>
    <s v="games"/>
    <s v="video games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d v="2014-02-13T14:58:29"/>
    <b v="0"/>
    <x v="80"/>
    <b v="0"/>
    <s v="games/video games"/>
    <n v="1.6666666666666668E-3"/>
    <n v="12.5"/>
    <s v="games"/>
    <s v="video games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d v="2014-12-01T16:51:58"/>
    <b v="0"/>
    <x v="80"/>
    <b v="0"/>
    <s v="games/video games"/>
    <n v="9.1244548809124457E-5"/>
    <n v="8.5"/>
    <s v="games"/>
    <s v="video games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d v="2014-01-08T10:10:27"/>
    <b v="0"/>
    <x v="84"/>
    <b v="0"/>
    <s v="games/video games"/>
    <n v="8.0000000000000002E-3"/>
    <n v="1"/>
    <s v="games"/>
    <s v="video games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d v="2016-03-01T12:56:25"/>
    <b v="0"/>
    <x v="81"/>
    <b v="0"/>
    <s v="games/video games"/>
    <n v="2.3E-2"/>
    <n v="23"/>
    <s v="games"/>
    <s v="video games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d v="2013-08-02T15:30:06"/>
    <b v="0"/>
    <x v="183"/>
    <b v="0"/>
    <s v="games/video games"/>
    <n v="2.6660714285714284E-2"/>
    <n v="17.987951807228917"/>
    <s v="games"/>
    <s v="video games"/>
    <n v="45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d v="2016-11-20T18:33:03"/>
    <b v="0"/>
    <x v="7"/>
    <b v="0"/>
    <s v="games/video games"/>
    <n v="0.28192"/>
    <n v="370.94736842105266"/>
    <s v="games"/>
    <s v="video games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d v="2012-12-21T15:29:34"/>
    <b v="0"/>
    <x v="409"/>
    <b v="0"/>
    <s v="games/video games"/>
    <n v="6.5900366666666668E-2"/>
    <n v="63.569485530546629"/>
    <s v="games"/>
    <s v="video games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d v="2011-06-16T12:32:54"/>
    <b v="0"/>
    <x v="84"/>
    <b v="0"/>
    <s v="games/video games"/>
    <n v="7.2222222222222219E-3"/>
    <n v="13"/>
    <s v="games"/>
    <s v="video games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d v="2012-04-19T12:05:05"/>
    <b v="0"/>
    <x v="38"/>
    <b v="0"/>
    <s v="games/video games"/>
    <n v="8.5000000000000006E-3"/>
    <n v="5.3125"/>
    <s v="games"/>
    <s v="video games"/>
    <n v="30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d v="2015-08-24T15:27:39"/>
    <b v="0"/>
    <x v="62"/>
    <b v="1"/>
    <s v="music/rock"/>
    <n v="1.1575"/>
    <n v="35.615384615384613"/>
    <s v="music"/>
    <s v="rock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d v="2014-06-23T13:23:11"/>
    <b v="0"/>
    <x v="6"/>
    <b v="1"/>
    <s v="music/rock"/>
    <n v="1.1226666666666667"/>
    <n v="87.103448275862064"/>
    <s v="music"/>
    <s v="rock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d v="2015-04-17T16:35:20"/>
    <b v="0"/>
    <x v="34"/>
    <b v="1"/>
    <s v="music/rock"/>
    <n v="1.3220000000000001"/>
    <n v="75.11363636363636"/>
    <s v="music"/>
    <s v="rock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d v="2016-05-25T12:13:34"/>
    <b v="0"/>
    <x v="183"/>
    <b v="1"/>
    <s v="music/rock"/>
    <n v="1.0263636363636364"/>
    <n v="68.01204819277109"/>
    <s v="music"/>
    <s v="rock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d v="2016-03-09T11:00:35"/>
    <b v="0"/>
    <x v="27"/>
    <b v="1"/>
    <s v="music/rock"/>
    <n v="1.3864000000000001"/>
    <n v="29.623931623931625"/>
    <s v="music"/>
    <s v="rock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d v="2014-10-21T15:06:58"/>
    <b v="0"/>
    <x v="58"/>
    <b v="1"/>
    <s v="music/rock"/>
    <n v="1.466"/>
    <n v="91.625"/>
    <s v="music"/>
    <s v="rock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d v="2012-08-31T20:35:37"/>
    <b v="0"/>
    <x v="22"/>
    <b v="1"/>
    <s v="music/rock"/>
    <n v="1.2"/>
    <n v="22.5"/>
    <s v="music"/>
    <s v="rock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d v="2017-01-10T09:24:21"/>
    <b v="0"/>
    <x v="158"/>
    <b v="1"/>
    <s v="music/rock"/>
    <n v="1.215816111111111"/>
    <n v="64.366735294117646"/>
    <s v="music"/>
    <s v="rock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d v="2017-02-27T11:49:11"/>
    <b v="0"/>
    <x v="63"/>
    <b v="1"/>
    <s v="music/rock"/>
    <n v="1"/>
    <n v="21.857142857142858"/>
    <s v="music"/>
    <s v="rock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d v="2015-07-13T13:00:22"/>
    <b v="0"/>
    <x v="10"/>
    <b v="1"/>
    <s v="music/rock"/>
    <n v="1.8085714285714285"/>
    <n v="33.315789473684212"/>
    <s v="music"/>
    <s v="rock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d v="2015-05-17T17:58:15"/>
    <b v="0"/>
    <x v="5"/>
    <b v="1"/>
    <s v="music/rock"/>
    <n v="1.0607500000000001"/>
    <n v="90.276595744680847"/>
    <s v="music"/>
    <s v="rock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d v="2015-03-19T08:55:20"/>
    <b v="0"/>
    <x v="62"/>
    <b v="1"/>
    <s v="music/rock"/>
    <n v="1"/>
    <n v="76.92307692307692"/>
    <s v="music"/>
    <s v="rock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d v="2013-08-09T11:37:23"/>
    <b v="0"/>
    <x v="240"/>
    <b v="1"/>
    <s v="music/rock"/>
    <n v="1.2692857142857144"/>
    <n v="59.233333333333334"/>
    <s v="music"/>
    <s v="rock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d v="2016-04-05T08:01:47"/>
    <b v="0"/>
    <x v="287"/>
    <b v="1"/>
    <s v="music/rock"/>
    <n v="1.0297499999999999"/>
    <n v="65.38095238095238"/>
    <s v="music"/>
    <s v="rock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d v="2016-07-13T19:13:06"/>
    <b v="0"/>
    <x v="55"/>
    <b v="1"/>
    <s v="music/rock"/>
    <n v="2.5"/>
    <n v="67.307692307692307"/>
    <s v="music"/>
    <s v="rock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d v="2015-04-02T10:11:49"/>
    <b v="0"/>
    <x v="26"/>
    <b v="1"/>
    <s v="music/rock"/>
    <n v="1.2602"/>
    <n v="88.74647887323944"/>
    <s v="music"/>
    <s v="rock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d v="2016-05-12T01:01:07"/>
    <b v="0"/>
    <x v="44"/>
    <b v="1"/>
    <s v="music/rock"/>
    <n v="1.0012000000000001"/>
    <n v="65.868421052631575"/>
    <s v="music"/>
    <s v="rock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d v="2016-12-19T10:16:37"/>
    <b v="0"/>
    <x v="410"/>
    <b v="1"/>
    <s v="music/rock"/>
    <n v="1.3864000000000001"/>
    <n v="40.349243306169967"/>
    <s v="music"/>
    <s v="rock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d v="2015-03-11T23:06:32"/>
    <b v="0"/>
    <x v="64"/>
    <b v="1"/>
    <s v="music/rock"/>
    <n v="1.6140000000000001"/>
    <n v="76.857142857142861"/>
    <s v="music"/>
    <s v="rock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d v="2015-10-02T11:04:28"/>
    <b v="0"/>
    <x v="76"/>
    <b v="1"/>
    <s v="music/rock"/>
    <n v="1.071842"/>
    <n v="68.707820512820518"/>
    <s v="music"/>
    <s v="rock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d v="2017-02-06T19:07:33"/>
    <b v="0"/>
    <x v="28"/>
    <b v="1"/>
    <s v="games/tabletop games"/>
    <n v="1.5309999999999999"/>
    <n v="57.773584905660378"/>
    <s v="games"/>
    <s v="tabletop games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d v="2014-08-28T16:37:05"/>
    <b v="0"/>
    <x v="289"/>
    <b v="1"/>
    <s v="games/tabletop games"/>
    <n v="5.2416666666666663"/>
    <n v="44.171348314606739"/>
    <s v="games"/>
    <s v="tabletop games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d v="2017-01-10T03:46:17"/>
    <b v="0"/>
    <x v="411"/>
    <b v="1"/>
    <s v="games/tabletop games"/>
    <n v="4.8927777777777779"/>
    <n v="31.566308243727597"/>
    <s v="games"/>
    <s v="tabletop games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d v="2016-01-11T11:34:01"/>
    <b v="1"/>
    <x v="161"/>
    <b v="1"/>
    <s v="games/tabletop games"/>
    <n v="2.8473999999999999"/>
    <n v="107.04511278195488"/>
    <s v="games"/>
    <s v="tabletop games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d v="2013-02-14T03:23:59"/>
    <b v="0"/>
    <x v="412"/>
    <b v="1"/>
    <s v="games/tabletop games"/>
    <n v="18.569700000000001"/>
    <n v="149.03451043338683"/>
    <s v="games"/>
    <s v="tabletop games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d v="2016-08-01T09:45:43"/>
    <b v="0"/>
    <x v="413"/>
    <b v="1"/>
    <s v="games/tabletop games"/>
    <n v="1.0967499999999999"/>
    <n v="55.956632653061227"/>
    <s v="games"/>
    <s v="tabletop games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d v="2015-03-05T00:01:06"/>
    <b v="1"/>
    <x v="414"/>
    <b v="1"/>
    <s v="games/tabletop games"/>
    <n v="10.146425000000001"/>
    <n v="56.970381807973048"/>
    <s v="games"/>
    <s v="tabletop games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d v="2016-09-20T09:04:01"/>
    <b v="0"/>
    <x v="415"/>
    <b v="1"/>
    <s v="games/tabletop games"/>
    <n v="4.1217692027666546"/>
    <n v="44.056420233463037"/>
    <s v="games"/>
    <s v="tabletop games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d v="2016-04-07T13:55:00"/>
    <b v="0"/>
    <x v="106"/>
    <b v="1"/>
    <s v="games/tabletop games"/>
    <n v="5.0324999999999998"/>
    <n v="68.625"/>
    <s v="games"/>
    <s v="tabletop games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d v="2016-02-17T10:00:04"/>
    <b v="0"/>
    <x v="416"/>
    <b v="1"/>
    <s v="games/tabletop games"/>
    <n v="1.8461052631578947"/>
    <n v="65.318435754189949"/>
    <s v="games"/>
    <s v="tabletop games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d v="2017-02-02T15:00:27"/>
    <b v="0"/>
    <x v="20"/>
    <b v="1"/>
    <s v="games/tabletop games"/>
    <n v="1.1973333333333334"/>
    <n v="35.92"/>
    <s v="games"/>
    <s v="tabletop games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d v="2016-11-17T15:25:44"/>
    <b v="0"/>
    <x v="417"/>
    <b v="1"/>
    <s v="games/tabletop games"/>
    <n v="10.812401666666668"/>
    <n v="40.070667078443485"/>
    <s v="games"/>
    <s v="tabletop games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d v="2016-10-21T04:44:32"/>
    <b v="0"/>
    <x v="418"/>
    <b v="1"/>
    <s v="games/tabletop games"/>
    <n v="4.5237333333333334"/>
    <n v="75.647714604236342"/>
    <s v="games"/>
    <s v="tabletop games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d v="2016-02-25T13:11:30"/>
    <b v="0"/>
    <x v="419"/>
    <b v="1"/>
    <s v="games/tabletop games"/>
    <n v="5.3737000000000004"/>
    <n v="61.203872437357631"/>
    <s v="games"/>
    <s v="tabletop games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d v="2015-07-12T13:31:40"/>
    <b v="0"/>
    <x v="248"/>
    <b v="1"/>
    <s v="games/tabletop games"/>
    <n v="1.2032608695652174"/>
    <n v="48.130434782608695"/>
    <s v="games"/>
    <s v="tabletop games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d v="2016-11-01T06:41:42"/>
    <b v="0"/>
    <x v="302"/>
    <b v="1"/>
    <s v="games/tabletop games"/>
    <n v="1.1383571428571428"/>
    <n v="68.106837606837601"/>
    <s v="games"/>
    <s v="tabletop games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d v="2015-01-29T09:00:59"/>
    <b v="0"/>
    <x v="420"/>
    <b v="1"/>
    <s v="games/tabletop games"/>
    <n v="9.5103109999999997"/>
    <n v="65.891300230946882"/>
    <s v="games"/>
    <s v="tabletop games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d v="2015-10-15T07:20:00"/>
    <b v="0"/>
    <x v="421"/>
    <b v="1"/>
    <s v="games/tabletop games"/>
    <n v="1.3289249999999999"/>
    <n v="81.654377880184327"/>
    <s v="games"/>
    <s v="tabletop games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d v="2015-09-15T04:59:58"/>
    <b v="1"/>
    <x v="140"/>
    <b v="1"/>
    <s v="games/tabletop games"/>
    <n v="1.4697777777777778"/>
    <n v="52.701195219123505"/>
    <s v="games"/>
    <s v="tabletop games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d v="2015-06-08T10:01:08"/>
    <b v="0"/>
    <x v="40"/>
    <b v="1"/>
    <s v="games/tabletop games"/>
    <n v="5.4215"/>
    <n v="41.228136882129277"/>
    <s v="games"/>
    <s v="tabletop games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d v="2013-01-02T15:19:25"/>
    <b v="0"/>
    <x v="33"/>
    <b v="1"/>
    <s v="music/electronic music"/>
    <n v="3.8271818181818182"/>
    <n v="15.035357142857142"/>
    <s v="music"/>
    <s v="electronic music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d v="2012-10-02T15:22:48"/>
    <b v="0"/>
    <x v="422"/>
    <b v="1"/>
    <s v="music/electronic music"/>
    <n v="7.0418124999999998"/>
    <n v="39.066920943134534"/>
    <s v="music"/>
    <s v="electronic music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d v="2015-08-25T15:38:02"/>
    <b v="0"/>
    <x v="133"/>
    <b v="1"/>
    <s v="music/electronic music"/>
    <n v="1.0954999999999999"/>
    <n v="43.82"/>
    <s v="music"/>
    <s v="electronic music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d v="2013-02-07T02:28:39"/>
    <b v="0"/>
    <x v="196"/>
    <b v="1"/>
    <s v="music/electronic music"/>
    <n v="1.3286666666666667"/>
    <n v="27.301369863013697"/>
    <s v="music"/>
    <s v="electronic music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d v="2012-05-02T14:43:09"/>
    <b v="0"/>
    <x v="74"/>
    <b v="1"/>
    <s v="music/electronic music"/>
    <n v="1.52"/>
    <n v="42.222222222222221"/>
    <s v="music"/>
    <s v="electronic music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d v="2012-03-29T01:10:24"/>
    <b v="0"/>
    <x v="69"/>
    <b v="1"/>
    <s v="music/electronic music"/>
    <n v="1.0272727272727273"/>
    <n v="33.235294117647058"/>
    <s v="music"/>
    <s v="electronic music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d v="2013-10-16T23:39:33"/>
    <b v="0"/>
    <x v="63"/>
    <b v="1"/>
    <s v="music/electronic music"/>
    <n v="1"/>
    <n v="285.71428571428572"/>
    <s v="music"/>
    <s v="electronic music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d v="2012-02-07T16:10:26"/>
    <b v="0"/>
    <x v="54"/>
    <b v="1"/>
    <s v="music/electronic music"/>
    <n v="1.016"/>
    <n v="42.333333333333336"/>
    <s v="music"/>
    <s v="electronic music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d v="2014-04-03T06:30:44"/>
    <b v="0"/>
    <x v="41"/>
    <b v="1"/>
    <s v="music/electronic music"/>
    <n v="1.508"/>
    <n v="50.266666666666666"/>
    <s v="music"/>
    <s v="electronic music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d v="2012-02-16T20:35:10"/>
    <b v="0"/>
    <x v="250"/>
    <b v="1"/>
    <s v="music/electronic music"/>
    <n v="1.11425"/>
    <n v="61.902777777777779"/>
    <s v="music"/>
    <s v="electronic music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d v="2014-03-18T13:50:25"/>
    <b v="0"/>
    <x v="148"/>
    <b v="1"/>
    <s v="music/electronic music"/>
    <n v="1.956"/>
    <n v="40.75"/>
    <s v="music"/>
    <s v="electronic music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d v="2013-10-01T12:56:17"/>
    <b v="0"/>
    <x v="252"/>
    <b v="1"/>
    <s v="music/electronic music"/>
    <n v="1.1438333333333333"/>
    <n v="55.796747967479675"/>
    <s v="music"/>
    <s v="electronic music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d v="2015-04-15T14:49:39"/>
    <b v="0"/>
    <x v="29"/>
    <b v="1"/>
    <s v="music/electronic music"/>
    <n v="2"/>
    <n v="10"/>
    <s v="music"/>
    <s v="electronic music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d v="2014-01-07T14:00:48"/>
    <b v="0"/>
    <x v="54"/>
    <b v="1"/>
    <s v="music/electronic music"/>
    <n v="2.9250166666666666"/>
    <n v="73.125416666666666"/>
    <s v="music"/>
    <s v="electronic music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d v="2012-02-19T12:12:52"/>
    <b v="0"/>
    <x v="51"/>
    <b v="1"/>
    <s v="music/electronic music"/>
    <n v="1.5636363636363637"/>
    <n v="26.060606060606062"/>
    <s v="music"/>
    <s v="electronic music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d v="2015-07-09T13:02:25"/>
    <b v="0"/>
    <x v="25"/>
    <b v="1"/>
    <s v="music/electronic music"/>
    <n v="1.0566666666666666"/>
    <n v="22.642857142857142"/>
    <s v="music"/>
    <s v="electronic music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d v="2015-10-22T13:38:33"/>
    <b v="0"/>
    <x v="82"/>
    <b v="1"/>
    <s v="music/electronic music"/>
    <n v="1.0119047619047619"/>
    <n v="47.222222222222221"/>
    <s v="music"/>
    <s v="electronic music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d v="2012-08-06T14:29:43"/>
    <b v="0"/>
    <x v="88"/>
    <b v="1"/>
    <s v="music/electronic music"/>
    <n v="1.2283299999999999"/>
    <n v="32.324473684210524"/>
    <s v="music"/>
    <s v="electronic music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d v="2015-07-20T12:15:12"/>
    <b v="0"/>
    <x v="10"/>
    <b v="1"/>
    <s v="music/electronic music"/>
    <n v="1.0149999999999999"/>
    <n v="53.421052631578945"/>
    <s v="music"/>
    <s v="electronic music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d v="2013-06-26T20:27:16"/>
    <b v="0"/>
    <x v="50"/>
    <b v="1"/>
    <s v="music/electronic music"/>
    <n v="1.0114285714285713"/>
    <n v="51.304347826086953"/>
    <s v="music"/>
    <s v="electronic music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d v="2016-03-23T11:00:09"/>
    <b v="0"/>
    <x v="423"/>
    <b v="1"/>
    <s v="games/tabletop games"/>
    <n v="1.0811999999999999"/>
    <n v="37.197247706422019"/>
    <s v="games"/>
    <s v="tabletop games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d v="2011-12-29T13:54:07"/>
    <b v="0"/>
    <x v="209"/>
    <b v="1"/>
    <s v="games/tabletop games"/>
    <n v="1.6259999999999999"/>
    <n v="27.1"/>
    <s v="games"/>
    <s v="tabletop games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d v="2015-05-28T10:22:48"/>
    <b v="0"/>
    <x v="61"/>
    <b v="1"/>
    <s v="games/tabletop games"/>
    <n v="1.0580000000000001"/>
    <n v="206.31"/>
    <s v="games"/>
    <s v="tabletop games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d v="2016-10-01T11:01:15"/>
    <b v="0"/>
    <x v="228"/>
    <b v="1"/>
    <s v="games/tabletop games"/>
    <n v="2.4315000000000002"/>
    <n v="82.145270270270274"/>
    <s v="games"/>
    <s v="tabletop games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d v="2014-08-22T14:00:15"/>
    <b v="0"/>
    <x v="424"/>
    <b v="1"/>
    <s v="games/tabletop games"/>
    <n v="9.4483338095238096"/>
    <n v="164.79651993355483"/>
    <s v="games"/>
    <s v="tabletop games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d v="2016-01-12T14:10:22"/>
    <b v="0"/>
    <x v="306"/>
    <b v="1"/>
    <s v="games/tabletop games"/>
    <n v="1.0846283333333333"/>
    <n v="60.820280373831778"/>
    <s v="games"/>
    <s v="tabletop games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d v="2013-10-14T14:22:35"/>
    <b v="0"/>
    <x v="425"/>
    <b v="1"/>
    <s v="games/tabletop games"/>
    <n v="1.5737692307692308"/>
    <n v="67.970099667774093"/>
    <s v="games"/>
    <s v="tabletop games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d v="2015-07-17T01:40:36"/>
    <b v="0"/>
    <x v="296"/>
    <b v="1"/>
    <s v="games/tabletop games"/>
    <n v="11.744899999999999"/>
    <n v="81.561805555555551"/>
    <s v="games"/>
    <s v="tabletop games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d v="2013-07-29T10:56:31"/>
    <b v="0"/>
    <x v="380"/>
    <b v="1"/>
    <s v="games/tabletop games"/>
    <n v="1.7104755366949576"/>
    <n v="25.42547309833024"/>
    <s v="games"/>
    <s v="tabletop games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d v="2014-03-26T16:08:47"/>
    <b v="0"/>
    <x v="156"/>
    <b v="1"/>
    <s v="games/tabletop games"/>
    <n v="1.2595294117647058"/>
    <n v="21.497991967871485"/>
    <s v="games"/>
    <s v="tabletop games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d v="2013-05-29T16:51:41"/>
    <b v="0"/>
    <x v="426"/>
    <b v="1"/>
    <s v="games/tabletop games"/>
    <n v="12.121296000000001"/>
    <n v="27.226630727762803"/>
    <s v="games"/>
    <s v="tabletop games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d v="2014-06-16T14:03:28"/>
    <b v="0"/>
    <x v="427"/>
    <b v="1"/>
    <s v="games/tabletop games"/>
    <n v="4.9580000000000002"/>
    <n v="25.091093117408906"/>
    <s v="games"/>
    <s v="tabletop games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d v="2015-11-23T04:05:39"/>
    <b v="0"/>
    <x v="428"/>
    <b v="1"/>
    <s v="games/tabletop games"/>
    <n v="3.3203999999999998"/>
    <n v="21.230179028132991"/>
    <s v="games"/>
    <s v="tabletop games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d v="2016-12-06T14:47:27"/>
    <b v="0"/>
    <x v="33"/>
    <b v="1"/>
    <s v="games/tabletop games"/>
    <n v="11.65"/>
    <n v="41.607142857142854"/>
    <s v="games"/>
    <s v="tabletop games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d v="2015-02-26T19:31:51"/>
    <b v="0"/>
    <x v="206"/>
    <b v="1"/>
    <s v="games/tabletop games"/>
    <n v="1.5331538461538461"/>
    <n v="135.58503401360545"/>
    <s v="games"/>
    <s v="tabletop games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d v="2016-01-02T09:48:43"/>
    <b v="0"/>
    <x v="340"/>
    <b v="1"/>
    <s v="games/tabletop games"/>
    <n v="5.3710714285714287"/>
    <n v="22.116176470588236"/>
    <s v="games"/>
    <s v="tabletop games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d v="2014-10-02T19:04:43"/>
    <b v="0"/>
    <x v="429"/>
    <b v="1"/>
    <s v="games/tabletop games"/>
    <n v="3.5292777777777777"/>
    <n v="64.625635808748726"/>
    <s v="games"/>
    <s v="tabletop games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d v="2017-02-08T09:55:16"/>
    <b v="0"/>
    <x v="1"/>
    <b v="1"/>
    <s v="games/tabletop games"/>
    <n v="1.3740000000000001"/>
    <n v="69.569620253164558"/>
    <s v="games"/>
    <s v="tabletop games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d v="2013-10-25T18:00:14"/>
    <b v="0"/>
    <x v="374"/>
    <b v="1"/>
    <s v="games/tabletop games"/>
    <n v="1.2802667999999999"/>
    <n v="75.133028169014082"/>
    <s v="games"/>
    <s v="tabletop games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d v="2016-03-23T14:49:04"/>
    <b v="0"/>
    <x v="93"/>
    <b v="1"/>
    <s v="games/tabletop games"/>
    <n v="2.7067999999999999"/>
    <n v="140.97916666666666"/>
    <s v="games"/>
    <s v="tabletop games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d v="2017-01-31T14:51:40"/>
    <b v="0"/>
    <x v="430"/>
    <b v="1"/>
    <s v="games/tabletop games"/>
    <n v="8.0640000000000001"/>
    <n v="49.472392638036808"/>
    <s v="games"/>
    <s v="tabletop games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d v="2013-10-22T08:48:53"/>
    <b v="0"/>
    <x v="431"/>
    <b v="1"/>
    <s v="games/tabletop games"/>
    <n v="13.600976000000001"/>
    <n v="53.865251485148519"/>
    <s v="games"/>
    <s v="tabletop games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d v="2017-03-06T13:01:30"/>
    <b v="0"/>
    <x v="432"/>
    <b v="1"/>
    <s v="games/tabletop games"/>
    <n v="9302.5"/>
    <n v="4.5712530712530715"/>
    <s v="games"/>
    <s v="tabletop games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d v="2016-10-04T14:39:06"/>
    <b v="0"/>
    <x v="126"/>
    <b v="1"/>
    <s v="games/tabletop games"/>
    <n v="3.7702"/>
    <n v="65.00344827586207"/>
    <s v="games"/>
    <s v="tabletop games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d v="2014-01-21T12:00:17"/>
    <b v="0"/>
    <x v="433"/>
    <b v="1"/>
    <s v="games/tabletop games"/>
    <n v="26.47025"/>
    <n v="53.475252525252522"/>
    <s v="games"/>
    <s v="tabletop games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d v="2015-08-05T14:00:10"/>
    <b v="0"/>
    <x v="7"/>
    <b v="1"/>
    <s v="games/tabletop games"/>
    <n v="1.0012000000000001"/>
    <n v="43.912280701754383"/>
    <s v="games"/>
    <s v="tabletop games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d v="2015-07-15T10:59:25"/>
    <b v="0"/>
    <x v="434"/>
    <b v="1"/>
    <s v="games/tabletop games"/>
    <n v="1.0445405405405406"/>
    <n v="50.852631578947367"/>
    <s v="games"/>
    <s v="tabletop games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d v="2016-11-14T16:01:18"/>
    <b v="0"/>
    <x v="130"/>
    <b v="1"/>
    <s v="games/tabletop games"/>
    <n v="1.0721428571428571"/>
    <n v="58.6328125"/>
    <s v="games"/>
    <s v="tabletop games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d v="2013-03-03T11:52:45"/>
    <b v="0"/>
    <x v="387"/>
    <b v="1"/>
    <s v="games/tabletop games"/>
    <n v="1.6877142857142857"/>
    <n v="32.81666666666667"/>
    <s v="games"/>
    <s v="tabletop games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d v="2016-11-02T19:07:53"/>
    <b v="0"/>
    <x v="435"/>
    <b v="1"/>
    <s v="games/tabletop games"/>
    <n v="9.7511200000000002"/>
    <n v="426.93169877408059"/>
    <s v="games"/>
    <s v="tabletop games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d v="2014-07-26T03:17:57"/>
    <b v="0"/>
    <x v="436"/>
    <b v="1"/>
    <s v="games/tabletop games"/>
    <n v="1.3444929411764706"/>
    <n v="23.808729166666669"/>
    <s v="games"/>
    <s v="tabletop games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d v="2016-07-22T02:52:18"/>
    <b v="0"/>
    <x v="437"/>
    <b v="1"/>
    <s v="games/tabletop games"/>
    <n v="2.722777777777778"/>
    <n v="98.413654618473899"/>
    <s v="games"/>
    <s v="tabletop games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d v="2015-10-19T10:09:07"/>
    <b v="0"/>
    <x v="87"/>
    <b v="1"/>
    <s v="games/tabletop games"/>
    <n v="1.1268750000000001"/>
    <n v="107.32142857142857"/>
    <s v="games"/>
    <s v="tabletop games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d v="2017-01-17T10:32:48"/>
    <b v="0"/>
    <x v="438"/>
    <b v="1"/>
    <s v="games/tabletop games"/>
    <n v="4.5979999999999999"/>
    <n v="11.67005076142132"/>
    <s v="games"/>
    <s v="tabletop games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d v="2016-04-07T17:50:51"/>
    <b v="0"/>
    <x v="197"/>
    <b v="1"/>
    <s v="games/tabletop games"/>
    <n v="2.8665822784810127"/>
    <n v="41.782287822878232"/>
    <s v="games"/>
    <s v="tabletop games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d v="2016-11-08T05:50:46"/>
    <b v="0"/>
    <x v="133"/>
    <b v="1"/>
    <s v="games/tabletop games"/>
    <n v="2.2270833333333333"/>
    <n v="21.38"/>
    <s v="games"/>
    <s v="tabletop games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d v="2016-05-15T17:28:49"/>
    <b v="0"/>
    <x v="39"/>
    <b v="1"/>
    <s v="games/tabletop games"/>
    <n v="6.3613999999999997"/>
    <n v="94.103550295857985"/>
    <s v="games"/>
    <s v="tabletop games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d v="2015-05-12T13:01:27"/>
    <b v="0"/>
    <x v="242"/>
    <b v="1"/>
    <s v="games/tabletop games"/>
    <n v="1.4650000000000001"/>
    <n v="15.721951219512196"/>
    <s v="games"/>
    <s v="tabletop games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d v="2016-11-28T14:18:56"/>
    <b v="0"/>
    <x v="190"/>
    <b v="1"/>
    <s v="games/tabletop games"/>
    <n v="18.670999999999999"/>
    <n v="90.635922330097088"/>
    <s v="games"/>
    <s v="tabletop games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d v="2014-02-24T19:24:10"/>
    <b v="0"/>
    <x v="87"/>
    <b v="1"/>
    <s v="games/tabletop games"/>
    <n v="3.2692000000000001"/>
    <n v="97.297619047619051"/>
    <s v="games"/>
    <s v="tabletop games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d v="2017-01-24T12:23:40"/>
    <b v="0"/>
    <x v="439"/>
    <b v="1"/>
    <s v="games/tabletop games"/>
    <n v="7.7949999999999999"/>
    <n v="37.11904761904762"/>
    <s v="games"/>
    <s v="tabletop games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d v="2014-10-14T09:02:38"/>
    <b v="0"/>
    <x v="331"/>
    <b v="1"/>
    <s v="games/tabletop games"/>
    <n v="1.5415151515151515"/>
    <n v="28.104972375690608"/>
    <s v="games"/>
    <s v="tabletop games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d v="2015-01-10T14:58:33"/>
    <b v="0"/>
    <x v="65"/>
    <b v="1"/>
    <s v="games/tabletop games"/>
    <n v="1.1554666666666666"/>
    <n v="144.43333333333334"/>
    <s v="games"/>
    <s v="tabletop games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d v="2016-05-06T08:58:34"/>
    <b v="0"/>
    <x v="440"/>
    <b v="1"/>
    <s v="games/tabletop games"/>
    <n v="1.8003333333333333"/>
    <n v="24.274157303370785"/>
    <s v="games"/>
    <s v="tabletop games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d v="2016-11-15T15:28:27"/>
    <b v="0"/>
    <x v="57"/>
    <b v="1"/>
    <s v="games/tabletop games"/>
    <n v="2.9849999999999999"/>
    <n v="35.117647058823529"/>
    <s v="games"/>
    <s v="tabletop games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d v="2016-04-09T15:59:52"/>
    <b v="0"/>
    <x v="441"/>
    <b v="1"/>
    <s v="games/tabletop games"/>
    <n v="3.2026666666666666"/>
    <n v="24.762886597938145"/>
    <s v="games"/>
    <s v="tabletop games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d v="2014-11-25T14:54:57"/>
    <b v="0"/>
    <x v="442"/>
    <b v="1"/>
    <s v="games/tabletop games"/>
    <n v="3.80525"/>
    <n v="188.37871287128712"/>
    <s v="games"/>
    <s v="tabletop games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d v="2017-02-09T20:58:35"/>
    <b v="0"/>
    <x v="441"/>
    <b v="1"/>
    <s v="games/tabletop games"/>
    <n v="1.026"/>
    <n v="148.08247422680412"/>
    <s v="games"/>
    <s v="tabletop games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d v="2017-02-10T11:54:23"/>
    <b v="0"/>
    <x v="443"/>
    <b v="1"/>
    <s v="games/tabletop games"/>
    <n v="18.016400000000001"/>
    <n v="49.934589800443462"/>
    <s v="games"/>
    <s v="tabletop games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d v="2016-12-21T15:51:53"/>
    <b v="0"/>
    <x v="444"/>
    <b v="1"/>
    <s v="games/tabletop games"/>
    <n v="7.2024800000000004"/>
    <n v="107.82155688622754"/>
    <s v="games"/>
    <s v="tabletop games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d v="2016-11-09T19:00:04"/>
    <b v="0"/>
    <x v="445"/>
    <b v="1"/>
    <s v="games/tabletop games"/>
    <n v="2.8309000000000002"/>
    <n v="42.63403614457831"/>
    <s v="games"/>
    <s v="tabletop games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d v="2015-11-07T11:47:16"/>
    <b v="0"/>
    <x v="446"/>
    <b v="1"/>
    <s v="games/tabletop games"/>
    <n v="13.566000000000001"/>
    <n v="14.370762711864407"/>
    <s v="games"/>
    <s v="tabletop games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d v="2017-02-15T08:10:42"/>
    <b v="0"/>
    <x v="206"/>
    <b v="1"/>
    <s v="games/tabletop games"/>
    <n v="2.2035999999999998"/>
    <n v="37.476190476190474"/>
    <s v="games"/>
    <s v="tabletop games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d v="2014-01-24T07:00:57"/>
    <b v="0"/>
    <x v="221"/>
    <b v="1"/>
    <s v="games/tabletop games"/>
    <n v="1.196"/>
    <n v="30.202020202020201"/>
    <s v="games"/>
    <s v="tabletop games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d v="2014-11-22T09:47:59"/>
    <b v="0"/>
    <x v="1"/>
    <b v="1"/>
    <s v="games/tabletop games"/>
    <n v="4.0776923076923079"/>
    <n v="33.550632911392405"/>
    <s v="games"/>
    <s v="tabletop games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d v="2013-12-06T10:38:09"/>
    <b v="0"/>
    <x v="11"/>
    <b v="1"/>
    <s v="games/tabletop games"/>
    <n v="1.0581826105905425"/>
    <n v="64.74666666666667"/>
    <s v="games"/>
    <s v="tabletop games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d v="2012-01-28T11:17:03"/>
    <b v="0"/>
    <x v="447"/>
    <b v="1"/>
    <s v="games/tabletop games"/>
    <n v="1.4108235294117648"/>
    <n v="57.932367149758456"/>
    <s v="games"/>
    <s v="tabletop games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d v="2015-11-30T12:01:07"/>
    <b v="0"/>
    <x v="332"/>
    <b v="1"/>
    <s v="games/tabletop games"/>
    <n v="2.7069999999999999"/>
    <n v="53.078431372549019"/>
    <s v="games"/>
    <s v="tabletop games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d v="2015-01-16T14:21:39"/>
    <b v="0"/>
    <x v="58"/>
    <b v="1"/>
    <s v="games/tabletop games"/>
    <n v="1.538"/>
    <n v="48.0625"/>
    <s v="games"/>
    <s v="tabletop games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d v="2015-08-18T09:59:51"/>
    <b v="0"/>
    <x v="436"/>
    <b v="1"/>
    <s v="games/tabletop games"/>
    <n v="4.0357653061224488"/>
    <n v="82.396874999999994"/>
    <s v="games"/>
    <s v="tabletop games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d v="2011-05-24T01:51:37"/>
    <b v="0"/>
    <x v="202"/>
    <b v="1"/>
    <s v="music/rock"/>
    <n v="1.85"/>
    <n v="50.454545454545453"/>
    <s v="music"/>
    <s v="rock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d v="2015-11-14T23:11:26"/>
    <b v="0"/>
    <x v="8"/>
    <b v="1"/>
    <s v="music/rock"/>
    <n v="1.8533333333333333"/>
    <n v="115.83333333333333"/>
    <s v="music"/>
    <s v="rock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d v="2012-03-09T22:00:04"/>
    <b v="0"/>
    <x v="53"/>
    <b v="1"/>
    <s v="music/rock"/>
    <n v="1.0085533333333332"/>
    <n v="63.03458333333333"/>
    <s v="music"/>
    <s v="rock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d v="2011-02-11T14:07:25"/>
    <b v="0"/>
    <x v="211"/>
    <b v="1"/>
    <s v="music/rock"/>
    <n v="1.0622116666666668"/>
    <n v="108.02152542372882"/>
    <s v="music"/>
    <s v="rock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d v="2012-05-29T23:27:23"/>
    <b v="0"/>
    <x v="1"/>
    <b v="1"/>
    <s v="music/rock"/>
    <n v="1.2136666666666667"/>
    <n v="46.088607594936711"/>
    <s v="music"/>
    <s v="rock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d v="2013-08-08T18:07:34"/>
    <b v="0"/>
    <x v="25"/>
    <b v="1"/>
    <s v="music/rock"/>
    <n v="1.0006666666666666"/>
    <n v="107.21428571428571"/>
    <s v="music"/>
    <s v="rock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d v="2014-06-02T11:01:00"/>
    <b v="0"/>
    <x v="448"/>
    <b v="1"/>
    <s v="music/rock"/>
    <n v="1.1997755555555556"/>
    <n v="50.9338679245283"/>
    <s v="music"/>
    <s v="rock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d v="2012-06-07T14:51:29"/>
    <b v="0"/>
    <x v="20"/>
    <b v="1"/>
    <s v="music/rock"/>
    <n v="1.0009999999999999"/>
    <n v="40.04"/>
    <s v="music"/>
    <s v="rock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d v="2013-10-24T18:57:40"/>
    <b v="0"/>
    <x v="20"/>
    <b v="1"/>
    <s v="music/rock"/>
    <n v="1.0740000000000001"/>
    <n v="64.44"/>
    <s v="music"/>
    <s v="rock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d v="2009-09-14T01:05:30"/>
    <b v="0"/>
    <x v="60"/>
    <b v="1"/>
    <s v="music/rock"/>
    <n v="1.0406666666666666"/>
    <n v="53.827586206896555"/>
    <s v="music"/>
    <s v="rock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d v="2012-03-19T18:26:58"/>
    <b v="0"/>
    <x v="68"/>
    <b v="1"/>
    <s v="music/rock"/>
    <n v="1.728"/>
    <n v="100.46511627906976"/>
    <s v="music"/>
    <s v="rock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d v="2012-03-19T11:44:36"/>
    <b v="0"/>
    <x v="67"/>
    <b v="1"/>
    <s v="music/rock"/>
    <n v="1.072505"/>
    <n v="46.630652173913049"/>
    <s v="music"/>
    <s v="rock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d v="2012-08-30T11:59:59"/>
    <b v="0"/>
    <x v="74"/>
    <b v="1"/>
    <s v="music/rock"/>
    <n v="1.0823529411764705"/>
    <n v="34.074074074074076"/>
    <s v="music"/>
    <s v="rock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d v="2012-12-21T12:21:20"/>
    <b v="0"/>
    <x v="300"/>
    <b v="1"/>
    <s v="music/rock"/>
    <n v="1.4608079999999999"/>
    <n v="65.214642857142863"/>
    <s v="music"/>
    <s v="rock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d v="2012-12-27T17:54:16"/>
    <b v="0"/>
    <x v="69"/>
    <b v="1"/>
    <s v="music/rock"/>
    <n v="1.2524999999999999"/>
    <n v="44.205882352941174"/>
    <s v="music"/>
    <s v="rock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d v="2012-01-19T12:33:46"/>
    <b v="0"/>
    <x v="108"/>
    <b v="1"/>
    <s v="music/rock"/>
    <n v="1.4907142857142857"/>
    <n v="71.965517241379317"/>
    <s v="music"/>
    <s v="rock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d v="2012-02-08T20:00:49"/>
    <b v="0"/>
    <x v="10"/>
    <b v="1"/>
    <s v="music/rock"/>
    <n v="1.006"/>
    <n v="52.94736842105263"/>
    <s v="music"/>
    <s v="rock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d v="2014-02-24T15:10:33"/>
    <b v="0"/>
    <x v="449"/>
    <b v="1"/>
    <s v="music/rock"/>
    <n v="1.0507333333333333"/>
    <n v="109.45138888888889"/>
    <s v="music"/>
    <s v="rock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d v="2011-01-21T19:46:49"/>
    <b v="0"/>
    <x v="25"/>
    <b v="1"/>
    <s v="music/rock"/>
    <n v="3.5016666666666665"/>
    <n v="75.035714285714292"/>
    <s v="music"/>
    <s v="rock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d v="2012-06-14T12:26:56"/>
    <b v="0"/>
    <x v="63"/>
    <b v="1"/>
    <s v="music/rock"/>
    <n v="1.0125"/>
    <n v="115.71428571428571"/>
    <s v="music"/>
    <s v="rock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d v="2013-05-21T22:31:36"/>
    <b v="1"/>
    <x v="263"/>
    <b v="1"/>
    <s v="music/indie rock"/>
    <n v="1.336044"/>
    <n v="31.659810426540286"/>
    <s v="music"/>
    <s v="indie rock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d v="2013-11-27T15:50:34"/>
    <b v="1"/>
    <x v="268"/>
    <b v="1"/>
    <s v="music/indie rock"/>
    <n v="1.7065217391304348"/>
    <n v="46.176470588235297"/>
    <s v="music"/>
    <s v="indie rock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d v="2011-11-02T21:39:56"/>
    <b v="1"/>
    <x v="273"/>
    <b v="1"/>
    <s v="music/indie rock"/>
    <n v="1.0935829457364341"/>
    <n v="68.481650485436887"/>
    <s v="music"/>
    <s v="indie rock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d v="2010-11-20T14:34:51"/>
    <b v="1"/>
    <x v="116"/>
    <b v="1"/>
    <s v="music/indie rock"/>
    <n v="1.0070033333333335"/>
    <n v="53.469203539823013"/>
    <s v="music"/>
    <s v="indie rock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d v="2014-07-14T11:41:12"/>
    <b v="1"/>
    <x v="157"/>
    <b v="1"/>
    <s v="music/indie rock"/>
    <n v="1.0122777777777778"/>
    <n v="109.10778443113773"/>
    <s v="music"/>
    <s v="indie rock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d v="2012-02-08T23:02:09"/>
    <b v="1"/>
    <x v="196"/>
    <b v="1"/>
    <s v="music/indie rock"/>
    <n v="1.0675857142857144"/>
    <n v="51.185616438356163"/>
    <s v="music"/>
    <s v="indie rock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d v="2012-04-05T14:15:33"/>
    <b v="1"/>
    <x v="11"/>
    <b v="1"/>
    <s v="music/indie rock"/>
    <n v="1.0665777537961894"/>
    <n v="27.936800000000002"/>
    <s v="music"/>
    <s v="indie rock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d v="2014-07-31T18:06:36"/>
    <b v="1"/>
    <x v="450"/>
    <b v="1"/>
    <s v="music/indie rock"/>
    <n v="1.0130622"/>
    <n v="82.496921824104234"/>
    <s v="music"/>
    <s v="indie rock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d v="2013-02-02T18:42:17"/>
    <b v="1"/>
    <x v="329"/>
    <b v="1"/>
    <s v="music/indie rock"/>
    <n v="1.0667450000000001"/>
    <n v="59.817476635514019"/>
    <s v="music"/>
    <s v="indie rock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d v="2013-02-19T14:03:35"/>
    <b v="1"/>
    <x v="451"/>
    <b v="1"/>
    <s v="music/indie rock"/>
    <n v="4.288397837837838"/>
    <n v="64.816470588235291"/>
    <s v="music"/>
    <s v="indie rock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d v="2014-04-06T19:06:29"/>
    <b v="1"/>
    <x v="201"/>
    <b v="1"/>
    <s v="music/indie rock"/>
    <n v="1.0411111111111111"/>
    <n v="90.09615384615384"/>
    <s v="music"/>
    <s v="indie rock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d v="2014-03-18T10:11:18"/>
    <b v="1"/>
    <x v="1"/>
    <b v="1"/>
    <s v="music/indie rock"/>
    <n v="1.0786666666666667"/>
    <n v="40.962025316455694"/>
    <s v="music"/>
    <s v="indie rock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d v="2012-04-03T18:00:26"/>
    <b v="1"/>
    <x v="328"/>
    <b v="1"/>
    <s v="music/indie rock"/>
    <n v="1.7584040000000001"/>
    <n v="56.000127388535034"/>
    <s v="music"/>
    <s v="indie rock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d v="2012-05-08T08:14:17"/>
    <b v="1"/>
    <x v="133"/>
    <b v="1"/>
    <s v="music/indie rock"/>
    <n v="1.5697000000000001"/>
    <n v="37.672800000000002"/>
    <s v="music"/>
    <s v="indie rock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d v="2012-04-05T12:25:43"/>
    <b v="1"/>
    <x v="31"/>
    <b v="1"/>
    <s v="music/indie rock"/>
    <n v="1.026"/>
    <n v="40.078125"/>
    <s v="music"/>
    <s v="indie rock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d v="2009-09-23T12:24:10"/>
    <b v="1"/>
    <x v="452"/>
    <b v="1"/>
    <s v="music/indie rock"/>
    <n v="1.0404266666666666"/>
    <n v="78.031999999999996"/>
    <s v="music"/>
    <s v="indie rock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d v="2010-01-14T08:00:49"/>
    <b v="1"/>
    <x v="19"/>
    <b v="1"/>
    <s v="music/indie rock"/>
    <n v="1.04"/>
    <n v="18.90909090909091"/>
    <s v="music"/>
    <s v="indie rock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d v="2009-08-25T10:26:54"/>
    <b v="1"/>
    <x v="430"/>
    <b v="1"/>
    <s v="music/indie rock"/>
    <n v="1.2105999999999999"/>
    <n v="37.134969325153371"/>
    <s v="music"/>
    <s v="indie rock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d v="2013-11-14T20:58:05"/>
    <b v="1"/>
    <x v="99"/>
    <b v="1"/>
    <s v="music/indie rock"/>
    <n v="1.077"/>
    <n v="41.961038961038959"/>
    <s v="music"/>
    <s v="indie rock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d v="2014-02-26T14:36:40"/>
    <b v="1"/>
    <x v="30"/>
    <b v="1"/>
    <s v="music/indie rock"/>
    <n v="1.0866"/>
    <n v="61.044943820224717"/>
    <s v="music"/>
    <s v="indie rock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d v="2017-03-05T01:15:01"/>
    <b v="0"/>
    <x v="31"/>
    <b v="0"/>
    <s v="food/small batch"/>
    <n v="0.39120962394619685"/>
    <n v="64.53125"/>
    <s v="food"/>
    <s v="small batch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d v="2017-03-10T16:29:29"/>
    <b v="0"/>
    <x v="80"/>
    <b v="0"/>
    <s v="food/small batch"/>
    <n v="3.1481481481481478E-2"/>
    <n v="21.25"/>
    <s v="food"/>
    <s v="small batch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d v="2017-03-13T13:07:27"/>
    <b v="0"/>
    <x v="80"/>
    <b v="0"/>
    <s v="food/small batch"/>
    <n v="0.48"/>
    <n v="30"/>
    <s v="food"/>
    <s v="small batch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d v="2017-02-24T16:14:45"/>
    <b v="0"/>
    <x v="42"/>
    <b v="0"/>
    <s v="food/small batch"/>
    <n v="0.20733333333333334"/>
    <n v="25.491803278688526"/>
    <s v="food"/>
    <s v="small batch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d v="2017-02-27T19:32:11"/>
    <b v="0"/>
    <x v="63"/>
    <b v="0"/>
    <s v="food/small batch"/>
    <n v="0.08"/>
    <n v="11.428571428571429"/>
    <s v="food"/>
    <s v="small batch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d v="2017-03-09T19:49:08"/>
    <b v="0"/>
    <x v="29"/>
    <b v="0"/>
    <s v="food/small batch"/>
    <n v="7.1999999999999998E-3"/>
    <n v="108"/>
    <s v="food"/>
    <s v="small batch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d v="2014-07-22T17:00:40"/>
    <b v="1"/>
    <x v="453"/>
    <b v="1"/>
    <s v="food/small batch"/>
    <n v="5.2609431428571432"/>
    <n v="54.883162444113267"/>
    <s v="food"/>
    <s v="small batch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d v="2015-05-15T13:45:37"/>
    <b v="1"/>
    <x v="416"/>
    <b v="1"/>
    <s v="food/small batch"/>
    <n v="2.5445000000000002"/>
    <n v="47.383612662942269"/>
    <s v="food"/>
    <s v="small batch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d v="2014-06-17T09:59:06"/>
    <b v="1"/>
    <x v="207"/>
    <b v="1"/>
    <s v="food/small batch"/>
    <n v="1.0591999999999999"/>
    <n v="211.84"/>
    <s v="food"/>
    <s v="small batch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d v="2015-11-24T16:35:43"/>
    <b v="1"/>
    <x v="430"/>
    <b v="1"/>
    <s v="food/small batch"/>
    <n v="1.0242285714285715"/>
    <n v="219.92638036809817"/>
    <s v="food"/>
    <s v="small batch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d v="2014-07-18T19:08:10"/>
    <b v="1"/>
    <x v="454"/>
    <b v="1"/>
    <s v="food/small batch"/>
    <n v="1.4431375"/>
    <n v="40.795406360424032"/>
    <s v="food"/>
    <s v="small batch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d v="2015-01-07T10:04:31"/>
    <b v="1"/>
    <x v="455"/>
    <b v="1"/>
    <s v="food/small batch"/>
    <n v="1.06308"/>
    <n v="75.502840909090907"/>
    <s v="food"/>
    <s v="small batch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d v="2014-05-08T10:36:30"/>
    <b v="1"/>
    <x v="225"/>
    <b v="1"/>
    <s v="food/small batch"/>
    <n v="2.1216666666666666"/>
    <n v="13.542553191489361"/>
    <s v="food"/>
    <s v="small batch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d v="2014-10-06T11:04:58"/>
    <b v="1"/>
    <x v="85"/>
    <b v="1"/>
    <s v="food/small batch"/>
    <n v="1.0195000000000001"/>
    <n v="60.865671641791046"/>
    <s v="food"/>
    <s v="small batch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d v="2014-05-12T08:44:03"/>
    <b v="1"/>
    <x v="170"/>
    <b v="1"/>
    <s v="food/small batch"/>
    <n v="1.0227200000000001"/>
    <n v="115.69230769230769"/>
    <s v="food"/>
    <s v="small batch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d v="2014-01-27T17:11:35"/>
    <b v="1"/>
    <x v="456"/>
    <b v="1"/>
    <s v="food/small batch"/>
    <n v="5.2073254999999996"/>
    <n v="48.104623556581984"/>
    <s v="food"/>
    <s v="small batch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d v="2014-05-27T10:22:23"/>
    <b v="1"/>
    <x v="122"/>
    <b v="1"/>
    <s v="food/small batch"/>
    <n v="1.1065833333333333"/>
    <n v="74.184357541899445"/>
    <s v="food"/>
    <s v="small batch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d v="2014-05-30T16:31:24"/>
    <b v="1"/>
    <x v="252"/>
    <b v="1"/>
    <s v="food/small batch"/>
    <n v="1.0114333333333334"/>
    <n v="123.34552845528455"/>
    <s v="food"/>
    <s v="small batch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d v="2016-11-18T14:11:49"/>
    <b v="1"/>
    <x v="457"/>
    <b v="1"/>
    <s v="food/small batch"/>
    <n v="2.9420799999999998"/>
    <n v="66.623188405797094"/>
    <s v="food"/>
    <s v="small batch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d v="2016-09-30T10:25:38"/>
    <b v="1"/>
    <x v="458"/>
    <b v="1"/>
    <s v="food/small batch"/>
    <n v="1.0577749999999999"/>
    <n v="104.99007444168734"/>
    <s v="food"/>
    <s v="small batch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d v="2015-06-12T14:31:44"/>
    <b v="0"/>
    <x v="78"/>
    <b v="0"/>
    <s v="technology/web"/>
    <n v="0"/>
    <e v="#DIV/0!"/>
    <s v="technology"/>
    <s v="web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d v="2014-09-15T11:51:10"/>
    <b v="0"/>
    <x v="78"/>
    <b v="0"/>
    <s v="technology/web"/>
    <n v="0"/>
    <e v="#DIV/0!"/>
    <s v="technology"/>
    <s v="web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d v="2015-11-19T14:48:25"/>
    <b v="0"/>
    <x v="29"/>
    <b v="0"/>
    <s v="technology/web"/>
    <n v="0.03"/>
    <n v="300"/>
    <s v="technology"/>
    <s v="web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d v="2016-05-25T12:27:49"/>
    <b v="0"/>
    <x v="29"/>
    <b v="0"/>
    <s v="technology/web"/>
    <n v="1E-3"/>
    <n v="1"/>
    <s v="technology"/>
    <s v="web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d v="2015-02-24T19:02:36"/>
    <b v="0"/>
    <x v="78"/>
    <b v="0"/>
    <s v="technology/web"/>
    <n v="0"/>
    <e v="#DIV/0!"/>
    <s v="technology"/>
    <s v="web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d v="2016-09-02T14:10:31"/>
    <b v="0"/>
    <x v="83"/>
    <b v="0"/>
    <s v="technology/web"/>
    <n v="6.4999999999999997E-4"/>
    <n v="13"/>
    <s v="technology"/>
    <s v="web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d v="2016-07-26T09:34:36"/>
    <b v="0"/>
    <x v="29"/>
    <b v="0"/>
    <s v="technology/web"/>
    <n v="1.4999999999999999E-2"/>
    <n v="15"/>
    <s v="technology"/>
    <s v="web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d v="2015-12-22T17:22:18"/>
    <b v="0"/>
    <x v="81"/>
    <b v="0"/>
    <s v="technology/web"/>
    <n v="3.8571428571428572E-3"/>
    <n v="54"/>
    <s v="technology"/>
    <s v="web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d v="2015-07-13T13:37:08"/>
    <b v="0"/>
    <x v="78"/>
    <b v="0"/>
    <s v="technology/web"/>
    <n v="0"/>
    <e v="#DIV/0!"/>
    <s v="technology"/>
    <s v="web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d v="2016-12-04T15:12:50"/>
    <b v="0"/>
    <x v="78"/>
    <b v="0"/>
    <s v="technology/web"/>
    <n v="0"/>
    <e v="#DIV/0!"/>
    <s v="technology"/>
    <s v="web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d v="2015-03-30T21:25:39"/>
    <b v="0"/>
    <x v="63"/>
    <b v="0"/>
    <s v="technology/web"/>
    <n v="5.7142857142857143E-3"/>
    <n v="15.428571428571429"/>
    <s v="technology"/>
    <s v="web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d v="2015-04-07T10:12:32"/>
    <b v="0"/>
    <x v="78"/>
    <b v="0"/>
    <s v="technology/web"/>
    <n v="0"/>
    <e v="#DIV/0!"/>
    <s v="technology"/>
    <s v="web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d v="2015-04-09T11:13:42"/>
    <b v="0"/>
    <x v="78"/>
    <b v="0"/>
    <s v="technology/web"/>
    <n v="0"/>
    <e v="#DIV/0!"/>
    <s v="technology"/>
    <s v="web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d v="2014-11-11T12:21:00"/>
    <b v="0"/>
    <x v="29"/>
    <b v="0"/>
    <s v="technology/web"/>
    <n v="7.1428571428571429E-4"/>
    <n v="25"/>
    <s v="technology"/>
    <s v="web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d v="2015-04-02T17:02:16"/>
    <b v="0"/>
    <x v="84"/>
    <b v="0"/>
    <s v="technology/web"/>
    <n v="6.875E-3"/>
    <n v="27.5"/>
    <s v="technology"/>
    <s v="web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d v="2015-05-06T13:48:24"/>
    <b v="0"/>
    <x v="78"/>
    <b v="0"/>
    <s v="technology/web"/>
    <n v="0"/>
    <e v="#DIV/0!"/>
    <s v="technology"/>
    <s v="web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d v="2015-09-17T09:52:58"/>
    <b v="0"/>
    <x v="78"/>
    <b v="0"/>
    <s v="technology/web"/>
    <n v="0"/>
    <e v="#DIV/0!"/>
    <s v="technology"/>
    <s v="web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d v="2014-12-05T17:20:36"/>
    <b v="0"/>
    <x v="78"/>
    <b v="0"/>
    <s v="technology/web"/>
    <n v="0"/>
    <e v="#DIV/0!"/>
    <s v="technology"/>
    <s v="web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d v="2015-06-04T10:35:24"/>
    <b v="0"/>
    <x v="83"/>
    <b v="0"/>
    <s v="technology/web"/>
    <n v="0.14680000000000001"/>
    <n v="367"/>
    <s v="technology"/>
    <s v="web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d v="2016-01-08T11:58:00"/>
    <b v="0"/>
    <x v="29"/>
    <b v="0"/>
    <s v="technology/web"/>
    <n v="4.0000000000000002E-4"/>
    <n v="2"/>
    <s v="technology"/>
    <s v="web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d v="2016-04-06T15:36:48"/>
    <b v="0"/>
    <x v="78"/>
    <b v="0"/>
    <s v="technology/web"/>
    <n v="0"/>
    <e v="#DIV/0!"/>
    <s v="technology"/>
    <s v="web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d v="2014-11-11T11:31:10"/>
    <b v="0"/>
    <x v="84"/>
    <b v="0"/>
    <s v="technology/web"/>
    <n v="0.2857142857142857"/>
    <n v="60"/>
    <s v="technology"/>
    <s v="web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d v="2015-11-13T19:16:40"/>
    <b v="0"/>
    <x v="78"/>
    <b v="0"/>
    <s v="technology/web"/>
    <n v="0"/>
    <e v="#DIV/0!"/>
    <s v="technology"/>
    <s v="web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d v="2015-09-01T17:25:56"/>
    <b v="0"/>
    <x v="78"/>
    <b v="0"/>
    <s v="technology/web"/>
    <n v="0"/>
    <e v="#DIV/0!"/>
    <s v="technology"/>
    <s v="web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d v="2015-12-08T12:40:25"/>
    <b v="0"/>
    <x v="78"/>
    <b v="0"/>
    <s v="technology/web"/>
    <n v="0"/>
    <e v="#DIV/0!"/>
    <s v="technology"/>
    <s v="web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d v="2015-09-21T07:45:33"/>
    <b v="0"/>
    <x v="74"/>
    <b v="0"/>
    <s v="technology/web"/>
    <n v="0.1052"/>
    <n v="97.407407407407405"/>
    <s v="technology"/>
    <s v="web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d v="2016-02-25T18:16:56"/>
    <b v="0"/>
    <x v="25"/>
    <b v="0"/>
    <s v="technology/web"/>
    <n v="1.34E-2"/>
    <n v="47.857142857142854"/>
    <s v="technology"/>
    <s v="web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d v="2015-02-28T12:19:25"/>
    <b v="0"/>
    <x v="84"/>
    <b v="0"/>
    <s v="technology/web"/>
    <n v="2.5000000000000001E-3"/>
    <n v="50"/>
    <s v="technology"/>
    <s v="web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d v="2016-01-11T14:30:11"/>
    <b v="0"/>
    <x v="78"/>
    <b v="0"/>
    <s v="technology/web"/>
    <n v="0"/>
    <e v="#DIV/0!"/>
    <s v="technology"/>
    <s v="web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d v="2014-11-17T23:32:21"/>
    <b v="0"/>
    <x v="80"/>
    <b v="0"/>
    <s v="technology/web"/>
    <n v="3.2799999999999999E-3"/>
    <n v="20.5"/>
    <s v="technology"/>
    <s v="web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d v="2015-05-26T13:39:56"/>
    <b v="0"/>
    <x v="78"/>
    <b v="0"/>
    <s v="technology/web"/>
    <n v="0"/>
    <e v="#DIV/0!"/>
    <s v="technology"/>
    <s v="web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d v="2015-03-24T20:39:31"/>
    <b v="0"/>
    <x v="79"/>
    <b v="0"/>
    <s v="technology/web"/>
    <n v="3.272727272727273E-2"/>
    <n v="30"/>
    <s v="technology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d v="2015-07-30T10:53:44"/>
    <b v="0"/>
    <x v="29"/>
    <b v="0"/>
    <s v="technology/web"/>
    <n v="5.8823529411764708E-5"/>
    <n v="50"/>
    <s v="technology"/>
    <s v="web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d v="2015-01-13T15:14:20"/>
    <b v="0"/>
    <x v="29"/>
    <b v="0"/>
    <s v="technology/web"/>
    <n v="4.5454545454545455E-4"/>
    <n v="10"/>
    <s v="technology"/>
    <s v="web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d v="2016-08-10T15:03:57"/>
    <b v="0"/>
    <x v="78"/>
    <b v="0"/>
    <s v="technology/web"/>
    <n v="0"/>
    <e v="#DIV/0!"/>
    <s v="technology"/>
    <s v="web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d v="2015-11-10T17:12:46"/>
    <b v="0"/>
    <x v="80"/>
    <b v="0"/>
    <s v="technology/web"/>
    <n v="0.10877666666666666"/>
    <n v="81.582499999999996"/>
    <s v="technology"/>
    <s v="web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d v="2016-10-26T15:53:03"/>
    <b v="0"/>
    <x v="78"/>
    <b v="0"/>
    <s v="technology/web"/>
    <n v="0"/>
    <e v="#DIV/0!"/>
    <s v="technology"/>
    <s v="web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d v="2015-07-27T19:18:50"/>
    <b v="0"/>
    <x v="78"/>
    <b v="0"/>
    <s v="technology/web"/>
    <n v="0"/>
    <e v="#DIV/0!"/>
    <s v="technology"/>
    <s v="web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d v="2015-08-20T19:23:36"/>
    <b v="0"/>
    <x v="78"/>
    <b v="0"/>
    <s v="technology/web"/>
    <n v="0"/>
    <e v="#DIV/0!"/>
    <s v="technology"/>
    <s v="web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d v="2015-09-01T14:02:22"/>
    <b v="0"/>
    <x v="83"/>
    <b v="0"/>
    <s v="technology/web"/>
    <n v="3.6666666666666666E-3"/>
    <n v="18.333333333333332"/>
    <s v="technology"/>
    <s v="web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d v="2015-03-11T17:27:28"/>
    <b v="0"/>
    <x v="63"/>
    <b v="0"/>
    <s v="technology/web"/>
    <n v="1.8193398957730169E-2"/>
    <n v="224.42857142857142"/>
    <s v="technology"/>
    <s v="web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d v="2015-07-09T23:30:03"/>
    <b v="0"/>
    <x v="84"/>
    <b v="0"/>
    <s v="technology/web"/>
    <n v="2.5000000000000001E-2"/>
    <n v="37.5"/>
    <s v="technology"/>
    <s v="web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d v="2015-01-22T20:21:47"/>
    <b v="0"/>
    <x v="83"/>
    <b v="0"/>
    <s v="technology/web"/>
    <n v="4.3499999999999997E-2"/>
    <n v="145"/>
    <s v="technology"/>
    <s v="web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d v="2014-10-14T20:37:23"/>
    <b v="0"/>
    <x v="22"/>
    <b v="0"/>
    <s v="technology/web"/>
    <n v="8.0000000000000002E-3"/>
    <n v="1"/>
    <s v="technology"/>
    <s v="web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d v="2015-07-06T11:50:32"/>
    <b v="0"/>
    <x v="63"/>
    <b v="0"/>
    <s v="technology/web"/>
    <n v="1.2123076923076924E-2"/>
    <n v="112.57142857142857"/>
    <s v="technology"/>
    <s v="web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d v="2014-11-11T15:07:04"/>
    <b v="0"/>
    <x v="78"/>
    <b v="0"/>
    <s v="technology/web"/>
    <n v="0"/>
    <e v="#DIV/0!"/>
    <s v="technology"/>
    <s v="web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d v="2016-06-07T10:02:20"/>
    <b v="0"/>
    <x v="83"/>
    <b v="0"/>
    <s v="technology/web"/>
    <n v="6.8399999999999997E-3"/>
    <n v="342"/>
    <s v="technology"/>
    <s v="web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d v="2014-12-16T15:29:19"/>
    <b v="0"/>
    <x v="22"/>
    <b v="0"/>
    <s v="technology/web"/>
    <n v="1.2513513513513513E-2"/>
    <n v="57.875"/>
    <s v="technology"/>
    <s v="web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d v="2015-06-24T10:40:52"/>
    <b v="0"/>
    <x v="29"/>
    <b v="0"/>
    <s v="technology/web"/>
    <n v="1.8749999999999999E-3"/>
    <n v="30"/>
    <s v="technology"/>
    <s v="web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d v="2014-11-25T01:17:44"/>
    <b v="0"/>
    <x v="78"/>
    <b v="0"/>
    <s v="technology/web"/>
    <n v="0"/>
    <e v="#DIV/0!"/>
    <s v="technology"/>
    <s v="web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d v="2015-03-01T14:04:04"/>
    <b v="0"/>
    <x v="29"/>
    <b v="0"/>
    <s v="technology/web"/>
    <n v="1.25E-3"/>
    <n v="25"/>
    <s v="technology"/>
    <s v="web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d v="2015-09-28T21:53:43"/>
    <b v="0"/>
    <x v="78"/>
    <b v="0"/>
    <s v="technology/web"/>
    <n v="0"/>
    <e v="#DIV/0!"/>
    <s v="technology"/>
    <s v="web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d v="2015-07-09T10:33:37"/>
    <b v="0"/>
    <x v="29"/>
    <b v="0"/>
    <s v="technology/web"/>
    <n v="5.0000000000000001E-4"/>
    <n v="50"/>
    <s v="technology"/>
    <s v="web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d v="2015-01-27T03:41:33"/>
    <b v="0"/>
    <x v="84"/>
    <b v="0"/>
    <s v="technology/web"/>
    <n v="5.9999999999999995E-4"/>
    <n v="1.5"/>
    <s v="technology"/>
    <s v="web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d v="2016-12-12T21:54:47"/>
    <b v="0"/>
    <x v="78"/>
    <b v="0"/>
    <s v="technology/web"/>
    <n v="0"/>
    <e v="#DIV/0!"/>
    <s v="technology"/>
    <s v="web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d v="2015-09-15T15:22:38"/>
    <b v="0"/>
    <x v="29"/>
    <b v="0"/>
    <s v="technology/web"/>
    <n v="2E-3"/>
    <n v="10"/>
    <s v="technology"/>
    <s v="web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d v="2014-12-03T16:14:16"/>
    <b v="0"/>
    <x v="78"/>
    <b v="0"/>
    <s v="technology/web"/>
    <n v="0"/>
    <e v="#DIV/0!"/>
    <s v="technology"/>
    <s v="web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d v="2015-06-02T16:59:44"/>
    <b v="0"/>
    <x v="78"/>
    <b v="0"/>
    <s v="technology/web"/>
    <n v="0"/>
    <e v="#DIV/0!"/>
    <s v="technology"/>
    <s v="web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d v="2014-11-13T15:28:26"/>
    <b v="0"/>
    <x v="78"/>
    <b v="0"/>
    <s v="technology/web"/>
    <n v="0"/>
    <e v="#DIV/0!"/>
    <s v="technology"/>
    <s v="web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d v="2016-03-15T01:26:04"/>
    <b v="0"/>
    <x v="78"/>
    <b v="0"/>
    <s v="technology/web"/>
    <n v="0"/>
    <e v="#DIV/0!"/>
    <s v="technology"/>
    <s v="web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d v="2016-01-05T14:44:56"/>
    <b v="0"/>
    <x v="82"/>
    <b v="0"/>
    <s v="food/food trucks"/>
    <n v="7.1785714285714283E-3"/>
    <n v="22.333333333333332"/>
    <s v="food"/>
    <s v="food trucks"/>
    <n v="60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d v="2015-04-13T11:18:51"/>
    <b v="0"/>
    <x v="29"/>
    <b v="0"/>
    <s v="food/food trucks"/>
    <n v="4.3333333333333331E-3"/>
    <n v="52"/>
    <s v="food"/>
    <s v="food trucks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d v="2016-01-30T16:10:58"/>
    <b v="0"/>
    <x v="8"/>
    <b v="0"/>
    <s v="food/food trucks"/>
    <n v="0.16833333333333333"/>
    <n v="16.833333333333332"/>
    <s v="food"/>
    <s v="food trucks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d v="2015-12-03T19:56:47"/>
    <b v="0"/>
    <x v="78"/>
    <b v="0"/>
    <s v="food/food trucks"/>
    <n v="0"/>
    <e v="#DIV/0!"/>
    <s v="food"/>
    <s v="food trucks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d v="2016-08-13T09:02:55"/>
    <b v="0"/>
    <x v="9"/>
    <b v="0"/>
    <s v="food/food trucks"/>
    <n v="0.22520000000000001"/>
    <n v="56.3"/>
    <s v="food"/>
    <s v="food trucks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d v="2014-12-09T21:39:50"/>
    <b v="0"/>
    <x v="38"/>
    <b v="0"/>
    <s v="food/food trucks"/>
    <n v="0.41384615384615386"/>
    <n v="84.0625"/>
    <s v="food"/>
    <s v="food trucks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d v="2015-03-19T08:48:48"/>
    <b v="0"/>
    <x v="51"/>
    <b v="0"/>
    <s v="food/food trucks"/>
    <n v="0.25259090909090909"/>
    <n v="168.39393939393941"/>
    <s v="food"/>
    <s v="food trucks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d v="2014-10-06T22:22:37"/>
    <b v="0"/>
    <x v="84"/>
    <b v="0"/>
    <s v="food/food trucks"/>
    <n v="2E-3"/>
    <n v="15"/>
    <s v="food"/>
    <s v="food trucks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d v="2015-07-19T16:01:15"/>
    <b v="0"/>
    <x v="79"/>
    <b v="0"/>
    <s v="food/food trucks"/>
    <n v="1.84E-2"/>
    <n v="76.666666666666671"/>
    <s v="food"/>
    <s v="food trucks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d v="2015-08-08T04:47:55"/>
    <b v="0"/>
    <x v="78"/>
    <b v="0"/>
    <s v="food/food trucks"/>
    <n v="0"/>
    <e v="#DIV/0!"/>
    <s v="food"/>
    <s v="food trucks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d v="2015-07-26T12:34:42"/>
    <b v="0"/>
    <x v="83"/>
    <b v="0"/>
    <s v="food/food trucks"/>
    <n v="6.0400000000000002E-3"/>
    <n v="50.333333333333336"/>
    <s v="food"/>
    <s v="food trucks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d v="2016-10-12T12:41:13"/>
    <b v="0"/>
    <x v="78"/>
    <b v="0"/>
    <s v="food/food trucks"/>
    <n v="0"/>
    <e v="#DIV/0!"/>
    <s v="food"/>
    <s v="food trucks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d v="2014-04-30T21:38:02"/>
    <b v="0"/>
    <x v="83"/>
    <b v="0"/>
    <s v="food/food trucks"/>
    <n v="8.3333333333333332E-3"/>
    <n v="8.3333333333333339"/>
    <s v="food"/>
    <s v="food trucks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d v="2015-07-13T11:41:00"/>
    <b v="0"/>
    <x v="62"/>
    <b v="0"/>
    <s v="food/food trucks"/>
    <n v="3.0666666666666665E-2"/>
    <n v="35.384615384615387"/>
    <s v="food"/>
    <s v="food trucks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d v="2016-06-15T15:42:26"/>
    <b v="0"/>
    <x v="79"/>
    <b v="0"/>
    <s v="food/food trucks"/>
    <n v="5.5833333333333334E-3"/>
    <n v="55.833333333333336"/>
    <s v="food"/>
    <s v="food trucks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d v="2015-01-15T12:42:23"/>
    <b v="0"/>
    <x v="29"/>
    <b v="0"/>
    <s v="food/food trucks"/>
    <n v="2.5000000000000001E-4"/>
    <n v="5"/>
    <s v="food"/>
    <s v="food trucks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d v="2014-07-11T16:13:07"/>
    <b v="0"/>
    <x v="78"/>
    <b v="0"/>
    <s v="food/food trucks"/>
    <n v="0"/>
    <e v="#DIV/0!"/>
    <s v="food"/>
    <s v="food trucks"/>
    <n v="30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d v="2015-01-23T15:34:04"/>
    <b v="0"/>
    <x v="81"/>
    <b v="0"/>
    <s v="food/food trucks"/>
    <n v="2.0000000000000001E-4"/>
    <n v="1"/>
    <s v="food"/>
    <s v="food trucks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d v="2014-12-20T12:43:09"/>
    <b v="0"/>
    <x v="78"/>
    <b v="0"/>
    <s v="food/food trucks"/>
    <n v="0"/>
    <e v="#DIV/0!"/>
    <s v="food"/>
    <s v="food trucks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d v="2014-09-10T19:41:35"/>
    <b v="0"/>
    <x v="17"/>
    <b v="0"/>
    <s v="food/food trucks"/>
    <n v="0.14825133372851215"/>
    <n v="69.472222222222229"/>
    <s v="food"/>
    <s v="food trucks"/>
    <n v="60.041666666664241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d v="2015-01-22T11:29:56"/>
    <b v="0"/>
    <x v="29"/>
    <b v="0"/>
    <s v="food/food trucks"/>
    <n v="1.6666666666666666E-4"/>
    <n v="1"/>
    <s v="food"/>
    <s v="food trucks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d v="2015-02-09T12:23:56"/>
    <b v="0"/>
    <x v="29"/>
    <b v="0"/>
    <s v="food/food trucks"/>
    <n v="2E-3"/>
    <n v="1"/>
    <s v="food"/>
    <s v="food trucks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d v="2014-12-01T11:54:50"/>
    <b v="0"/>
    <x v="29"/>
    <b v="0"/>
    <s v="food/food trucks"/>
    <n v="1.3333333333333334E-4"/>
    <n v="8"/>
    <s v="food"/>
    <s v="food trucks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d v="2014-09-27T16:25:08"/>
    <b v="0"/>
    <x v="82"/>
    <b v="0"/>
    <s v="food/food trucks"/>
    <n v="1.24E-2"/>
    <n v="34.444444444444443"/>
    <s v="food"/>
    <s v="food trucks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d v="2016-05-12T16:55:49"/>
    <b v="0"/>
    <x v="29"/>
    <b v="0"/>
    <s v="food/food trucks"/>
    <n v="2.8571428571428574E-4"/>
    <n v="1"/>
    <s v="food"/>
    <s v="food trucks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d v="2015-06-08T23:04:52"/>
    <b v="0"/>
    <x v="78"/>
    <b v="0"/>
    <s v="food/food trucks"/>
    <n v="0"/>
    <e v="#DIV/0!"/>
    <s v="food"/>
    <s v="food trucks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d v="2016-02-12T02:38:53"/>
    <b v="0"/>
    <x v="29"/>
    <b v="0"/>
    <s v="food/food trucks"/>
    <n v="2.0000000000000002E-5"/>
    <n v="1"/>
    <s v="food"/>
    <s v="food trucks"/>
    <n v="39.958333333335759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d v="2015-02-10T13:49:11"/>
    <b v="0"/>
    <x v="29"/>
    <b v="0"/>
    <s v="food/food trucks"/>
    <n v="2.8571428571428571E-5"/>
    <n v="1"/>
    <s v="food"/>
    <s v="food trucks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d v="2016-12-30T16:06:06"/>
    <b v="0"/>
    <x v="80"/>
    <b v="0"/>
    <s v="food/food trucks"/>
    <n v="1.4321428571428572E-2"/>
    <n v="501.25"/>
    <s v="food"/>
    <s v="food trucks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d v="2016-01-12T22:08:24"/>
    <b v="0"/>
    <x v="84"/>
    <b v="0"/>
    <s v="food/food trucks"/>
    <n v="7.0000000000000001E-3"/>
    <n v="10.5"/>
    <s v="food"/>
    <s v="food trucks"/>
    <n v="30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d v="2016-04-28T21:23:33"/>
    <b v="0"/>
    <x v="84"/>
    <b v="0"/>
    <s v="food/food trucks"/>
    <n v="2.0000000000000002E-5"/>
    <n v="1"/>
    <s v="food"/>
    <s v="food trucks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d v="2015-02-06T00:14:57"/>
    <b v="0"/>
    <x v="84"/>
    <b v="0"/>
    <s v="food/food trucks"/>
    <n v="1.4285714285714287E-4"/>
    <n v="1"/>
    <s v="food"/>
    <s v="food trucks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d v="2016-01-28T16:35:43"/>
    <b v="0"/>
    <x v="78"/>
    <b v="0"/>
    <s v="food/food trucks"/>
    <n v="0"/>
    <e v="#DIV/0!"/>
    <s v="food"/>
    <s v="food trucks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d v="2015-06-24T23:27:54"/>
    <b v="0"/>
    <x v="84"/>
    <b v="0"/>
    <s v="food/food trucks"/>
    <n v="1.2999999999999999E-3"/>
    <n v="13"/>
    <s v="food"/>
    <s v="food trucks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d v="2015-09-05T01:39:46"/>
    <b v="0"/>
    <x v="80"/>
    <b v="0"/>
    <s v="food/food trucks"/>
    <n v="4.8960000000000002E-3"/>
    <n v="306"/>
    <s v="food"/>
    <s v="food trucks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d v="2015-11-30T09:46:10"/>
    <b v="0"/>
    <x v="84"/>
    <b v="0"/>
    <s v="food/food trucks"/>
    <n v="3.8461538461538462E-4"/>
    <n v="22.5"/>
    <s v="food"/>
    <s v="food trucks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d v="2015-01-27T18:09:48"/>
    <b v="0"/>
    <x v="78"/>
    <b v="0"/>
    <s v="food/food trucks"/>
    <n v="0"/>
    <e v="#DIV/0!"/>
    <s v="food"/>
    <s v="food trucks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d v="2015-10-08T16:57:42"/>
    <b v="0"/>
    <x v="29"/>
    <b v="0"/>
    <s v="food/food trucks"/>
    <n v="3.3333333333333335E-3"/>
    <n v="50"/>
    <s v="food"/>
    <s v="food trucks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d v="2015-09-18T14:38:49"/>
    <b v="0"/>
    <x v="78"/>
    <b v="0"/>
    <s v="food/food trucks"/>
    <n v="0"/>
    <e v="#DIV/0!"/>
    <s v="food"/>
    <s v="food trucks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d v="2016-01-14T16:35:13"/>
    <b v="0"/>
    <x v="84"/>
    <b v="0"/>
    <s v="food/food trucks"/>
    <n v="2E-3"/>
    <n v="5"/>
    <s v="food"/>
    <s v="food trucks"/>
    <n v="30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d v="2015-07-01T22:00:54"/>
    <b v="0"/>
    <x v="280"/>
    <b v="1"/>
    <s v="food/small batch"/>
    <n v="1.0788"/>
    <n v="74.22935779816514"/>
    <s v="food"/>
    <s v="small batch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d v="2015-02-17T11:00:28"/>
    <b v="0"/>
    <x v="459"/>
    <b v="1"/>
    <s v="food/small batch"/>
    <n v="1.2594166666666666"/>
    <n v="81.252688172043008"/>
    <s v="food"/>
    <s v="small batch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d v="2014-07-16T10:00:22"/>
    <b v="0"/>
    <x v="409"/>
    <b v="1"/>
    <s v="food/small batch"/>
    <n v="2.0251494999999999"/>
    <n v="130.23469453376205"/>
    <s v="food"/>
    <s v="small batch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d v="2016-04-25T13:06:31"/>
    <b v="0"/>
    <x v="42"/>
    <b v="1"/>
    <s v="food/small batch"/>
    <n v="1.0860000000000001"/>
    <n v="53.409836065573771"/>
    <s v="food"/>
    <s v="small batch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d v="2015-08-26T23:33:41"/>
    <b v="0"/>
    <x v="248"/>
    <b v="1"/>
    <s v="food/small batch"/>
    <n v="1.728"/>
    <n v="75.130434782608702"/>
    <s v="food"/>
    <s v="small batch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d v="2016-10-27T09:27:51"/>
    <b v="0"/>
    <x v="112"/>
    <b v="1"/>
    <s v="food/small batch"/>
    <n v="1.6798"/>
    <n v="75.666666666666671"/>
    <s v="food"/>
    <s v="small batch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d v="2016-10-11T06:16:33"/>
    <b v="0"/>
    <x v="152"/>
    <b v="1"/>
    <s v="food/small batch"/>
    <n v="4.2720000000000002"/>
    <n v="31.691394658753708"/>
    <s v="food"/>
    <s v="small batch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d v="2016-08-25T02:35:13"/>
    <b v="0"/>
    <x v="82"/>
    <b v="1"/>
    <s v="food/small batch"/>
    <n v="1.075"/>
    <n v="47.777777777777779"/>
    <s v="food"/>
    <s v="small batch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d v="2014-10-30T22:25:15"/>
    <b v="0"/>
    <x v="148"/>
    <b v="1"/>
    <s v="food/small batch"/>
    <n v="1.08"/>
    <n v="90"/>
    <s v="food"/>
    <s v="small batch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d v="2014-09-19T20:44:16"/>
    <b v="0"/>
    <x v="332"/>
    <b v="1"/>
    <s v="food/small batch"/>
    <n v="1.0153353333333335"/>
    <n v="149.31401960784314"/>
    <s v="food"/>
    <s v="small batch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d v="2017-02-13T16:48:10"/>
    <b v="0"/>
    <x v="153"/>
    <b v="1"/>
    <s v="food/small batch"/>
    <n v="1.1545000000000001"/>
    <n v="62.06989247311828"/>
    <s v="food"/>
    <s v="small batch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d v="2015-11-30T15:15:00"/>
    <b v="0"/>
    <x v="41"/>
    <b v="1"/>
    <s v="food/small batch"/>
    <n v="1.335"/>
    <n v="53.4"/>
    <s v="food"/>
    <s v="small batch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d v="2017-01-03T11:36:49"/>
    <b v="0"/>
    <x v="85"/>
    <b v="1"/>
    <s v="food/small batch"/>
    <n v="1.5469999999999999"/>
    <n v="69.268656716417908"/>
    <s v="food"/>
    <s v="small batch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d v="2017-02-03T23:50:08"/>
    <b v="0"/>
    <x v="208"/>
    <b v="1"/>
    <s v="food/small batch"/>
    <n v="1.0084571428571429"/>
    <n v="271.50769230769231"/>
    <s v="food"/>
    <s v="small batch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d v="2016-03-23T13:45:50"/>
    <b v="0"/>
    <x v="38"/>
    <b v="1"/>
    <s v="food/small batch"/>
    <n v="1.82"/>
    <n v="34.125"/>
    <s v="food"/>
    <s v="small batch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d v="2017-01-26T18:03:59"/>
    <b v="0"/>
    <x v="85"/>
    <b v="1"/>
    <s v="food/small batch"/>
    <n v="1.8086666666666666"/>
    <n v="40.492537313432834"/>
    <s v="food"/>
    <s v="small batch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d v="2016-02-23T09:27:36"/>
    <b v="0"/>
    <x v="204"/>
    <b v="1"/>
    <s v="food/small batch"/>
    <n v="1.0230434782608695"/>
    <n v="189.75806451612902"/>
    <s v="food"/>
    <s v="small batch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d v="2016-05-05T15:55:18"/>
    <b v="0"/>
    <x v="144"/>
    <b v="1"/>
    <s v="food/small batch"/>
    <n v="1.1017999999999999"/>
    <n v="68.862499999999997"/>
    <s v="food"/>
    <s v="small batch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d v="2016-02-07T10:18:05"/>
    <b v="0"/>
    <x v="460"/>
    <b v="1"/>
    <s v="food/small batch"/>
    <n v="1.0225"/>
    <n v="108.77659574468085"/>
    <s v="food"/>
    <s v="small batch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d v="2016-11-29T23:29:27"/>
    <b v="0"/>
    <x v="32"/>
    <b v="1"/>
    <s v="food/small batch"/>
    <n v="1.0078823529411765"/>
    <n v="125.98529411764706"/>
    <s v="food"/>
    <s v="small batch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d v="2011-08-28T19:18:17"/>
    <b v="0"/>
    <x v="48"/>
    <b v="1"/>
    <s v="music/indie rock"/>
    <n v="1.038"/>
    <n v="90.523255813953483"/>
    <s v="music"/>
    <s v="indie rock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d v="2012-06-28T23:28:16"/>
    <b v="0"/>
    <x v="248"/>
    <b v="1"/>
    <s v="music/indie rock"/>
    <n v="1.1070833333333334"/>
    <n v="28.880434782608695"/>
    <s v="music"/>
    <s v="indie rock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d v="2013-03-07T21:40:25"/>
    <b v="0"/>
    <x v="11"/>
    <b v="1"/>
    <s v="music/indie rock"/>
    <n v="1.1625000000000001"/>
    <n v="31"/>
    <s v="music"/>
    <s v="indie rock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d v="2015-09-01T16:36:37"/>
    <b v="0"/>
    <x v="68"/>
    <b v="1"/>
    <s v="music/indie rock"/>
    <n v="1.111"/>
    <n v="51.674418604651166"/>
    <s v="music"/>
    <s v="indie rock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d v="2012-08-24T12:15:48"/>
    <b v="0"/>
    <x v="53"/>
    <b v="1"/>
    <s v="music/indie rock"/>
    <n v="1.8014285714285714"/>
    <n v="26.270833333333332"/>
    <s v="music"/>
    <s v="indie rock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d v="2013-04-08T21:27:33"/>
    <b v="0"/>
    <x v="47"/>
    <b v="1"/>
    <s v="music/indie rock"/>
    <n v="1"/>
    <n v="48.07692307692308"/>
    <s v="music"/>
    <s v="indie rock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d v="2012-04-26T15:58:51"/>
    <b v="0"/>
    <x v="68"/>
    <b v="1"/>
    <s v="music/indie rock"/>
    <n v="1.1850000000000001"/>
    <n v="27.558139534883722"/>
    <s v="music"/>
    <s v="indie rock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d v="2012-09-21T22:42:01"/>
    <b v="0"/>
    <x v="6"/>
    <b v="1"/>
    <s v="music/indie rock"/>
    <n v="1.0721700000000001"/>
    <n v="36.97137931034483"/>
    <s v="music"/>
    <s v="indie rock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d v="2011-01-14T05:18:49"/>
    <b v="0"/>
    <x v="5"/>
    <b v="1"/>
    <s v="music/indie rock"/>
    <n v="1.1366666666666667"/>
    <n v="29.021276595744681"/>
    <s v="music"/>
    <s v="indie rock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d v="2012-04-23T20:47:35"/>
    <b v="0"/>
    <x v="17"/>
    <b v="1"/>
    <s v="music/indie rock"/>
    <n v="1.0316400000000001"/>
    <n v="28.65666666666667"/>
    <s v="music"/>
    <s v="indie rock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d v="2011-12-16T18:49:52"/>
    <b v="0"/>
    <x v="57"/>
    <b v="1"/>
    <s v="music/indie rock"/>
    <n v="1.28"/>
    <n v="37.647058823529413"/>
    <s v="music"/>
    <s v="indie rock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d v="2010-06-24T21:46:20"/>
    <b v="0"/>
    <x v="201"/>
    <b v="1"/>
    <s v="music/indie rock"/>
    <n v="1.3576026666666667"/>
    <n v="97.904038461538462"/>
    <s v="music"/>
    <s v="indie rock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d v="2012-10-11T12:57:49"/>
    <b v="0"/>
    <x v="5"/>
    <b v="1"/>
    <s v="music/indie rock"/>
    <n v="1"/>
    <n v="42.553191489361701"/>
    <s v="music"/>
    <s v="indie rock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d v="2010-08-26T19:16:16"/>
    <b v="0"/>
    <x v="44"/>
    <b v="1"/>
    <s v="music/indie rock"/>
    <n v="1.0000360000000001"/>
    <n v="131.58368421052631"/>
    <s v="music"/>
    <s v="indie rock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d v="2010-05-12T01:54:15"/>
    <b v="0"/>
    <x v="75"/>
    <b v="1"/>
    <s v="music/indie rock"/>
    <n v="1.0471999999999999"/>
    <n v="32.320987654320987"/>
    <s v="music"/>
    <s v="indie rock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d v="2014-10-01T02:52:50"/>
    <b v="0"/>
    <x v="165"/>
    <b v="1"/>
    <s v="music/indie rock"/>
    <n v="1.050225"/>
    <n v="61.103999999999999"/>
    <s v="music"/>
    <s v="indie rock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d v="2012-06-28T11:35:45"/>
    <b v="0"/>
    <x v="14"/>
    <b v="1"/>
    <s v="music/indie rock"/>
    <n v="1.7133333333333334"/>
    <n v="31.341463414634145"/>
    <s v="music"/>
    <s v="indie rock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d v="2012-12-14T17:48:33"/>
    <b v="0"/>
    <x v="1"/>
    <b v="1"/>
    <s v="music/indie rock"/>
    <n v="1.2749999999999999"/>
    <n v="129.1139240506329"/>
    <s v="music"/>
    <s v="indie rock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d v="2012-07-17T12:26:34"/>
    <b v="0"/>
    <x v="38"/>
    <b v="1"/>
    <s v="music/indie rock"/>
    <n v="1.3344333333333334"/>
    <n v="25.020624999999999"/>
    <s v="music"/>
    <s v="indie rock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d v="2015-08-11T17:28:04"/>
    <b v="0"/>
    <x v="22"/>
    <b v="1"/>
    <s v="music/indie rock"/>
    <n v="1"/>
    <n v="250"/>
    <s v="music"/>
    <s v="indie rock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d v="2012-03-31T10:30:08"/>
    <b v="0"/>
    <x v="195"/>
    <b v="1"/>
    <s v="music/indie rock"/>
    <n v="1.1291099999999998"/>
    <n v="47.541473684210523"/>
    <s v="music"/>
    <s v="indie rock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d v="2011-06-17T13:46:23"/>
    <b v="0"/>
    <x v="20"/>
    <b v="1"/>
    <s v="music/indie rock"/>
    <n v="1.0009999999999999"/>
    <n v="40.04"/>
    <s v="music"/>
    <s v="indie rock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d v="2012-03-02T13:00:03"/>
    <b v="0"/>
    <x v="10"/>
    <b v="1"/>
    <s v="music/indie rock"/>
    <n v="1.1372727272727272"/>
    <n v="65.84210526315789"/>
    <s v="music"/>
    <s v="indie rock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d v="2011-08-16T17:00:03"/>
    <b v="0"/>
    <x v="240"/>
    <b v="1"/>
    <s v="music/indie rock"/>
    <n v="1.1931742857142855"/>
    <n v="46.401222222222216"/>
    <s v="music"/>
    <s v="indie rock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d v="2011-09-07T18:57:59"/>
    <b v="0"/>
    <x v="14"/>
    <b v="1"/>
    <s v="music/indie rock"/>
    <n v="1.0325"/>
    <n v="50.365853658536587"/>
    <s v="music"/>
    <s v="indie rock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d v="2012-03-23T11:59:36"/>
    <b v="0"/>
    <x v="209"/>
    <b v="1"/>
    <s v="music/indie rock"/>
    <n v="2.6566666666666667"/>
    <n v="26.566666666666666"/>
    <s v="music"/>
    <s v="indie rock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d v="2012-04-26T20:59:57"/>
    <b v="0"/>
    <x v="44"/>
    <b v="1"/>
    <s v="music/indie rock"/>
    <n v="1.0005066666666667"/>
    <n v="39.493684210526318"/>
    <s v="music"/>
    <s v="indie rock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d v="2011-10-17T10:11:48"/>
    <b v="0"/>
    <x v="71"/>
    <b v="1"/>
    <s v="music/indie rock"/>
    <n v="1.0669999999999999"/>
    <n v="49.246153846153845"/>
    <s v="music"/>
    <s v="indie rock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d v="2013-04-09T11:33:59"/>
    <b v="0"/>
    <x v="11"/>
    <b v="1"/>
    <s v="music/indie rock"/>
    <n v="1.3367142857142857"/>
    <n v="62.38"/>
    <s v="music"/>
    <s v="indie rock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d v="2012-04-24T00:27:56"/>
    <b v="0"/>
    <x v="38"/>
    <b v="1"/>
    <s v="music/indie rock"/>
    <n v="1.214"/>
    <n v="37.9375"/>
    <s v="music"/>
    <s v="indie rock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d v="2010-12-30T15:08:34"/>
    <b v="0"/>
    <x v="73"/>
    <b v="1"/>
    <s v="music/indie rock"/>
    <n v="1.032"/>
    <n v="51.6"/>
    <s v="music"/>
    <s v="indie rock"/>
    <n v="16.237800925926422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d v="2012-04-25T18:39:48"/>
    <b v="0"/>
    <x v="74"/>
    <b v="1"/>
    <s v="music/indie rock"/>
    <n v="1.25"/>
    <n v="27.777777777777779"/>
    <s v="music"/>
    <s v="indie rock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d v="2013-03-14T23:02:20"/>
    <b v="0"/>
    <x v="461"/>
    <b v="1"/>
    <s v="music/indie rock"/>
    <n v="1.2869999999999999"/>
    <n v="99.382239382239376"/>
    <s v="music"/>
    <s v="indie rock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d v="2012-04-23T10:29:04"/>
    <b v="0"/>
    <x v="70"/>
    <b v="1"/>
    <s v="music/indie rock"/>
    <n v="1.0100533333333332"/>
    <n v="38.848205128205123"/>
    <s v="music"/>
    <s v="indie rock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d v="2012-05-07T17:42:55"/>
    <b v="0"/>
    <x v="288"/>
    <b v="1"/>
    <s v="music/indie rock"/>
    <n v="1.2753666666666665"/>
    <n v="45.548809523809524"/>
    <s v="music"/>
    <s v="indie rock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d v="2013-02-22T18:54:52"/>
    <b v="0"/>
    <x v="73"/>
    <b v="1"/>
    <s v="music/indie rock"/>
    <n v="1"/>
    <n v="600"/>
    <s v="music"/>
    <s v="indie rock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d v="2011-07-06T16:05:38"/>
    <b v="0"/>
    <x v="66"/>
    <b v="1"/>
    <s v="music/indie rock"/>
    <n v="1.127715"/>
    <n v="80.551071428571419"/>
    <s v="music"/>
    <s v="indie rock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d v="2015-01-13T18:13:07"/>
    <b v="0"/>
    <x v="9"/>
    <b v="1"/>
    <s v="music/indie rock"/>
    <n v="1.056"/>
    <n v="52.8"/>
    <s v="music"/>
    <s v="indie rock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d v="2012-11-13T10:33:57"/>
    <b v="0"/>
    <x v="203"/>
    <b v="1"/>
    <s v="music/indie rock"/>
    <n v="2.0262500000000001"/>
    <n v="47.676470588235297"/>
    <s v="music"/>
    <s v="indie rock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d v="2012-05-24T13:32:55"/>
    <b v="0"/>
    <x v="60"/>
    <b v="1"/>
    <s v="music/indie rock"/>
    <n v="1.1333333333333333"/>
    <n v="23.448275862068964"/>
    <s v="music"/>
    <s v="indie rock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d v="2015-08-28T13:38:24"/>
    <b v="0"/>
    <x v="63"/>
    <b v="0"/>
    <s v="food/restaurants"/>
    <n v="2.5545454545454545E-2"/>
    <n v="40.142857142857146"/>
    <s v="food"/>
    <s v="restaurants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d v="2014-08-07T14:48:38"/>
    <b v="0"/>
    <x v="81"/>
    <b v="0"/>
    <s v="food/restaurants"/>
    <n v="7.8181818181818181E-4"/>
    <n v="17.2"/>
    <s v="food"/>
    <s v="restaurants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d v="2016-05-08T16:35:08"/>
    <b v="0"/>
    <x v="78"/>
    <b v="0"/>
    <s v="food/restaurants"/>
    <n v="0"/>
    <e v="#DIV/0!"/>
    <s v="food"/>
    <s v="restaurants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d v="2014-10-15T19:22:14"/>
    <b v="0"/>
    <x v="78"/>
    <b v="0"/>
    <s v="food/restaurants"/>
    <n v="0"/>
    <e v="#DIV/0!"/>
    <s v="food"/>
    <s v="restaurants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d v="2015-02-11T20:20:16"/>
    <b v="0"/>
    <x v="78"/>
    <b v="0"/>
    <s v="food/restaurants"/>
    <n v="0"/>
    <e v="#DIV/0!"/>
    <s v="food"/>
    <s v="restaurants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d v="2015-09-11T02:07:49"/>
    <b v="0"/>
    <x v="84"/>
    <b v="0"/>
    <s v="food/restaurants"/>
    <n v="6.0000000000000001E-3"/>
    <n v="15"/>
    <s v="food"/>
    <s v="restaurants"/>
    <n v="22.577905092592118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d v="2015-04-10T20:45:04"/>
    <b v="0"/>
    <x v="78"/>
    <b v="0"/>
    <s v="food/restaurants"/>
    <n v="0"/>
    <e v="#DIV/0!"/>
    <s v="food"/>
    <s v="restaurants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d v="2014-07-15T17:50:34"/>
    <b v="0"/>
    <x v="78"/>
    <b v="0"/>
    <s v="food/restaurants"/>
    <n v="0"/>
    <e v="#DIV/0!"/>
    <s v="food"/>
    <s v="restaurants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d v="2015-02-23T14:25:49"/>
    <b v="0"/>
    <x v="33"/>
    <b v="0"/>
    <s v="food/restaurants"/>
    <n v="1.0526315789473684E-2"/>
    <n v="35.714285714285715"/>
    <s v="food"/>
    <s v="restaurants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d v="2015-03-15T18:56:12"/>
    <b v="0"/>
    <x v="84"/>
    <b v="0"/>
    <s v="food/restaurants"/>
    <n v="1.5E-3"/>
    <n v="37.5"/>
    <s v="food"/>
    <s v="restaurants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d v="2016-01-02T05:43:33"/>
    <b v="0"/>
    <x v="78"/>
    <b v="0"/>
    <s v="food/restaurants"/>
    <n v="0"/>
    <e v="#DIV/0!"/>
    <s v="food"/>
    <s v="restaurants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d v="2014-11-28T16:02:41"/>
    <b v="0"/>
    <x v="78"/>
    <b v="0"/>
    <s v="food/restaurants"/>
    <n v="0"/>
    <e v="#DIV/0!"/>
    <s v="food"/>
    <s v="restaurants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d v="2016-12-27T19:09:49"/>
    <b v="0"/>
    <x v="78"/>
    <b v="0"/>
    <s v="food/restaurants"/>
    <n v="0"/>
    <e v="#DIV/0!"/>
    <s v="food"/>
    <s v="restaurants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d v="2014-08-03T04:21:17"/>
    <b v="0"/>
    <x v="80"/>
    <b v="0"/>
    <s v="food/restaurants"/>
    <n v="1.7500000000000002E-2"/>
    <n v="52.5"/>
    <s v="food"/>
    <s v="restaurants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d v="2015-01-23T15:09:13"/>
    <b v="0"/>
    <x v="8"/>
    <b v="0"/>
    <s v="food/restaurants"/>
    <n v="0.186"/>
    <n v="77.5"/>
    <s v="food"/>
    <s v="restaurants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d v="2014-10-30T10:40:52"/>
    <b v="0"/>
    <x v="78"/>
    <b v="0"/>
    <s v="food/restaurants"/>
    <n v="0"/>
    <e v="#DIV/0!"/>
    <s v="food"/>
    <s v="restaurants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d v="2015-02-17T14:15:30"/>
    <b v="0"/>
    <x v="51"/>
    <b v="0"/>
    <s v="food/restaurants"/>
    <n v="9.8166666666666666E-2"/>
    <n v="53.545454545454547"/>
    <s v="food"/>
    <s v="restaurants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d v="2014-10-14T11:20:28"/>
    <b v="0"/>
    <x v="78"/>
    <b v="0"/>
    <s v="food/restaurants"/>
    <n v="0"/>
    <e v="#DIV/0!"/>
    <s v="food"/>
    <s v="restaurants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d v="2014-06-18T22:43:24"/>
    <b v="0"/>
    <x v="80"/>
    <b v="0"/>
    <s v="food/restaurants"/>
    <n v="4.3333333333333331E-4"/>
    <n v="16.25"/>
    <s v="food"/>
    <s v="restaurants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d v="2016-08-30T09:24:45"/>
    <b v="0"/>
    <x v="78"/>
    <b v="0"/>
    <s v="food/restaurants"/>
    <n v="0"/>
    <e v="#DIV/0!"/>
    <s v="food"/>
    <s v="restaurants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d v="2015-09-22T18:13:41"/>
    <b v="0"/>
    <x v="462"/>
    <b v="1"/>
    <s v="music/classical music"/>
    <n v="1.0948792000000001"/>
    <n v="103.68174242424243"/>
    <s v="music"/>
    <s v="classical music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d v="2016-03-31T08:46:00"/>
    <b v="0"/>
    <x v="74"/>
    <b v="1"/>
    <s v="music/classical music"/>
    <n v="1"/>
    <n v="185.18518518518519"/>
    <s v="music"/>
    <s v="classical music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d v="2014-10-18T18:24:52"/>
    <b v="0"/>
    <x v="55"/>
    <b v="1"/>
    <s v="music/classical music"/>
    <n v="1.5644444444444445"/>
    <n v="54.153846153846153"/>
    <s v="music"/>
    <s v="classical music"/>
    <n v="30.04166666666424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d v="2014-11-18T14:22:37"/>
    <b v="0"/>
    <x v="68"/>
    <b v="1"/>
    <s v="music/classical music"/>
    <n v="1.016"/>
    <n v="177.2093023255814"/>
    <s v="music"/>
    <s v="classical music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d v="2012-05-29T15:16:11"/>
    <b v="0"/>
    <x v="144"/>
    <b v="1"/>
    <s v="music/classical music"/>
    <n v="1.00325"/>
    <n v="100.325"/>
    <s v="music"/>
    <s v="classical music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d v="2014-11-09T21:11:14"/>
    <b v="0"/>
    <x v="51"/>
    <b v="1"/>
    <s v="music/classical music"/>
    <n v="1.1294999999999999"/>
    <n v="136.90909090909091"/>
    <s v="music"/>
    <s v="classical music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d v="2013-09-29T13:01:31"/>
    <b v="0"/>
    <x v="26"/>
    <b v="1"/>
    <s v="music/classical music"/>
    <n v="1.02125"/>
    <n v="57.535211267605632"/>
    <s v="music"/>
    <s v="classical music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d v="2015-08-01T15:01:43"/>
    <b v="0"/>
    <x v="75"/>
    <b v="1"/>
    <s v="music/classical music"/>
    <n v="1.0724974999999999"/>
    <n v="52.962839506172834"/>
    <s v="music"/>
    <s v="classical music"/>
    <n v="18.623807870360906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d v="2012-02-08T20:56:15"/>
    <b v="0"/>
    <x v="88"/>
    <b v="1"/>
    <s v="music/classical music"/>
    <n v="1.0428333333333333"/>
    <n v="82.328947368421055"/>
    <s v="music"/>
    <s v="classical music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d v="2015-03-18T15:45:05"/>
    <b v="0"/>
    <x v="53"/>
    <b v="1"/>
    <s v="music/classical music"/>
    <n v="1"/>
    <n v="135.41666666666666"/>
    <s v="music"/>
    <s v="classical music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d v="2015-07-23T11:19:14"/>
    <b v="0"/>
    <x v="42"/>
    <b v="1"/>
    <s v="music/classical music"/>
    <n v="1.004"/>
    <n v="74.06557377049181"/>
    <s v="music"/>
    <s v="classical music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d v="2012-07-17T15:22:46"/>
    <b v="0"/>
    <x v="65"/>
    <b v="1"/>
    <s v="music/classical music"/>
    <n v="1.26125"/>
    <n v="84.083333333333329"/>
    <s v="music"/>
    <s v="classical music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d v="2013-01-30T13:01:51"/>
    <b v="0"/>
    <x v="327"/>
    <b v="1"/>
    <s v="music/classical music"/>
    <n v="1.1066666666666667"/>
    <n v="61.029411764705884"/>
    <s v="music"/>
    <s v="classical music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d v="2009-11-10T11:48:32"/>
    <b v="0"/>
    <x v="25"/>
    <b v="1"/>
    <s v="music/classical music"/>
    <n v="1.05"/>
    <n v="150"/>
    <s v="music"/>
    <s v="classical music"/>
    <n v="51.549629629633273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d v="2014-10-31T13:59:05"/>
    <b v="0"/>
    <x v="76"/>
    <b v="1"/>
    <s v="music/classical music"/>
    <n v="1.03775"/>
    <n v="266.08974358974359"/>
    <s v="music"/>
    <s v="classical music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d v="2013-07-08T21:32:46"/>
    <b v="0"/>
    <x v="80"/>
    <b v="1"/>
    <s v="music/classical music"/>
    <n v="1.1599999999999999"/>
    <n v="7.25"/>
    <s v="music"/>
    <s v="classical music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d v="2011-06-02T10:34:15"/>
    <b v="0"/>
    <x v="202"/>
    <b v="1"/>
    <s v="music/classical music"/>
    <n v="1.1000000000000001"/>
    <n v="100"/>
    <s v="music"/>
    <s v="classical music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d v="2013-01-24T07:14:21"/>
    <b v="0"/>
    <x v="333"/>
    <b v="1"/>
    <s v="music/classical music"/>
    <n v="1.130176111111111"/>
    <n v="109.96308108108107"/>
    <s v="music"/>
    <s v="classical music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d v="2014-12-04T16:39:12"/>
    <b v="0"/>
    <x v="211"/>
    <b v="1"/>
    <s v="music/classical music"/>
    <n v="1.0024999999999999"/>
    <n v="169.91525423728814"/>
    <s v="music"/>
    <s v="classical music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d v="2011-08-30T11:12:01"/>
    <b v="0"/>
    <x v="74"/>
    <b v="1"/>
    <s v="music/classical music"/>
    <n v="1.034"/>
    <n v="95.740740740740748"/>
    <s v="music"/>
    <s v="classical music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d v="2013-07-28T05:46:58"/>
    <b v="0"/>
    <x v="287"/>
    <b v="1"/>
    <s v="music/classical music"/>
    <n v="1.0702857142857143"/>
    <n v="59.460317460317462"/>
    <s v="music"/>
    <s v="classical music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d v="2013-08-23T05:14:17"/>
    <b v="0"/>
    <x v="62"/>
    <b v="1"/>
    <s v="music/classical music"/>
    <n v="1.0357142857142858"/>
    <n v="55.769230769230766"/>
    <s v="music"/>
    <s v="classical music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d v="2010-12-01T21:34:58"/>
    <b v="0"/>
    <x v="62"/>
    <b v="1"/>
    <s v="music/classical music"/>
    <n v="1.5640000000000001"/>
    <n v="30.076923076923077"/>
    <s v="music"/>
    <s v="classical music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d v="2012-06-08T07:29:29"/>
    <b v="0"/>
    <x v="7"/>
    <b v="1"/>
    <s v="music/classical music"/>
    <n v="1.0082"/>
    <n v="88.438596491228068"/>
    <s v="music"/>
    <s v="classical music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d v="2015-01-22T22:18:58"/>
    <b v="0"/>
    <x v="42"/>
    <b v="1"/>
    <s v="music/classical music"/>
    <n v="1.9530000000000001"/>
    <n v="64.032786885245898"/>
    <s v="music"/>
    <s v="classical music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d v="2013-09-07T15:36:19"/>
    <b v="0"/>
    <x v="71"/>
    <b v="1"/>
    <s v="music/classical music"/>
    <n v="1.1171428571428572"/>
    <n v="60.153846153846153"/>
    <s v="music"/>
    <s v="classical music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d v="2012-03-05T13:33:23"/>
    <b v="0"/>
    <x v="179"/>
    <b v="1"/>
    <s v="music/classical music"/>
    <n v="1.1985454545454546"/>
    <n v="49.194029850746269"/>
    <s v="music"/>
    <s v="classical music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d v="2016-09-05T10:00:37"/>
    <b v="0"/>
    <x v="77"/>
    <b v="1"/>
    <s v="music/classical music"/>
    <n v="1.0185"/>
    <n v="165.16216216216216"/>
    <s v="music"/>
    <s v="classical music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d v="2013-04-26T13:11:10"/>
    <b v="0"/>
    <x v="77"/>
    <b v="1"/>
    <s v="music/classical music"/>
    <n v="1.0280254777070064"/>
    <n v="43.621621621621621"/>
    <s v="music"/>
    <s v="classical music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d v="2015-08-12T10:13:26"/>
    <b v="0"/>
    <x v="3"/>
    <b v="1"/>
    <s v="music/classical music"/>
    <n v="1.0084615384615385"/>
    <n v="43.7"/>
    <s v="music"/>
    <s v="classical music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d v="2012-02-22T01:03:05"/>
    <b v="0"/>
    <x v="66"/>
    <b v="1"/>
    <s v="music/classical music"/>
    <n v="1.0273469387755103"/>
    <n v="67.419642857142861"/>
    <s v="music"/>
    <s v="classical music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d v="2017-02-03T14:26:21"/>
    <b v="0"/>
    <x v="59"/>
    <b v="1"/>
    <s v="music/classical music"/>
    <n v="1.0649999999999999"/>
    <n v="177.5"/>
    <s v="music"/>
    <s v="classical music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d v="2012-07-22T23:46:47"/>
    <b v="0"/>
    <x v="65"/>
    <b v="1"/>
    <s v="music/classical music"/>
    <n v="1.5553333333333332"/>
    <n v="38.883333333333333"/>
    <s v="music"/>
    <s v="classical music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d v="2015-04-30T20:52:43"/>
    <b v="0"/>
    <x v="85"/>
    <b v="1"/>
    <s v="music/classical music"/>
    <n v="1.228"/>
    <n v="54.985074626865675"/>
    <s v="music"/>
    <s v="classical music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d v="2012-04-27T10:43:13"/>
    <b v="0"/>
    <x v="2"/>
    <b v="1"/>
    <s v="music/classical music"/>
    <n v="1.0734999999999999"/>
    <n v="61.342857142857142"/>
    <s v="music"/>
    <s v="classical music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d v="2012-11-09T18:47:37"/>
    <b v="0"/>
    <x v="69"/>
    <b v="1"/>
    <s v="music/classical music"/>
    <n v="1.0550335570469798"/>
    <n v="23.117647058823529"/>
    <s v="music"/>
    <s v="classical music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d v="2014-04-15T12:53:06"/>
    <b v="0"/>
    <x v="17"/>
    <b v="1"/>
    <s v="music/classical music"/>
    <n v="1.1844444444444444"/>
    <n v="29.611111111111111"/>
    <s v="music"/>
    <s v="classical music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d v="2015-03-30T15:38:26"/>
    <b v="0"/>
    <x v="59"/>
    <b v="1"/>
    <s v="music/classical music"/>
    <n v="1.0888"/>
    <n v="75.611111111111114"/>
    <s v="music"/>
    <s v="classical music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d v="2011-10-13T15:58:04"/>
    <b v="0"/>
    <x v="20"/>
    <b v="1"/>
    <s v="music/classical music"/>
    <n v="1.1125"/>
    <n v="35.6"/>
    <s v="music"/>
    <s v="classical music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d v="2015-02-04T17:49:34"/>
    <b v="0"/>
    <x v="64"/>
    <b v="1"/>
    <s v="music/classical music"/>
    <n v="1.0009999999999999"/>
    <n v="143"/>
    <s v="music"/>
    <s v="classical music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d v="2015-09-13T07:41:29"/>
    <b v="0"/>
    <x v="78"/>
    <b v="0"/>
    <s v="food/food trucks"/>
    <n v="0"/>
    <e v="#DIV/0!"/>
    <s v="food"/>
    <s v="food trucks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d v="2016-08-12T07:35:39"/>
    <b v="0"/>
    <x v="83"/>
    <b v="0"/>
    <s v="food/food trucks"/>
    <n v="7.4999999999999997E-3"/>
    <n v="25"/>
    <s v="food"/>
    <s v="food trucks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d v="2015-05-30T22:20:51"/>
    <b v="0"/>
    <x v="78"/>
    <b v="0"/>
    <s v="food/food trucks"/>
    <n v="0"/>
    <e v="#DIV/0!"/>
    <s v="food"/>
    <s v="food trucks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d v="2014-07-01T19:58:19"/>
    <b v="0"/>
    <x v="78"/>
    <b v="0"/>
    <s v="food/food trucks"/>
    <n v="0"/>
    <e v="#DIV/0!"/>
    <s v="food"/>
    <s v="food trucks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d v="2016-03-11T10:36:29"/>
    <b v="0"/>
    <x v="29"/>
    <b v="0"/>
    <s v="food/food trucks"/>
    <n v="0.01"/>
    <n v="100"/>
    <s v="food"/>
    <s v="food trucks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d v="2014-07-22T18:32:28"/>
    <b v="0"/>
    <x v="78"/>
    <b v="0"/>
    <s v="food/food trucks"/>
    <n v="0"/>
    <e v="#DIV/0!"/>
    <s v="food"/>
    <s v="food trucks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d v="2015-03-24T16:05:38"/>
    <b v="0"/>
    <x v="84"/>
    <b v="0"/>
    <s v="food/food trucks"/>
    <n v="2.6666666666666666E-3"/>
    <n v="60"/>
    <s v="food"/>
    <s v="food trucks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d v="2016-08-02T10:59:54"/>
    <b v="0"/>
    <x v="29"/>
    <b v="0"/>
    <s v="food/food trucks"/>
    <n v="5.0000000000000001E-3"/>
    <n v="50"/>
    <s v="food"/>
    <s v="food trucks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d v="2015-08-17T21:31:52"/>
    <b v="0"/>
    <x v="84"/>
    <b v="0"/>
    <s v="food/food trucks"/>
    <n v="2.2307692307692306E-2"/>
    <n v="72.5"/>
    <s v="food"/>
    <s v="food trucks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d v="2017-01-09T16:40:35"/>
    <b v="0"/>
    <x v="84"/>
    <b v="0"/>
    <s v="food/food trucks"/>
    <n v="8.4285714285714294E-3"/>
    <n v="29.5"/>
    <s v="food"/>
    <s v="food trucks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d v="2016-03-20T03:12:01"/>
    <b v="0"/>
    <x v="80"/>
    <b v="0"/>
    <s v="food/food trucks"/>
    <n v="2.5000000000000001E-3"/>
    <n v="62.5"/>
    <s v="food"/>
    <s v="food trucks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d v="2015-03-13T21:51:57"/>
    <b v="0"/>
    <x v="78"/>
    <b v="0"/>
    <s v="food/food trucks"/>
    <n v="0"/>
    <e v="#DIV/0!"/>
    <s v="food"/>
    <s v="food trucks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d v="2014-07-09T09:12:29"/>
    <b v="0"/>
    <x v="78"/>
    <b v="0"/>
    <s v="food/food trucks"/>
    <n v="0"/>
    <e v="#DIV/0!"/>
    <s v="food"/>
    <s v="food trucks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d v="2016-04-27T14:49:05"/>
    <b v="0"/>
    <x v="78"/>
    <b v="0"/>
    <s v="food/food trucks"/>
    <n v="0"/>
    <e v="#DIV/0!"/>
    <s v="food"/>
    <s v="food trucks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d v="2014-12-12T21:36:34"/>
    <b v="0"/>
    <x v="78"/>
    <b v="0"/>
    <s v="food/food trucks"/>
    <n v="0"/>
    <e v="#DIV/0!"/>
    <s v="food"/>
    <s v="food trucks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d v="2015-02-24T19:14:07"/>
    <b v="0"/>
    <x v="78"/>
    <b v="0"/>
    <s v="food/food trucks"/>
    <n v="0"/>
    <e v="#DIV/0!"/>
    <s v="food"/>
    <s v="food trucks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d v="2014-07-10T14:41:37"/>
    <b v="0"/>
    <x v="78"/>
    <b v="0"/>
    <s v="food/food trucks"/>
    <n v="0"/>
    <e v="#DIV/0!"/>
    <s v="food"/>
    <s v="food trucks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d v="2015-08-21T19:32:59"/>
    <b v="0"/>
    <x v="78"/>
    <b v="0"/>
    <s v="food/food trucks"/>
    <n v="0"/>
    <e v="#DIV/0!"/>
    <s v="food"/>
    <s v="food trucks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d v="2014-07-17T14:55:03"/>
    <b v="0"/>
    <x v="8"/>
    <b v="0"/>
    <s v="food/food trucks"/>
    <n v="1.3849999999999999E-3"/>
    <n v="23.083333333333332"/>
    <s v="food"/>
    <s v="food trucks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d v="2015-04-16T02:50:03"/>
    <b v="0"/>
    <x v="84"/>
    <b v="0"/>
    <s v="food/food trucks"/>
    <n v="6.0000000000000001E-3"/>
    <n v="25.5"/>
    <s v="food"/>
    <s v="food trucks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d v="2015-10-17T10:04:58"/>
    <b v="0"/>
    <x v="202"/>
    <b v="0"/>
    <s v="food/food trucks"/>
    <n v="0.106"/>
    <n v="48.18181818181818"/>
    <s v="food"/>
    <s v="food trucks"/>
    <n v="30.041666666664241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d v="2016-09-29T18:43:54"/>
    <b v="0"/>
    <x v="29"/>
    <b v="0"/>
    <s v="food/food trucks"/>
    <n v="1.1111111111111112E-5"/>
    <n v="1"/>
    <s v="food"/>
    <s v="food trucks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d v="2015-01-15T13:28:00"/>
    <b v="0"/>
    <x v="81"/>
    <b v="0"/>
    <s v="food/food trucks"/>
    <n v="5.0000000000000001E-3"/>
    <n v="1"/>
    <s v="food"/>
    <s v="food trucks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d v="2015-05-15T23:09:29"/>
    <b v="0"/>
    <x v="78"/>
    <b v="0"/>
    <s v="food/food trucks"/>
    <n v="0"/>
    <e v="#DIV/0!"/>
    <s v="food"/>
    <s v="food trucks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d v="2014-06-05T18:07:12"/>
    <b v="0"/>
    <x v="29"/>
    <b v="0"/>
    <s v="food/food trucks"/>
    <n v="1.6666666666666668E-3"/>
    <n v="50"/>
    <s v="food"/>
    <s v="food trucks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d v="2015-11-25T02:55:36"/>
    <b v="0"/>
    <x v="29"/>
    <b v="0"/>
    <s v="food/food trucks"/>
    <n v="1.6666666666666668E-3"/>
    <n v="5"/>
    <s v="food"/>
    <s v="food trucks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d v="2015-11-30T11:12:33"/>
    <b v="0"/>
    <x v="79"/>
    <b v="0"/>
    <s v="food/food trucks"/>
    <n v="2.4340000000000001E-2"/>
    <n v="202.83333333333334"/>
    <s v="food"/>
    <s v="food trucks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d v="2015-02-07T11:13:46"/>
    <b v="0"/>
    <x v="22"/>
    <b v="0"/>
    <s v="food/food trucks"/>
    <n v="3.8833333333333331E-2"/>
    <n v="29.125"/>
    <s v="food"/>
    <s v="food trucks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d v="2016-02-22T07:52:07"/>
    <b v="0"/>
    <x v="29"/>
    <b v="0"/>
    <s v="food/food trucks"/>
    <n v="1E-4"/>
    <n v="5"/>
    <s v="food"/>
    <s v="food trucks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d v="2016-01-19T09:08:17"/>
    <b v="0"/>
    <x v="78"/>
    <b v="0"/>
    <s v="food/food trucks"/>
    <n v="0"/>
    <e v="#DIV/0!"/>
    <s v="food"/>
    <s v="food trucks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d v="2016-01-13T16:45:24"/>
    <b v="0"/>
    <x v="84"/>
    <b v="0"/>
    <s v="food/food trucks"/>
    <n v="1.7333333333333333E-2"/>
    <n v="13"/>
    <s v="food"/>
    <s v="food trucks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d v="2014-09-05T14:13:41"/>
    <b v="0"/>
    <x v="29"/>
    <b v="0"/>
    <s v="food/food trucks"/>
    <n v="1.6666666666666668E-3"/>
    <n v="50"/>
    <s v="food"/>
    <s v="food trucks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d v="2015-03-26T15:17:06"/>
    <b v="0"/>
    <x v="78"/>
    <b v="0"/>
    <s v="food/food trucks"/>
    <n v="0"/>
    <e v="#DIV/0!"/>
    <s v="food"/>
    <s v="food trucks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d v="2014-07-08T18:13:48"/>
    <b v="0"/>
    <x v="29"/>
    <b v="0"/>
    <s v="food/food trucks"/>
    <n v="1.2500000000000001E-5"/>
    <n v="1"/>
    <s v="food"/>
    <s v="food trucks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d v="2017-01-25T00:51:40"/>
    <b v="0"/>
    <x v="10"/>
    <b v="0"/>
    <s v="food/food trucks"/>
    <n v="0.12166666666666667"/>
    <n v="96.05263157894737"/>
    <s v="food"/>
    <s v="food trucks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d v="2014-07-08T10:56:49"/>
    <b v="0"/>
    <x v="74"/>
    <b v="0"/>
    <s v="food/food trucks"/>
    <n v="0.23588571428571428"/>
    <n v="305.77777777777777"/>
    <s v="food"/>
    <s v="food trucks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d v="2016-05-20T03:11:57"/>
    <b v="0"/>
    <x v="63"/>
    <b v="0"/>
    <s v="food/food trucks"/>
    <n v="5.6666666666666664E-2"/>
    <n v="12.142857142857142"/>
    <s v="food"/>
    <s v="food trucks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d v="2015-08-24T15:10:01"/>
    <b v="0"/>
    <x v="25"/>
    <b v="0"/>
    <s v="food/food trucks"/>
    <n v="0.39"/>
    <n v="83.571428571428569"/>
    <s v="food"/>
    <s v="food trucks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d v="2014-06-19T13:05:47"/>
    <b v="0"/>
    <x v="81"/>
    <b v="0"/>
    <s v="food/food trucks"/>
    <n v="9.9546510341776348E-3"/>
    <n v="18"/>
    <s v="food"/>
    <s v="food trucks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d v="2016-01-25T16:36:40"/>
    <b v="0"/>
    <x v="209"/>
    <b v="0"/>
    <s v="food/food trucks"/>
    <n v="6.9320000000000007E-2"/>
    <n v="115.53333333333333"/>
    <s v="food"/>
    <s v="food trucks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d v="2012-08-29T16:39:09"/>
    <b v="1"/>
    <x v="299"/>
    <b v="1"/>
    <s v="technology/space exploration"/>
    <n v="6.6139999999999999"/>
    <n v="21.900662251655628"/>
    <s v="technology"/>
    <s v="space exploration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d v="2014-10-03T12:56:08"/>
    <b v="1"/>
    <x v="463"/>
    <b v="1"/>
    <s v="technology/space exploration"/>
    <n v="3.2609166666666667"/>
    <n v="80.022494887525568"/>
    <s v="technology"/>
    <s v="space exploration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d v="2013-12-09T16:54:14"/>
    <b v="1"/>
    <x v="133"/>
    <b v="1"/>
    <s v="technology/space exploration"/>
    <n v="1.0148571428571429"/>
    <n v="35.520000000000003"/>
    <s v="technology"/>
    <s v="space exploration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d v="2012-03-29T20:13:43"/>
    <b v="1"/>
    <x v="306"/>
    <b v="1"/>
    <s v="technology/space exploration"/>
    <n v="1.0421799999999999"/>
    <n v="64.933333333333323"/>
    <s v="technology"/>
    <s v="space exploration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d v="2016-05-18T07:59:50"/>
    <b v="1"/>
    <x v="464"/>
    <b v="1"/>
    <s v="technology/space exploration"/>
    <n v="1.0742157000000001"/>
    <n v="60.965703745743475"/>
    <s v="technology"/>
    <s v="space exploration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d v="2014-03-28T12:06:22"/>
    <b v="1"/>
    <x v="465"/>
    <b v="1"/>
    <s v="technology/space exploration"/>
    <n v="1.1005454545454545"/>
    <n v="31.444155844155844"/>
    <s v="technology"/>
    <s v="space exploration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d v="2015-06-29T15:59:32"/>
    <b v="1"/>
    <x v="367"/>
    <b v="1"/>
    <s v="technology/space exploration"/>
    <n v="4.077"/>
    <n v="81.949748743718587"/>
    <s v="technology"/>
    <s v="space exploration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d v="2017-02-01T14:14:28"/>
    <b v="1"/>
    <x v="466"/>
    <b v="1"/>
    <s v="technology/space exploration"/>
    <n v="2.2392500000000002"/>
    <n v="58.92763157894737"/>
    <s v="technology"/>
    <s v="space exploration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d v="2012-06-15T00:42:31"/>
    <b v="1"/>
    <x v="467"/>
    <b v="1"/>
    <s v="technology/space exploration"/>
    <n v="3.038011142857143"/>
    <n v="157.29347633136095"/>
    <s v="technology"/>
    <s v="space exploration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d v="2016-07-13T16:08:45"/>
    <b v="1"/>
    <x v="468"/>
    <b v="1"/>
    <s v="technology/space exploration"/>
    <n v="1.4132510432681749"/>
    <n v="55.758509532062391"/>
    <s v="technology"/>
    <s v="space exploration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d v="2016-11-30T03:03:34"/>
    <b v="1"/>
    <x v="469"/>
    <b v="1"/>
    <s v="technology/space exploration"/>
    <n v="27.906363636363636"/>
    <n v="83.802893802893806"/>
    <s v="technology"/>
    <s v="space exploration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d v="2014-12-08T22:26:10"/>
    <b v="1"/>
    <x v="324"/>
    <b v="1"/>
    <s v="technology/space exploration"/>
    <n v="1.7176130000000001"/>
    <n v="58.422210884353746"/>
    <s v="technology"/>
    <s v="space exploration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d v="2012-08-22T14:38:14"/>
    <b v="1"/>
    <x v="33"/>
    <b v="1"/>
    <s v="technology/space exploration"/>
    <n v="1.0101333333333333"/>
    <n v="270.57142857142856"/>
    <s v="technology"/>
    <s v="space exploration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d v="2014-04-01T12:00:12"/>
    <b v="1"/>
    <x v="61"/>
    <b v="1"/>
    <s v="technology/space exploration"/>
    <n v="1.02"/>
    <n v="107.1"/>
    <s v="technology"/>
    <s v="space exploration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d v="2016-03-24T06:56:04"/>
    <b v="0"/>
    <x v="250"/>
    <b v="1"/>
    <s v="technology/space exploration"/>
    <n v="1.6976511744127936"/>
    <n v="47.180555555555557"/>
    <s v="technology"/>
    <s v="space exploration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d v="2015-07-26T18:52:09"/>
    <b v="1"/>
    <x v="146"/>
    <b v="1"/>
    <s v="technology/space exploration"/>
    <n v="1.14534"/>
    <n v="120.30882352941177"/>
    <s v="technology"/>
    <s v="space exploration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d v="2014-09-20T15:59:11"/>
    <b v="1"/>
    <x v="180"/>
    <b v="1"/>
    <s v="technology/space exploration"/>
    <n v="8.7759999999999998"/>
    <n v="27.59748427672956"/>
    <s v="technology"/>
    <s v="space exploration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d v="2015-10-02T14:01:01"/>
    <b v="1"/>
    <x v="99"/>
    <b v="1"/>
    <s v="technology/space exploration"/>
    <n v="1.0538666666666667"/>
    <n v="205.2987012987013"/>
    <s v="technology"/>
    <s v="space exploration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d v="2015-09-26T16:13:24"/>
    <b v="1"/>
    <x v="28"/>
    <b v="1"/>
    <s v="technology/space exploration"/>
    <n v="1.8839999999999999"/>
    <n v="35.547169811320757"/>
    <s v="technology"/>
    <s v="space exploration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d v="2015-09-03T23:00:42"/>
    <b v="1"/>
    <x v="470"/>
    <b v="1"/>
    <s v="technology/space exploration"/>
    <n v="1.436523076923077"/>
    <n v="74.639488409272587"/>
    <s v="technology"/>
    <s v="space exploration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d v="2015-04-21T12:56:28"/>
    <b v="1"/>
    <x v="471"/>
    <b v="1"/>
    <s v="technology/space exploration"/>
    <n v="1.4588000000000001"/>
    <n v="47.058064516129029"/>
    <s v="technology"/>
    <s v="space exploration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d v="2016-11-15T12:50:16"/>
    <b v="0"/>
    <x v="142"/>
    <b v="1"/>
    <s v="technology/space exploration"/>
    <n v="1.3118399999999999"/>
    <n v="26.591351351351353"/>
    <s v="technology"/>
    <s v="space exploration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d v="2016-11-18T01:09:26"/>
    <b v="0"/>
    <x v="95"/>
    <b v="1"/>
    <s v="technology/space exploration"/>
    <n v="1.1399999999999999"/>
    <n v="36.774193548387096"/>
    <s v="technology"/>
    <s v="space exploration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d v="2012-08-23T05:07:02"/>
    <b v="0"/>
    <x v="472"/>
    <b v="1"/>
    <s v="technology/space exploration"/>
    <n v="13.794206249999998"/>
    <n v="31.820544982698959"/>
    <s v="technology"/>
    <s v="space exploration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d v="2016-10-15T14:26:48"/>
    <b v="0"/>
    <x v="47"/>
    <b v="1"/>
    <s v="technology/space exploration"/>
    <n v="9.56"/>
    <n v="27.576923076923077"/>
    <s v="technology"/>
    <s v="space exploration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d v="2015-05-04T10:04:29"/>
    <b v="0"/>
    <x v="133"/>
    <b v="1"/>
    <s v="technology/space exploration"/>
    <n v="1.1200000000000001"/>
    <n v="56"/>
    <s v="technology"/>
    <s v="space exploration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d v="2015-10-27T14:54:21"/>
    <b v="0"/>
    <x v="43"/>
    <b v="1"/>
    <s v="technology/space exploration"/>
    <n v="6.4666666666666668"/>
    <n v="21.555555555555557"/>
    <s v="technology"/>
    <s v="space exploration"/>
    <n v="30.04166666666424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d v="2014-11-10T18:11:07"/>
    <b v="0"/>
    <x v="64"/>
    <b v="1"/>
    <s v="technology/space exploration"/>
    <n v="1.1036948748510131"/>
    <n v="44.095238095238095"/>
    <s v="technology"/>
    <s v="space exploration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d v="2015-04-14T07:55:22"/>
    <b v="0"/>
    <x v="61"/>
    <b v="1"/>
    <s v="technology/space exploration"/>
    <n v="1.2774000000000001"/>
    <n v="63.87"/>
    <s v="technology"/>
    <s v="space exploration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d v="2016-06-02T21:31:52"/>
    <b v="0"/>
    <x v="75"/>
    <b v="1"/>
    <s v="technology/space exploration"/>
    <n v="1.579"/>
    <n v="38.987654320987652"/>
    <s v="technology"/>
    <s v="space exploration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d v="2015-08-01T23:03:47"/>
    <b v="0"/>
    <x v="172"/>
    <b v="1"/>
    <s v="technology/space exploration"/>
    <n v="1.1466525000000001"/>
    <n v="80.185489510489504"/>
    <s v="technology"/>
    <s v="space exploration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d v="2016-05-03T20:28:59"/>
    <b v="0"/>
    <x v="288"/>
    <b v="1"/>
    <s v="technology/space exploration"/>
    <n v="1.3700934579439252"/>
    <n v="34.904761904761905"/>
    <s v="technology"/>
    <s v="space exploration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d v="2014-01-28T14:45:32"/>
    <b v="0"/>
    <x v="473"/>
    <b v="1"/>
    <s v="technology/space exploration"/>
    <n v="3.5461999999999998"/>
    <n v="89.100502512562812"/>
    <s v="technology"/>
    <s v="space exploration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d v="2016-08-30T10:45:21"/>
    <b v="0"/>
    <x v="20"/>
    <b v="1"/>
    <s v="technology/space exploration"/>
    <n v="1.0602150537634409"/>
    <n v="39.44"/>
    <s v="technology"/>
    <s v="space exploration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d v="2015-02-02T17:49:21"/>
    <b v="0"/>
    <x v="87"/>
    <b v="1"/>
    <s v="technology/space exploration"/>
    <n v="1"/>
    <n v="136.9047619047619"/>
    <s v="technology"/>
    <s v="space exploration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d v="2016-09-23T09:45:14"/>
    <b v="0"/>
    <x v="133"/>
    <b v="1"/>
    <s v="technology/space exploration"/>
    <n v="1.873"/>
    <n v="37.46"/>
    <s v="technology"/>
    <s v="space exploration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d v="2016-09-26T08:11:15"/>
    <b v="0"/>
    <x v="55"/>
    <b v="1"/>
    <s v="technology/space exploration"/>
    <n v="1.6619999999999999"/>
    <n v="31.96153846153846"/>
    <s v="technology"/>
    <s v="space exploration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d v="2014-12-16T16:54:55"/>
    <b v="0"/>
    <x v="25"/>
    <b v="1"/>
    <s v="technology/space exploration"/>
    <n v="1.0172910662824208"/>
    <n v="25.214285714285715"/>
    <s v="technology"/>
    <s v="space exploration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d v="2015-01-20T15:45:48"/>
    <b v="0"/>
    <x v="72"/>
    <b v="1"/>
    <s v="technology/space exploration"/>
    <n v="1.64"/>
    <n v="10.040816326530612"/>
    <s v="technology"/>
    <s v="space exploration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d v="2015-04-08T22:51:14"/>
    <b v="0"/>
    <x v="50"/>
    <b v="1"/>
    <s v="technology/space exploration"/>
    <n v="1.0566666666666666"/>
    <n v="45.94202898550725"/>
    <s v="technology"/>
    <s v="space exploration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d v="2014-08-29T14:51:03"/>
    <b v="0"/>
    <x v="29"/>
    <b v="0"/>
    <s v="technology/space exploration"/>
    <n v="0.01"/>
    <n v="15"/>
    <s v="technology"/>
    <s v="space exploration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d v="2016-06-15T00:55:08"/>
    <b v="0"/>
    <x v="78"/>
    <b v="0"/>
    <s v="technology/space exploration"/>
    <n v="0"/>
    <e v="#DIV/0!"/>
    <s v="technology"/>
    <s v="space exploration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d v="2016-11-15T08:58:35"/>
    <b v="1"/>
    <x v="474"/>
    <b v="0"/>
    <s v="technology/space exploration"/>
    <n v="0.33559730999999998"/>
    <n v="223.58248500999335"/>
    <s v="technology"/>
    <s v="space exploration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d v="2017-02-08T14:00:35"/>
    <b v="1"/>
    <x v="47"/>
    <b v="0"/>
    <s v="technology/space exploration"/>
    <n v="2.053E-2"/>
    <n v="39.480769230769234"/>
    <s v="technology"/>
    <s v="space exploration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d v="2014-10-09T15:13:23"/>
    <b v="1"/>
    <x v="23"/>
    <b v="0"/>
    <s v="technology/space exploration"/>
    <n v="0.105"/>
    <n v="91.304347826086953"/>
    <s v="technology"/>
    <s v="space exploration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d v="2015-08-10T02:31:09"/>
    <b v="1"/>
    <x v="475"/>
    <b v="0"/>
    <s v="technology/space exploration"/>
    <n v="8.4172839999999999E-2"/>
    <n v="78.666205607476627"/>
    <s v="technology"/>
    <s v="space exploration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d v="2015-07-15T01:16:59"/>
    <b v="0"/>
    <x v="83"/>
    <b v="0"/>
    <s v="technology/space exploration"/>
    <n v="1.44E-2"/>
    <n v="12"/>
    <s v="technology"/>
    <s v="space exploration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d v="2016-02-08T12:09:20"/>
    <b v="0"/>
    <x v="79"/>
    <b v="0"/>
    <s v="technology/space exploration"/>
    <n v="8.8333333333333337E-3"/>
    <n v="17.666666666666668"/>
    <s v="technology"/>
    <s v="space exploration"/>
    <n v="30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d v="2015-12-03T18:55:41"/>
    <b v="0"/>
    <x v="83"/>
    <b v="0"/>
    <s v="technology/space exploration"/>
    <n v="9.9200000000000004E-4"/>
    <n v="41.333333333333336"/>
    <s v="technology"/>
    <s v="space exploration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d v="2016-11-21T09:59:03"/>
    <b v="0"/>
    <x v="81"/>
    <b v="0"/>
    <s v="technology/space exploration"/>
    <n v="5.966666666666667E-3"/>
    <n v="71.599999999999994"/>
    <s v="technology"/>
    <s v="space exploration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d v="2015-11-19T14:20:09"/>
    <b v="0"/>
    <x v="57"/>
    <b v="0"/>
    <s v="technology/space exploration"/>
    <n v="1.8689285714285714E-2"/>
    <n v="307.8235294117647"/>
    <s v="technology"/>
    <s v="space exploration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d v="2014-11-09T22:48:45"/>
    <b v="0"/>
    <x v="202"/>
    <b v="0"/>
    <s v="technology/space exploration"/>
    <n v="8.8500000000000002E-3"/>
    <n v="80.454545454545453"/>
    <s v="technology"/>
    <s v="space exploration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d v="2014-05-12T10:38:47"/>
    <b v="0"/>
    <x v="16"/>
    <b v="0"/>
    <s v="technology/space exploration"/>
    <n v="0.1152156862745098"/>
    <n v="83.942857142857136"/>
    <s v="technology"/>
    <s v="space exploration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d v="2015-02-20T09:25:26"/>
    <b v="0"/>
    <x v="79"/>
    <b v="0"/>
    <s v="technology/space exploration"/>
    <n v="5.1000000000000004E-4"/>
    <n v="8.5"/>
    <s v="technology"/>
    <s v="space exploration"/>
    <n v="59.958333333335759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d v="2016-01-12T15:47:27"/>
    <b v="0"/>
    <x v="68"/>
    <b v="0"/>
    <s v="technology/space exploration"/>
    <n v="0.21033333333333334"/>
    <n v="73.372093023255815"/>
    <s v="technology"/>
    <s v="space exploration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d v="2017-02-01T11:31:28"/>
    <b v="0"/>
    <x v="215"/>
    <b v="0"/>
    <s v="technology/space exploration"/>
    <n v="0.11436666666666667"/>
    <n v="112.86184210526316"/>
    <s v="technology"/>
    <s v="space exploration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d v="2016-06-30T17:17:33"/>
    <b v="0"/>
    <x v="211"/>
    <b v="0"/>
    <s v="technology/space exploration"/>
    <n v="0.18737933333333334"/>
    <n v="95.277627118644077"/>
    <s v="technology"/>
    <s v="space exploration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d v="2016-06-30T16:13:14"/>
    <b v="0"/>
    <x v="80"/>
    <b v="0"/>
    <s v="technology/space exploration"/>
    <n v="9.2857142857142856E-4"/>
    <n v="22.75"/>
    <s v="technology"/>
    <s v="space exploration"/>
    <n v="30"/>
  </r>
  <r>
    <n v="2659"/>
    <s v="test (Canceled)"/>
    <s v="test"/>
    <n v="49000"/>
    <n v="1333"/>
    <x v="1"/>
    <s v="US"/>
    <s v="USD"/>
    <n v="1429321210"/>
    <d v="2015-04-17T20:40:10"/>
    <n v="1426729210"/>
    <d v="2015-03-18T20:40:10"/>
    <b v="0"/>
    <x v="73"/>
    <b v="0"/>
    <s v="technology/space exploration"/>
    <n v="2.720408163265306E-2"/>
    <n v="133.30000000000001"/>
    <s v="technology"/>
    <s v="space exploration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d v="2015-09-25T12:06:58"/>
    <b v="0"/>
    <x v="81"/>
    <b v="0"/>
    <s v="technology/space exploration"/>
    <n v="9.5E-4"/>
    <n v="3.8"/>
    <s v="technology"/>
    <s v="space exploration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d v="2013-09-25T18:00:10"/>
    <b v="0"/>
    <x v="65"/>
    <b v="1"/>
    <s v="technology/makerspaces"/>
    <n v="1.0289999999999999"/>
    <n v="85.75"/>
    <s v="technology"/>
    <s v="makerspaces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d v="2015-07-22T12:55:13"/>
    <b v="0"/>
    <x v="144"/>
    <b v="1"/>
    <s v="technology/makerspaces"/>
    <n v="1.0680000000000001"/>
    <n v="267"/>
    <s v="technology"/>
    <s v="makerspaces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d v="2015-08-06T09:56:47"/>
    <b v="0"/>
    <x v="66"/>
    <b v="1"/>
    <s v="technology/makerspaces"/>
    <n v="1.0459624999999999"/>
    <n v="373.55803571428572"/>
    <s v="technology"/>
    <s v="makerspaces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d v="2015-11-04T19:36:37"/>
    <b v="0"/>
    <x v="201"/>
    <b v="1"/>
    <s v="technology/makerspaces"/>
    <n v="1.0342857142857143"/>
    <n v="174.03846153846155"/>
    <s v="technology"/>
    <s v="makerspaces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d v="2015-03-20T16:29:34"/>
    <b v="0"/>
    <x v="67"/>
    <b v="1"/>
    <s v="technology/makerspaces"/>
    <n v="1.2314285714285715"/>
    <n v="93.695652173913047"/>
    <s v="technology"/>
    <s v="makerspaces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d v="2015-08-19T13:20:39"/>
    <b v="0"/>
    <x v="190"/>
    <b v="1"/>
    <s v="technology/makerspaces"/>
    <n v="1.592951"/>
    <n v="77.327718446601949"/>
    <s v="technology"/>
    <s v="makerspaces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d v="2016-01-11T17:13:36"/>
    <b v="0"/>
    <x v="59"/>
    <b v="1"/>
    <s v="technology/makerspaces"/>
    <n v="1.1066666666666667"/>
    <n v="92.222222222222229"/>
    <s v="technology"/>
    <s v="makerspaces"/>
    <n v="30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d v="2015-09-28T09:07:45"/>
    <b v="0"/>
    <x v="33"/>
    <b v="1"/>
    <s v="technology/makerspaces"/>
    <n v="1.7070000000000001"/>
    <n v="60.964285714285715"/>
    <s v="technology"/>
    <s v="makerspaces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d v="2015-11-10T19:51:36"/>
    <b v="0"/>
    <x v="202"/>
    <b v="1"/>
    <s v="technology/makerspaces"/>
    <n v="1.25125"/>
    <n v="91"/>
    <s v="technology"/>
    <s v="makerspaces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d v="2014-06-30T19:29:40"/>
    <b v="1"/>
    <x v="65"/>
    <b v="0"/>
    <s v="technology/makerspaces"/>
    <n v="6.4158609339642042E-2"/>
    <n v="41.583333333333336"/>
    <s v="technology"/>
    <s v="makerspaces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d v="2014-11-19T12:58:36"/>
    <b v="1"/>
    <x v="87"/>
    <b v="0"/>
    <s v="technology/makerspaces"/>
    <n v="0.11344"/>
    <n v="33.761904761904759"/>
    <s v="technology"/>
    <s v="makerspaces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d v="2015-12-06T16:13:10"/>
    <b v="1"/>
    <x v="5"/>
    <b v="0"/>
    <s v="technology/makerspaces"/>
    <n v="0.33189999999999997"/>
    <n v="70.61702127659575"/>
    <s v="technology"/>
    <s v="makerspaces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d v="2014-09-30T07:59:59"/>
    <b v="1"/>
    <x v="36"/>
    <b v="0"/>
    <s v="technology/makerspaces"/>
    <n v="0.27579999999999999"/>
    <n v="167.15151515151516"/>
    <s v="technology"/>
    <s v="makerspaces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d v="2016-06-08T10:11:10"/>
    <b v="1"/>
    <x v="199"/>
    <b v="0"/>
    <s v="technology/makerspaces"/>
    <n v="0.62839999999999996"/>
    <n v="128.61988304093566"/>
    <s v="technology"/>
    <s v="makerspaces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d v="2014-10-11T15:34:49"/>
    <b v="1"/>
    <x v="60"/>
    <b v="0"/>
    <s v="technology/makerspaces"/>
    <n v="7.5880000000000003E-2"/>
    <n v="65.41379310344827"/>
    <s v="technology"/>
    <s v="makerspaces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d v="2016-04-22T09:59:34"/>
    <b v="0"/>
    <x v="82"/>
    <b v="0"/>
    <s v="technology/makerspaces"/>
    <n v="0.50380952380952382"/>
    <n v="117.55555555555556"/>
    <s v="technology"/>
    <s v="makerspaces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d v="2014-06-02T19:42:23"/>
    <b v="0"/>
    <x v="74"/>
    <b v="0"/>
    <s v="technology/makerspaces"/>
    <n v="0.17512820512820512"/>
    <n v="126.48148148148148"/>
    <s v="technology"/>
    <s v="makerspaces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d v="2015-08-25T14:09:25"/>
    <b v="0"/>
    <x v="84"/>
    <b v="0"/>
    <s v="technology/makerspaces"/>
    <n v="1.3750000000000001E-4"/>
    <n v="550"/>
    <s v="technology"/>
    <s v="makerspaces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d v="2015-01-28T19:01:34"/>
    <b v="0"/>
    <x v="83"/>
    <b v="0"/>
    <s v="technology/makerspaces"/>
    <n v="3.3E-3"/>
    <n v="44"/>
    <s v="technology"/>
    <s v="makerspaces"/>
    <n v="30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d v="2016-03-07T00:04:51"/>
    <b v="0"/>
    <x v="80"/>
    <b v="0"/>
    <s v="technology/makerspaces"/>
    <n v="8.6250000000000007E-3"/>
    <n v="69"/>
    <s v="technology"/>
    <s v="makerspaces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d v="2014-06-15T16:29:10"/>
    <b v="0"/>
    <x v="84"/>
    <b v="0"/>
    <s v="food/food trucks"/>
    <n v="6.875E-3"/>
    <n v="27.5"/>
    <s v="food"/>
    <s v="food trucks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d v="2014-10-20T15:55:40"/>
    <b v="0"/>
    <x v="9"/>
    <b v="0"/>
    <s v="food/food trucks"/>
    <n v="0.28299999999999997"/>
    <n v="84.9"/>
    <s v="food"/>
    <s v="food trucks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d v="2015-01-30T13:07:20"/>
    <b v="0"/>
    <x v="83"/>
    <b v="0"/>
    <s v="food/food trucks"/>
    <n v="2.3999999999999998E-3"/>
    <n v="12"/>
    <s v="food"/>
    <s v="food trucks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d v="2014-06-30T16:57:05"/>
    <b v="0"/>
    <x v="80"/>
    <b v="0"/>
    <s v="food/food trucks"/>
    <n v="1.1428571428571429E-2"/>
    <n v="200"/>
    <s v="food"/>
    <s v="food trucks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d v="2015-02-26T11:42:10"/>
    <b v="0"/>
    <x v="29"/>
    <b v="0"/>
    <s v="food/food trucks"/>
    <n v="2.0000000000000001E-4"/>
    <n v="10"/>
    <s v="food"/>
    <s v="food trucks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d v="2014-09-10T18:23:43"/>
    <b v="0"/>
    <x v="78"/>
    <b v="0"/>
    <s v="food/food trucks"/>
    <n v="0"/>
    <e v="#DIV/0!"/>
    <s v="food"/>
    <s v="food trucks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d v="2015-05-30T10:21:58"/>
    <b v="0"/>
    <x v="78"/>
    <b v="0"/>
    <s v="food/food trucks"/>
    <n v="0"/>
    <e v="#DIV/0!"/>
    <s v="food"/>
    <s v="food trucks"/>
    <n v="30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d v="2015-01-23T21:51:10"/>
    <b v="0"/>
    <x v="25"/>
    <b v="0"/>
    <s v="food/food trucks"/>
    <n v="1.48E-3"/>
    <n v="5.2857142857142856"/>
    <s v="food"/>
    <s v="food trucks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d v="2016-06-30T18:04:50"/>
    <b v="0"/>
    <x v="29"/>
    <b v="0"/>
    <s v="food/food trucks"/>
    <n v="2.8571428571428571E-5"/>
    <n v="1"/>
    <s v="food"/>
    <s v="food trucks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d v="2015-04-18T21:31:16"/>
    <b v="0"/>
    <x v="115"/>
    <b v="0"/>
    <s v="food/food trucks"/>
    <n v="0.107325"/>
    <n v="72.762711864406782"/>
    <s v="food"/>
    <s v="food trucks"/>
    <n v="45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d v="2015-03-26T12:22:37"/>
    <b v="0"/>
    <x v="84"/>
    <b v="0"/>
    <s v="food/food trucks"/>
    <n v="5.3846153846153844E-4"/>
    <n v="17.5"/>
    <s v="food"/>
    <s v="food trucks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d v="2015-02-23T03:01:00"/>
    <b v="0"/>
    <x v="29"/>
    <b v="0"/>
    <s v="food/food trucks"/>
    <n v="7.1428571428571426E-3"/>
    <n v="25"/>
    <s v="food"/>
    <s v="food trucks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d v="2014-07-13T22:19:26"/>
    <b v="0"/>
    <x v="83"/>
    <b v="0"/>
    <s v="food/food trucks"/>
    <n v="8.0000000000000002E-3"/>
    <n v="13.333333333333334"/>
    <s v="food"/>
    <s v="food trucks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d v="2014-08-26T22:22:19"/>
    <b v="0"/>
    <x v="29"/>
    <b v="0"/>
    <s v="food/food trucks"/>
    <n v="3.3333333333333335E-5"/>
    <n v="1"/>
    <s v="food"/>
    <s v="food trucks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d v="2015-02-12T23:21:58"/>
    <b v="0"/>
    <x v="83"/>
    <b v="0"/>
    <s v="food/food trucks"/>
    <n v="4.7333333333333333E-3"/>
    <n v="23.666666666666668"/>
    <s v="food"/>
    <s v="food trucks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d v="2014-11-21T15:16:00"/>
    <b v="0"/>
    <x v="44"/>
    <b v="0"/>
    <s v="food/food trucks"/>
    <n v="5.6500000000000002E-2"/>
    <n v="89.21052631578948"/>
    <s v="food"/>
    <s v="food trucks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d v="2015-07-02T17:33:43"/>
    <b v="0"/>
    <x v="47"/>
    <b v="0"/>
    <s v="food/food trucks"/>
    <n v="0.26352173913043481"/>
    <n v="116.55769230769231"/>
    <s v="food"/>
    <s v="food trucks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d v="2014-05-28T16:33:28"/>
    <b v="0"/>
    <x v="84"/>
    <b v="0"/>
    <s v="food/food trucks"/>
    <n v="3.2512500000000002E-3"/>
    <n v="13.005000000000001"/>
    <s v="food"/>
    <s v="food trucks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d v="2014-07-09T16:31:03"/>
    <b v="0"/>
    <x v="78"/>
    <b v="0"/>
    <s v="food/food trucks"/>
    <n v="0"/>
    <e v="#DIV/0!"/>
    <s v="food"/>
    <s v="food trucks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d v="2014-08-19T15:59:32"/>
    <b v="0"/>
    <x v="80"/>
    <b v="0"/>
    <s v="food/food trucks"/>
    <n v="7.0007000700070005E-3"/>
    <n v="17.5"/>
    <s v="food"/>
    <s v="food trucks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d v="2017-03-07T13:35:34"/>
    <b v="0"/>
    <x v="67"/>
    <b v="0"/>
    <s v="theater/spaces"/>
    <n v="0.46176470588235297"/>
    <n v="34.130434782608695"/>
    <s v="theater"/>
    <s v="spaces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d v="2017-03-06T14:14:37"/>
    <b v="1"/>
    <x v="55"/>
    <b v="0"/>
    <s v="theater/spaces"/>
    <n v="0.34410000000000002"/>
    <n v="132.34615384615384"/>
    <s v="theater"/>
    <s v="spaces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d v="2017-01-21T11:33:50"/>
    <b v="0"/>
    <x v="43"/>
    <b v="0"/>
    <s v="theater/spaces"/>
    <n v="1.0375000000000001"/>
    <n v="922.22222222222217"/>
    <s v="theater"/>
    <s v="spaces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d v="2017-02-21T15:41:54"/>
    <b v="0"/>
    <x v="63"/>
    <b v="0"/>
    <s v="theater/spaces"/>
    <n v="6.0263157894736845E-2"/>
    <n v="163.57142857142858"/>
    <s v="theater"/>
    <s v="spaces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d v="2017-02-07T16:59:18"/>
    <b v="0"/>
    <x v="22"/>
    <b v="0"/>
    <s v="theater/spaces"/>
    <n v="0.10539393939393939"/>
    <n v="217.375"/>
    <s v="theater"/>
    <s v="spaces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d v="2014-09-17T02:04:43"/>
    <b v="1"/>
    <x v="40"/>
    <b v="1"/>
    <s v="theater/spaces"/>
    <n v="1.1229714285714285"/>
    <n v="149.44486692015209"/>
    <s v="theater"/>
    <s v="spaces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d v="2013-04-27T13:47:23"/>
    <b v="1"/>
    <x v="476"/>
    <b v="1"/>
    <s v="theater/spaces"/>
    <n v="3.50844625"/>
    <n v="71.237487309644663"/>
    <s v="theater"/>
    <s v="spaces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d v="2016-05-22T11:45:26"/>
    <b v="1"/>
    <x v="477"/>
    <b v="1"/>
    <s v="theater/spaces"/>
    <n v="2.3321535"/>
    <n v="44.464318398474738"/>
    <s v="theater"/>
    <s v="spaces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d v="2016-08-29T22:35:41"/>
    <b v="1"/>
    <x v="478"/>
    <b v="1"/>
    <s v="theater/spaces"/>
    <n v="1.01606"/>
    <n v="164.94480519480518"/>
    <s v="theater"/>
    <s v="spaces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d v="2014-07-08T00:30:28"/>
    <b v="1"/>
    <x v="479"/>
    <b v="1"/>
    <s v="theater/spaces"/>
    <n v="1.5390035000000002"/>
    <n v="84.871516544117654"/>
    <s v="theater"/>
    <s v="spaces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d v="2014-05-21T12:53:10"/>
    <b v="1"/>
    <x v="196"/>
    <b v="1"/>
    <s v="theater/spaces"/>
    <n v="1.007161125319693"/>
    <n v="53.945205479452056"/>
    <s v="theater"/>
    <s v="spaces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d v="2013-06-06T20:29:20"/>
    <b v="1"/>
    <x v="235"/>
    <b v="1"/>
    <s v="theater/spaces"/>
    <n v="1.3138181818181818"/>
    <n v="50.531468531468533"/>
    <s v="theater"/>
    <s v="spaces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d v="2015-11-14T10:41:24"/>
    <b v="1"/>
    <x v="480"/>
    <b v="1"/>
    <s v="theater/spaces"/>
    <n v="1.0224133333333334"/>
    <n v="108.00140845070422"/>
    <s v="theater"/>
    <s v="spaces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d v="2016-09-16T10:43:16"/>
    <b v="1"/>
    <x v="120"/>
    <b v="1"/>
    <s v="theater/spaces"/>
    <n v="1.1635599999999999"/>
    <n v="95.373770491803285"/>
    <s v="theater"/>
    <s v="spaces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d v="2016-01-18T04:33:48"/>
    <b v="1"/>
    <x v="481"/>
    <b v="1"/>
    <s v="theater/spaces"/>
    <n v="2.6462241666666664"/>
    <n v="57.631016333938291"/>
    <s v="theater"/>
    <s v="spaces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d v="2015-09-08T02:59:53"/>
    <b v="1"/>
    <x v="482"/>
    <b v="1"/>
    <s v="theater/spaces"/>
    <n v="1.1998010000000001"/>
    <n v="64.160481283422456"/>
    <s v="theater"/>
    <s v="spaces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d v="2014-10-22T16:57:29"/>
    <b v="1"/>
    <x v="166"/>
    <b v="1"/>
    <s v="theater/spaces"/>
    <n v="1.2010400000000001"/>
    <n v="92.387692307692305"/>
    <s v="theater"/>
    <s v="spaces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d v="2016-04-05T09:19:05"/>
    <b v="1"/>
    <x v="265"/>
    <b v="1"/>
    <s v="theater/spaces"/>
    <n v="1.0358333333333334"/>
    <n v="125.97972972972973"/>
    <s v="theater"/>
    <s v="spaces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d v="2016-02-17T19:44:54"/>
    <b v="0"/>
    <x v="50"/>
    <b v="1"/>
    <s v="theater/spaces"/>
    <n v="1.0883333333333334"/>
    <n v="94.637681159420296"/>
    <s v="theater"/>
    <s v="spaces"/>
    <n v="59.95833333333575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d v="2016-10-12T06:10:53"/>
    <b v="0"/>
    <x v="210"/>
    <b v="1"/>
    <s v="theater/spaces"/>
    <n v="1.1812400000000001"/>
    <n v="170.69942196531792"/>
    <s v="theater"/>
    <s v="spaces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d v="2013-08-07T08:03:18"/>
    <b v="0"/>
    <x v="314"/>
    <b v="1"/>
    <s v="technology/hardware"/>
    <n v="14.62"/>
    <n v="40.762081784386616"/>
    <s v="technology"/>
    <s v="hardware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d v="2016-11-30T15:34:13"/>
    <b v="0"/>
    <x v="333"/>
    <b v="1"/>
    <s v="technology/hardware"/>
    <n v="2.5253999999999999"/>
    <n v="68.254054054054052"/>
    <s v="technology"/>
    <s v="hardware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d v="2014-11-01T15:08:08"/>
    <b v="0"/>
    <x v="282"/>
    <b v="1"/>
    <s v="technology/hardware"/>
    <n v="1.4005000000000001"/>
    <n v="95.48863636363636"/>
    <s v="technology"/>
    <s v="hardware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d v="2015-07-14T02:50:59"/>
    <b v="0"/>
    <x v="483"/>
    <b v="1"/>
    <s v="technology/hardware"/>
    <n v="2.9687520259319289"/>
    <n v="7.1902649656526005"/>
    <s v="technology"/>
    <s v="hardware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d v="2017-01-10T12:52:15"/>
    <b v="0"/>
    <x v="116"/>
    <b v="1"/>
    <s v="technology/hardware"/>
    <n v="1.445425"/>
    <n v="511.65486725663715"/>
    <s v="technology"/>
    <s v="hardware"/>
    <n v="50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d v="2016-03-23T08:55:11"/>
    <b v="0"/>
    <x v="442"/>
    <b v="1"/>
    <s v="technology/hardware"/>
    <n v="1.05745"/>
    <n v="261.74504950495049"/>
    <s v="technology"/>
    <s v="hardware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d v="2015-07-13T11:14:23"/>
    <b v="0"/>
    <x v="484"/>
    <b v="1"/>
    <s v="technology/hardware"/>
    <n v="4.9321000000000002"/>
    <n v="69.760961810466767"/>
    <s v="technology"/>
    <s v="hardware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d v="2015-11-25T09:23:54"/>
    <b v="0"/>
    <x v="413"/>
    <b v="1"/>
    <s v="technology/hardware"/>
    <n v="2.0182666666666669"/>
    <n v="77.229591836734699"/>
    <s v="technology"/>
    <s v="hardware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d v="2015-04-01T00:46:37"/>
    <b v="0"/>
    <x v="23"/>
    <b v="1"/>
    <s v="technology/hardware"/>
    <n v="1.0444"/>
    <n v="340.56521739130437"/>
    <s v="technology"/>
    <s v="hardware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d v="2013-03-18T07:59:35"/>
    <b v="0"/>
    <x v="345"/>
    <b v="1"/>
    <s v="technology/hardware"/>
    <n v="1.7029262962962963"/>
    <n v="67.417903225806455"/>
    <s v="technology"/>
    <s v="hardware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d v="2014-08-21T07:37:02"/>
    <b v="0"/>
    <x v="77"/>
    <b v="1"/>
    <s v="technology/hardware"/>
    <n v="1.0430333333333333"/>
    <n v="845.70270270270271"/>
    <s v="technology"/>
    <s v="hardware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d v="2013-04-25T14:23:48"/>
    <b v="0"/>
    <x v="96"/>
    <b v="1"/>
    <s v="technology/hardware"/>
    <n v="1.1825000000000001"/>
    <n v="97.191780821917803"/>
    <s v="technology"/>
    <s v="hardware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d v="2015-02-09T01:32:54"/>
    <b v="0"/>
    <x v="46"/>
    <b v="1"/>
    <s v="technology/hardware"/>
    <n v="1.07538"/>
    <n v="451.84033613445376"/>
    <s v="technology"/>
    <s v="hardware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d v="2016-09-13T11:03:12"/>
    <b v="0"/>
    <x v="430"/>
    <b v="1"/>
    <s v="technology/hardware"/>
    <n v="22603"/>
    <n v="138.66871165644173"/>
    <s v="technology"/>
    <s v="hardware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d v="2013-02-10T21:54:10"/>
    <b v="0"/>
    <x v="485"/>
    <b v="1"/>
    <s v="technology/hardware"/>
    <n v="9.7813466666666677"/>
    <n v="21.640147492625371"/>
    <s v="technology"/>
    <s v="hardware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d v="2014-03-24T10:59:33"/>
    <b v="0"/>
    <x v="6"/>
    <b v="1"/>
    <s v="technology/hardware"/>
    <n v="1.2290000000000001"/>
    <n v="169.51724137931035"/>
    <s v="technology"/>
    <s v="hardware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d v="2013-12-03T17:01:27"/>
    <b v="0"/>
    <x v="231"/>
    <b v="1"/>
    <s v="technology/hardware"/>
    <n v="2.4606080000000001"/>
    <n v="161.88210526315791"/>
    <s v="technology"/>
    <s v="hardware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d v="2016-09-06T22:26:44"/>
    <b v="0"/>
    <x v="41"/>
    <b v="1"/>
    <s v="technology/hardware"/>
    <n v="1.4794"/>
    <n v="493.13333333333333"/>
    <s v="technology"/>
    <s v="hardware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d v="2014-03-21T16:18:37"/>
    <b v="0"/>
    <x v="277"/>
    <b v="1"/>
    <s v="technology/hardware"/>
    <n v="3.8409090909090908"/>
    <n v="22.120418848167539"/>
    <s v="technology"/>
    <s v="hardware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d v="2015-02-09T19:45:52"/>
    <b v="0"/>
    <x v="57"/>
    <b v="1"/>
    <s v="technology/hardware"/>
    <n v="1.0333333333333334"/>
    <n v="18.235294117647058"/>
    <s v="technology"/>
    <s v="hardware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d v="2014-09-29T10:46:42"/>
    <b v="0"/>
    <x v="80"/>
    <b v="0"/>
    <s v="publishing/children's books"/>
    <n v="4.3750000000000004E-3"/>
    <n v="8.75"/>
    <s v="publishing"/>
    <s v="children's books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d v="2012-05-01T12:16:27"/>
    <b v="0"/>
    <x v="59"/>
    <b v="0"/>
    <s v="publishing/children's books"/>
    <n v="0.29239999999999999"/>
    <n v="40.611111111111114"/>
    <s v="publishing"/>
    <s v="children's books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d v="2016-09-19T02:53:27"/>
    <b v="0"/>
    <x v="78"/>
    <b v="0"/>
    <s v="publishing/children's books"/>
    <n v="0"/>
    <e v="#DIV/0!"/>
    <s v="publishing"/>
    <s v="children's books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d v="2012-01-29T20:29:58"/>
    <b v="0"/>
    <x v="19"/>
    <b v="0"/>
    <s v="publishing/children's books"/>
    <n v="5.2187499999999998E-2"/>
    <n v="37.954545454545453"/>
    <s v="publishing"/>
    <s v="children's books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d v="2012-05-15T18:42:48"/>
    <b v="0"/>
    <x v="72"/>
    <b v="0"/>
    <s v="publishing/children's books"/>
    <n v="0.21887499999999999"/>
    <n v="35.734693877551024"/>
    <s v="publishing"/>
    <s v="children's books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d v="2014-07-30T13:45:11"/>
    <b v="0"/>
    <x v="10"/>
    <b v="0"/>
    <s v="publishing/children's books"/>
    <n v="0.26700000000000002"/>
    <n v="42.157894736842103"/>
    <s v="publishing"/>
    <s v="children's books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d v="2012-05-15T10:33:17"/>
    <b v="0"/>
    <x v="80"/>
    <b v="0"/>
    <s v="publishing/children's books"/>
    <n v="0.28000000000000003"/>
    <n v="35"/>
    <s v="publishing"/>
    <s v="children's books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d v="2016-08-03T12:03:22"/>
    <b v="0"/>
    <x v="80"/>
    <b v="0"/>
    <s v="publishing/children's books"/>
    <n v="1.06E-2"/>
    <n v="13.25"/>
    <s v="publishing"/>
    <s v="children's books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d v="2015-03-05T14:10:37"/>
    <b v="0"/>
    <x v="84"/>
    <b v="0"/>
    <s v="publishing/children's books"/>
    <n v="1.0999999999999999E-2"/>
    <n v="55"/>
    <s v="publishing"/>
    <s v="children's books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d v="2012-06-18T16:35:45"/>
    <b v="0"/>
    <x v="78"/>
    <b v="0"/>
    <s v="publishing/children's books"/>
    <n v="0"/>
    <e v="#DIV/0!"/>
    <s v="publishing"/>
    <s v="children's books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d v="2014-04-18T16:17:22"/>
    <b v="0"/>
    <x v="78"/>
    <b v="0"/>
    <s v="publishing/children's books"/>
    <n v="0"/>
    <e v="#DIV/0!"/>
    <s v="publishing"/>
    <s v="children's books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d v="2011-11-08T13:21:44"/>
    <b v="0"/>
    <x v="25"/>
    <b v="0"/>
    <s v="publishing/children's books"/>
    <n v="0.11458333333333333"/>
    <n v="39.285714285714285"/>
    <s v="publishing"/>
    <s v="children's books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d v="2012-07-27T16:37:03"/>
    <b v="0"/>
    <x v="22"/>
    <b v="0"/>
    <s v="publishing/children's books"/>
    <n v="0.19"/>
    <n v="47.5"/>
    <s v="publishing"/>
    <s v="children's books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d v="2014-08-12T10:15:51"/>
    <b v="0"/>
    <x v="78"/>
    <b v="0"/>
    <s v="publishing/children's books"/>
    <n v="0"/>
    <e v="#DIV/0!"/>
    <s v="publishing"/>
    <s v="children's books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d v="2015-03-09T13:58:47"/>
    <b v="0"/>
    <x v="41"/>
    <b v="0"/>
    <s v="publishing/children's books"/>
    <n v="0.52"/>
    <n v="17.333333333333332"/>
    <s v="publishing"/>
    <s v="children's books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d v="2013-12-12T16:36:41"/>
    <b v="0"/>
    <x v="51"/>
    <b v="0"/>
    <s v="publishing/children's books"/>
    <n v="0.1048"/>
    <n v="31.757575757575758"/>
    <s v="publishing"/>
    <s v="children's books"/>
    <n v="30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d v="2016-07-22T10:45:32"/>
    <b v="0"/>
    <x v="84"/>
    <b v="0"/>
    <s v="publishing/children's books"/>
    <n v="6.6666666666666671E-3"/>
    <n v="5"/>
    <s v="publishing"/>
    <s v="children's books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d v="2016-09-26T05:36:23"/>
    <b v="0"/>
    <x v="79"/>
    <b v="0"/>
    <s v="publishing/children's books"/>
    <n v="0.11700000000000001"/>
    <n v="39"/>
    <s v="publishing"/>
    <s v="children's books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d v="2016-06-03T03:47:46"/>
    <b v="0"/>
    <x v="84"/>
    <b v="0"/>
    <s v="publishing/children's books"/>
    <n v="0.105"/>
    <n v="52.5"/>
    <s v="publishing"/>
    <s v="children's books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d v="2013-05-21T06:04:18"/>
    <b v="0"/>
    <x v="78"/>
    <b v="0"/>
    <s v="publishing/children's books"/>
    <n v="0"/>
    <e v="#DIV/0!"/>
    <s v="publishing"/>
    <s v="children's books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d v="2012-12-03T20:31:33"/>
    <b v="0"/>
    <x v="80"/>
    <b v="0"/>
    <s v="publishing/children's books"/>
    <n v="7.1999999999999998E-3"/>
    <n v="9"/>
    <s v="publishing"/>
    <s v="children's books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d v="2012-01-18T19:53:15"/>
    <b v="0"/>
    <x v="29"/>
    <b v="0"/>
    <s v="publishing/children's books"/>
    <n v="7.6923076923076927E-3"/>
    <n v="25"/>
    <s v="publishing"/>
    <s v="children's books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d v="2013-04-09T08:54:44"/>
    <b v="0"/>
    <x v="83"/>
    <b v="0"/>
    <s v="publishing/children's books"/>
    <n v="2.2842639593908631E-3"/>
    <n v="30"/>
    <s v="publishing"/>
    <s v="children's books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d v="2012-05-01T02:00:31"/>
    <b v="0"/>
    <x v="80"/>
    <b v="0"/>
    <s v="publishing/children's books"/>
    <n v="1.125E-2"/>
    <n v="11.25"/>
    <s v="publishing"/>
    <s v="children's books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d v="2012-10-12T08:53:48"/>
    <b v="0"/>
    <x v="78"/>
    <b v="0"/>
    <s v="publishing/children's books"/>
    <n v="0"/>
    <e v="#DIV/0!"/>
    <s v="publishing"/>
    <s v="children's books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d v="2011-07-12T11:01:58"/>
    <b v="0"/>
    <x v="80"/>
    <b v="0"/>
    <s v="publishing/children's books"/>
    <n v="0.02"/>
    <n v="25"/>
    <s v="publishing"/>
    <s v="children's books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d v="2015-06-17T18:00:50"/>
    <b v="0"/>
    <x v="83"/>
    <b v="0"/>
    <s v="publishing/children's books"/>
    <n v="8.5000000000000006E-3"/>
    <n v="11.333333333333334"/>
    <s v="publishing"/>
    <s v="children's books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d v="2012-02-28T09:45:23"/>
    <b v="0"/>
    <x v="69"/>
    <b v="0"/>
    <s v="publishing/children's books"/>
    <n v="0.14314285714285716"/>
    <n v="29.470588235294116"/>
    <s v="publishing"/>
    <s v="children's books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d v="2014-04-16T14:49:50"/>
    <b v="0"/>
    <x v="84"/>
    <b v="0"/>
    <s v="publishing/children's books"/>
    <n v="2.5000000000000001E-3"/>
    <n v="1"/>
    <s v="publishing"/>
    <s v="children's books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d v="2014-02-16T11:55:30"/>
    <b v="0"/>
    <x v="51"/>
    <b v="0"/>
    <s v="publishing/children's books"/>
    <n v="0.1041125"/>
    <n v="63.098484848484851"/>
    <s v="publishing"/>
    <s v="children's books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d v="2012-12-14T07:45:40"/>
    <b v="0"/>
    <x v="78"/>
    <b v="0"/>
    <s v="publishing/children's books"/>
    <n v="0"/>
    <e v="#DIV/0!"/>
    <s v="publishing"/>
    <s v="children's books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d v="2013-09-20T15:51:34"/>
    <b v="0"/>
    <x v="78"/>
    <b v="0"/>
    <s v="publishing/children's books"/>
    <n v="0"/>
    <e v="#DIV/0!"/>
    <s v="publishing"/>
    <s v="children's books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d v="2016-04-14T15:45:21"/>
    <b v="0"/>
    <x v="29"/>
    <b v="0"/>
    <s v="publishing/children's books"/>
    <n v="1.8867924528301887E-3"/>
    <n v="1"/>
    <s v="publishing"/>
    <s v="children's books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d v="2013-02-05T22:02:08"/>
    <b v="0"/>
    <x v="62"/>
    <b v="0"/>
    <s v="publishing/children's books"/>
    <n v="0.14249999999999999"/>
    <n v="43.846153846153847"/>
    <s v="publishing"/>
    <s v="children's books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d v="2011-11-15T19:19:14"/>
    <b v="0"/>
    <x v="84"/>
    <b v="0"/>
    <s v="publishing/children's books"/>
    <n v="0.03"/>
    <n v="75"/>
    <s v="publishing"/>
    <s v="children's books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d v="2015-05-12T02:07:56"/>
    <b v="0"/>
    <x v="17"/>
    <b v="0"/>
    <s v="publishing/children's books"/>
    <n v="7.8809523809523815E-2"/>
    <n v="45.972222222222221"/>
    <s v="publishing"/>
    <s v="children's books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d v="2015-06-17T11:03:24"/>
    <b v="0"/>
    <x v="29"/>
    <b v="0"/>
    <s v="publishing/children's books"/>
    <n v="3.3333333333333335E-3"/>
    <n v="10"/>
    <s v="publishing"/>
    <s v="children's books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d v="2014-07-26T18:28:26"/>
    <b v="0"/>
    <x v="41"/>
    <b v="0"/>
    <s v="publishing/children's books"/>
    <n v="0.25545454545454543"/>
    <n v="93.666666666666671"/>
    <s v="publishing"/>
    <s v="children's books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d v="2015-10-23T09:03:41"/>
    <b v="0"/>
    <x v="29"/>
    <b v="0"/>
    <s v="publishing/children's books"/>
    <n v="2.12E-2"/>
    <n v="53"/>
    <s v="publishing"/>
    <s v="children's books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d v="2017-02-08T05:44:48"/>
    <b v="0"/>
    <x v="78"/>
    <b v="0"/>
    <s v="publishing/children's books"/>
    <n v="0"/>
    <e v="#DIV/0!"/>
    <s v="publishing"/>
    <s v="children's books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d v="2015-01-14T17:35:54"/>
    <b v="0"/>
    <x v="33"/>
    <b v="1"/>
    <s v="theater/plays"/>
    <n v="1.0528"/>
    <n v="47"/>
    <s v="theater"/>
    <s v="plays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d v="2015-01-22T17:11:58"/>
    <b v="0"/>
    <x v="59"/>
    <b v="1"/>
    <s v="theater/plays"/>
    <n v="1.2"/>
    <n v="66.666666666666671"/>
    <s v="theater"/>
    <s v="plays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d v="2015-04-09T07:50:46"/>
    <b v="0"/>
    <x v="42"/>
    <b v="1"/>
    <s v="theater/plays"/>
    <n v="1.145"/>
    <n v="18.770491803278688"/>
    <s v="theater"/>
    <s v="plays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d v="2014-10-08T13:54:03"/>
    <b v="0"/>
    <x v="52"/>
    <b v="1"/>
    <s v="theater/plays"/>
    <n v="1.19"/>
    <n v="66.111111111111114"/>
    <s v="theater"/>
    <s v="plays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d v="2016-07-06T23:32:47"/>
    <b v="0"/>
    <x v="136"/>
    <b v="1"/>
    <s v="theater/plays"/>
    <n v="1.0468"/>
    <n v="36.859154929577464"/>
    <s v="theater"/>
    <s v="plays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d v="2014-06-25T08:39:40"/>
    <b v="0"/>
    <x v="142"/>
    <b v="1"/>
    <s v="theater/plays"/>
    <n v="1.1783999999999999"/>
    <n v="39.810810810810814"/>
    <s v="theater"/>
    <s v="plays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d v="2014-06-17T23:45:52"/>
    <b v="0"/>
    <x v="44"/>
    <b v="1"/>
    <s v="theater/plays"/>
    <n v="1.1970000000000001"/>
    <n v="31.5"/>
    <s v="theater"/>
    <s v="plays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d v="2016-06-29T11:50:43"/>
    <b v="0"/>
    <x v="9"/>
    <b v="1"/>
    <s v="theater/plays"/>
    <n v="1.0249999999999999"/>
    <n v="102.5"/>
    <s v="theater"/>
    <s v="plays"/>
    <n v="30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d v="2015-02-20T19:18:54"/>
    <b v="0"/>
    <x v="54"/>
    <b v="1"/>
    <s v="theater/plays"/>
    <n v="1.0116666666666667"/>
    <n v="126.45833333333333"/>
    <s v="theater"/>
    <s v="plays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d v="2015-01-12T17:31:43"/>
    <b v="0"/>
    <x v="36"/>
    <b v="1"/>
    <s v="theater/plays"/>
    <n v="1.0533333333333332"/>
    <n v="47.878787878787875"/>
    <s v="theater"/>
    <s v="plays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d v="2016-08-09T16:35:59"/>
    <b v="0"/>
    <x v="33"/>
    <b v="1"/>
    <s v="theater/plays"/>
    <n v="1.0249999999999999"/>
    <n v="73.214285714285708"/>
    <s v="theater"/>
    <s v="plays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d v="2015-06-28T00:32:39"/>
    <b v="0"/>
    <x v="54"/>
    <b v="1"/>
    <s v="theater/plays"/>
    <n v="1.0760000000000001"/>
    <n v="89.666666666666671"/>
    <s v="theater"/>
    <s v="plays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d v="2015-06-21T05:03:25"/>
    <b v="0"/>
    <x v="196"/>
    <b v="1"/>
    <s v="theater/plays"/>
    <n v="1.105675"/>
    <n v="151.4623287671233"/>
    <s v="theater"/>
    <s v="plays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d v="2016-02-16T11:35:59"/>
    <b v="0"/>
    <x v="83"/>
    <b v="1"/>
    <s v="theater/plays"/>
    <n v="1.5"/>
    <n v="25"/>
    <s v="theater"/>
    <s v="plays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d v="2014-05-21T07:37:21"/>
    <b v="0"/>
    <x v="9"/>
    <b v="1"/>
    <s v="theater/plays"/>
    <n v="1.0428571428571429"/>
    <n v="36.5"/>
    <s v="theater"/>
    <s v="plays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d v="2014-06-05T07:40:28"/>
    <b v="0"/>
    <x v="64"/>
    <b v="1"/>
    <s v="theater/plays"/>
    <n v="1.155"/>
    <n v="44"/>
    <s v="theater"/>
    <s v="plays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d v="2014-06-08T17:34:00"/>
    <b v="0"/>
    <x v="225"/>
    <b v="1"/>
    <s v="theater/plays"/>
    <n v="1.02645125"/>
    <n v="87.357553191489373"/>
    <s v="theater"/>
    <s v="plays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d v="2015-07-16T11:12:01"/>
    <b v="0"/>
    <x v="237"/>
    <b v="1"/>
    <s v="theater/plays"/>
    <n v="1.014"/>
    <n v="36.474820143884891"/>
    <s v="theater"/>
    <s v="plays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d v="2016-05-17T01:21:10"/>
    <b v="0"/>
    <x v="208"/>
    <b v="1"/>
    <s v="theater/plays"/>
    <n v="1.1663479999999999"/>
    <n v="44.859538461538463"/>
    <s v="theater"/>
    <s v="plays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d v="2014-11-05T08:16:06"/>
    <b v="0"/>
    <x v="162"/>
    <b v="1"/>
    <s v="theater/plays"/>
    <n v="1.33"/>
    <n v="42.903225806451616"/>
    <s v="theater"/>
    <s v="plays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d v="2014-09-18T00:50:09"/>
    <b v="0"/>
    <x v="62"/>
    <b v="1"/>
    <s v="theater/plays"/>
    <n v="1.3320000000000001"/>
    <n v="51.230769230769234"/>
    <s v="theater"/>
    <s v="plays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d v="2015-07-07T10:31:47"/>
    <b v="0"/>
    <x v="240"/>
    <b v="1"/>
    <s v="theater/plays"/>
    <n v="1.0183333333333333"/>
    <n v="33.944444444444443"/>
    <s v="theater"/>
    <s v="plays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d v="2015-06-02T20:34:36"/>
    <b v="0"/>
    <x v="261"/>
    <b v="1"/>
    <s v="theater/plays"/>
    <n v="1.2795000000000001"/>
    <n v="90.744680851063833"/>
    <s v="theater"/>
    <s v="plays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d v="2014-08-30T05:53:10"/>
    <b v="0"/>
    <x v="23"/>
    <b v="1"/>
    <s v="theater/plays"/>
    <n v="1.1499999999999999"/>
    <n v="50"/>
    <s v="theater"/>
    <s v="plays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d v="2015-07-28T07:07:53"/>
    <b v="0"/>
    <x v="59"/>
    <b v="1"/>
    <s v="theater/plays"/>
    <n v="1.1000000000000001"/>
    <n v="24.444444444444443"/>
    <s v="theater"/>
    <s v="plays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d v="2015-06-30T01:24:50"/>
    <b v="0"/>
    <x v="88"/>
    <b v="1"/>
    <s v="theater/plays"/>
    <n v="1.121"/>
    <n v="44.25"/>
    <s v="theater"/>
    <s v="plays"/>
    <n v="36.191087962957681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d v="2015-05-30T15:57:18"/>
    <b v="0"/>
    <x v="251"/>
    <b v="1"/>
    <s v="theater/plays"/>
    <n v="1.26"/>
    <n v="67.741935483870961"/>
    <s v="theater"/>
    <s v="plays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d v="2015-07-23T15:18:55"/>
    <b v="0"/>
    <x v="50"/>
    <b v="1"/>
    <s v="theater/plays"/>
    <n v="1.0024444444444445"/>
    <n v="65.376811594202906"/>
    <s v="theater"/>
    <s v="plays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d v="2016-03-22T06:55:25"/>
    <b v="0"/>
    <x v="64"/>
    <b v="1"/>
    <s v="theater/plays"/>
    <n v="1.024"/>
    <n v="121.9047619047619"/>
    <s v="theater"/>
    <s v="plays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d v="2014-04-29T22:21:04"/>
    <b v="0"/>
    <x v="7"/>
    <b v="1"/>
    <s v="theater/plays"/>
    <n v="1.0820000000000001"/>
    <n v="47.456140350877192"/>
    <s v="theater"/>
    <s v="plays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d v="2015-01-24T06:55:03"/>
    <b v="0"/>
    <x v="52"/>
    <b v="1"/>
    <s v="theater/plays"/>
    <n v="1.0026999999999999"/>
    <n v="92.842592592592595"/>
    <s v="theater"/>
    <s v="plays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d v="2015-02-19T12:51:38"/>
    <b v="0"/>
    <x v="183"/>
    <b v="1"/>
    <s v="theater/plays"/>
    <n v="1.133"/>
    <n v="68.253012048192772"/>
    <s v="theater"/>
    <s v="plays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d v="2016-11-19T12:49:21"/>
    <b v="0"/>
    <x v="93"/>
    <b v="1"/>
    <s v="theater/plays"/>
    <n v="1.2757571428571428"/>
    <n v="37.209583333333335"/>
    <s v="theater"/>
    <s v="plays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d v="2015-04-09T04:35:15"/>
    <b v="0"/>
    <x v="31"/>
    <b v="1"/>
    <s v="theater/plays"/>
    <n v="1.0773333333333333"/>
    <n v="25.25"/>
    <s v="theater"/>
    <s v="plays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d v="2016-07-08T13:38:29"/>
    <b v="0"/>
    <x v="25"/>
    <b v="1"/>
    <s v="theater/plays"/>
    <n v="2.42"/>
    <n v="43.214285714285715"/>
    <s v="theater"/>
    <s v="plays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d v="2015-07-03T06:13:12"/>
    <b v="0"/>
    <x v="39"/>
    <b v="1"/>
    <s v="theater/plays"/>
    <n v="1.4156666666666666"/>
    <n v="25.130177514792898"/>
    <s v="theater"/>
    <s v="plays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d v="2015-01-19T10:14:22"/>
    <b v="0"/>
    <x v="51"/>
    <b v="1"/>
    <s v="theater/plays"/>
    <n v="1.3"/>
    <n v="23.636363636363637"/>
    <s v="theater"/>
    <s v="plays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d v="2015-09-03T09:21:26"/>
    <b v="0"/>
    <x v="332"/>
    <b v="1"/>
    <s v="theater/plays"/>
    <n v="1.0603"/>
    <n v="103.95098039215686"/>
    <s v="theater"/>
    <s v="plays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d v="2015-05-15T07:36:49"/>
    <b v="0"/>
    <x v="201"/>
    <b v="1"/>
    <s v="theater/plays"/>
    <n v="1.048"/>
    <n v="50.384615384615387"/>
    <s v="theater"/>
    <s v="plays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d v="2016-02-01T09:39:49"/>
    <b v="0"/>
    <x v="9"/>
    <b v="1"/>
    <s v="theater/plays"/>
    <n v="1.36"/>
    <n v="13.6"/>
    <s v="theater"/>
    <s v="plays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d v="2014-08-24T17:08:55"/>
    <b v="0"/>
    <x v="2"/>
    <b v="1"/>
    <s v="theater/plays"/>
    <n v="1"/>
    <n v="28.571428571428573"/>
    <s v="theater"/>
    <s v="plays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d v="2015-02-25T11:24:52"/>
    <b v="0"/>
    <x v="225"/>
    <b v="1"/>
    <s v="theater/plays"/>
    <n v="1"/>
    <n v="63.829787234042556"/>
    <s v="theater"/>
    <s v="plays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d v="2015-03-03T19:16:46"/>
    <b v="0"/>
    <x v="25"/>
    <b v="1"/>
    <s v="theater/plays"/>
    <n v="1.24"/>
    <n v="8.8571428571428577"/>
    <s v="theater"/>
    <s v="plays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d v="2015-05-12T01:29:56"/>
    <b v="0"/>
    <x v="41"/>
    <b v="1"/>
    <s v="theater/plays"/>
    <n v="1.1692307692307693"/>
    <n v="50.666666666666664"/>
    <s v="theater"/>
    <s v="plays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d v="2015-11-04T14:01:26"/>
    <b v="0"/>
    <x v="13"/>
    <b v="1"/>
    <s v="theater/plays"/>
    <n v="1.0333333333333334"/>
    <n v="60.784313725490193"/>
    <s v="theater"/>
    <s v="plays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d v="2015-06-15T19:50:12"/>
    <b v="0"/>
    <x v="10"/>
    <b v="1"/>
    <s v="theater/plays"/>
    <n v="1.0774999999999999"/>
    <n v="113.42105263157895"/>
    <s v="theater"/>
    <s v="plays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d v="2016-05-04T11:24:26"/>
    <b v="0"/>
    <x v="23"/>
    <b v="1"/>
    <s v="theater/plays"/>
    <n v="1.2024999999999999"/>
    <n v="104.56521739130434"/>
    <s v="theater"/>
    <s v="plays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d v="2015-09-07T01:21:09"/>
    <b v="0"/>
    <x v="174"/>
    <b v="1"/>
    <s v="theater/plays"/>
    <n v="1.0037894736842106"/>
    <n v="98.30927835051547"/>
    <s v="theater"/>
    <s v="plays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d v="2016-05-05T05:25:18"/>
    <b v="0"/>
    <x v="88"/>
    <b v="1"/>
    <s v="theater/plays"/>
    <n v="1.0651999999999999"/>
    <n v="35.039473684210527"/>
    <s v="theater"/>
    <s v="plays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d v="2014-04-29T15:09:08"/>
    <b v="0"/>
    <x v="202"/>
    <b v="1"/>
    <s v="theater/plays"/>
    <n v="1"/>
    <n v="272.72727272727275"/>
    <s v="theater"/>
    <s v="plays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d v="2015-06-16T14:47:50"/>
    <b v="0"/>
    <x v="47"/>
    <b v="1"/>
    <s v="theater/plays"/>
    <n v="1.1066666666666667"/>
    <n v="63.846153846153847"/>
    <s v="theater"/>
    <s v="plays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d v="2014-10-26T12:01:34"/>
    <b v="0"/>
    <x v="195"/>
    <b v="1"/>
    <s v="theater/plays"/>
    <n v="1.1471959999999999"/>
    <n v="30.189368421052631"/>
    <s v="theater"/>
    <s v="plays"/>
    <n v="28.20724537037313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d v="2015-09-20T22:03:53"/>
    <b v="0"/>
    <x v="2"/>
    <b v="1"/>
    <s v="theater/plays"/>
    <n v="1.0825925925925926"/>
    <n v="83.51428571428572"/>
    <s v="theater"/>
    <s v="plays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d v="2015-01-15T18:02:10"/>
    <b v="0"/>
    <x v="64"/>
    <b v="1"/>
    <s v="theater/plays"/>
    <n v="1.7"/>
    <n v="64.761904761904759"/>
    <s v="theater"/>
    <s v="plays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d v="2015-11-05T11:53:37"/>
    <b v="0"/>
    <x v="251"/>
    <b v="1"/>
    <s v="theater/plays"/>
    <n v="1.8709899999999999"/>
    <n v="20.118172043010752"/>
    <s v="theater"/>
    <s v="plays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d v="2017-01-11T01:16:58"/>
    <b v="0"/>
    <x v="202"/>
    <b v="1"/>
    <s v="theater/plays"/>
    <n v="1.0777777777777777"/>
    <n v="44.090909090909093"/>
    <s v="theater"/>
    <s v="plays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d v="2015-10-30T16:48:04"/>
    <b v="0"/>
    <x v="64"/>
    <b v="1"/>
    <s v="theater/plays"/>
    <n v="1"/>
    <n v="40.476190476190474"/>
    <s v="theater"/>
    <s v="plays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d v="2014-07-22T09:34:56"/>
    <b v="0"/>
    <x v="241"/>
    <b v="1"/>
    <s v="theater/plays"/>
    <n v="1.2024999999999999"/>
    <n v="44.537037037037038"/>
    <s v="theater"/>
    <s v="plays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d v="2014-08-02T00:45:54"/>
    <b v="0"/>
    <x v="162"/>
    <b v="1"/>
    <s v="theater/plays"/>
    <n v="1.1142857142857143"/>
    <n v="125.80645161290323"/>
    <s v="theater"/>
    <s v="plays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d v="2015-02-24T19:51:19"/>
    <b v="0"/>
    <x v="462"/>
    <b v="1"/>
    <s v="theater/plays"/>
    <n v="1.04"/>
    <n v="19.696969696969695"/>
    <s v="theater"/>
    <s v="plays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d v="2015-10-14T12:44:57"/>
    <b v="0"/>
    <x v="29"/>
    <b v="0"/>
    <s v="theater/plays"/>
    <n v="0.01"/>
    <n v="10"/>
    <s v="theater"/>
    <s v="plays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d v="2014-05-25T17:51:35"/>
    <b v="0"/>
    <x v="78"/>
    <b v="0"/>
    <s v="theater/plays"/>
    <n v="0"/>
    <e v="#DIV/0!"/>
    <s v="theater"/>
    <s v="plays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d v="2016-05-02T12:42:30"/>
    <b v="0"/>
    <x v="78"/>
    <b v="0"/>
    <s v="theater/plays"/>
    <n v="0"/>
    <e v="#DIV/0!"/>
    <s v="theater"/>
    <s v="plays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d v="2016-12-05T08:06:20"/>
    <b v="0"/>
    <x v="29"/>
    <b v="0"/>
    <s v="theater/plays"/>
    <n v="5.4545454545454543E-2"/>
    <n v="30"/>
    <s v="theater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d v="2015-04-08T19:23:53"/>
    <b v="0"/>
    <x v="70"/>
    <b v="0"/>
    <s v="theater/plays"/>
    <n v="0.31546666666666667"/>
    <n v="60.666666666666664"/>
    <s v="theater"/>
    <s v="plays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d v="2015-04-14T11:36:34"/>
    <b v="0"/>
    <x v="78"/>
    <b v="0"/>
    <s v="theater/plays"/>
    <n v="0"/>
    <e v="#DIV/0!"/>
    <s v="theater"/>
    <s v="plays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d v="2016-03-24T14:21:05"/>
    <b v="0"/>
    <x v="78"/>
    <b v="0"/>
    <s v="theater/plays"/>
    <n v="0"/>
    <e v="#DIV/0!"/>
    <s v="theater"/>
    <s v="plays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d v="2015-04-29T10:34:19"/>
    <b v="0"/>
    <x v="83"/>
    <b v="0"/>
    <s v="theater/plays"/>
    <n v="2E-3"/>
    <n v="23.333333333333332"/>
    <s v="theater"/>
    <s v="plays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d v="2016-03-24T05:16:40"/>
    <b v="0"/>
    <x v="29"/>
    <b v="0"/>
    <s v="theater/plays"/>
    <n v="0.01"/>
    <n v="5"/>
    <s v="theater"/>
    <s v="plays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d v="2014-08-06T19:10:11"/>
    <b v="0"/>
    <x v="62"/>
    <b v="0"/>
    <s v="theater/plays"/>
    <n v="3.8875E-2"/>
    <n v="23.923076923076923"/>
    <s v="theater"/>
    <s v="plays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d v="2016-01-20T19:03:49"/>
    <b v="0"/>
    <x v="78"/>
    <b v="0"/>
    <s v="theater/plays"/>
    <n v="0"/>
    <e v="#DIV/0!"/>
    <s v="theater"/>
    <s v="plays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d v="2014-05-21T20:05:03"/>
    <b v="0"/>
    <x v="79"/>
    <b v="0"/>
    <s v="theater/plays"/>
    <n v="1.9E-2"/>
    <n v="15.833333333333334"/>
    <s v="theater"/>
    <s v="plays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d v="2014-07-15T23:34:57"/>
    <b v="0"/>
    <x v="78"/>
    <b v="0"/>
    <s v="theater/plays"/>
    <n v="0"/>
    <e v="#DIV/0!"/>
    <s v="theater"/>
    <s v="plays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d v="2015-04-17T12:11:59"/>
    <b v="0"/>
    <x v="25"/>
    <b v="0"/>
    <s v="theater/plays"/>
    <n v="0.41699999999999998"/>
    <n v="29.785714285714285"/>
    <s v="theater"/>
    <s v="plays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d v="2015-12-31T19:11:11"/>
    <b v="0"/>
    <x v="81"/>
    <b v="0"/>
    <s v="theater/plays"/>
    <n v="0.5"/>
    <n v="60"/>
    <s v="theater"/>
    <s v="plays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d v="2015-06-09T19:54:07"/>
    <b v="0"/>
    <x v="79"/>
    <b v="0"/>
    <s v="theater/plays"/>
    <n v="4.8666666666666664E-2"/>
    <n v="24.333333333333332"/>
    <s v="theater"/>
    <s v="plays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d v="2016-12-22T17:04:55"/>
    <b v="0"/>
    <x v="41"/>
    <b v="0"/>
    <s v="theater/plays"/>
    <n v="0.19736842105263158"/>
    <n v="500"/>
    <s v="theater"/>
    <s v="plays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d v="2014-11-11T08:04:55"/>
    <b v="0"/>
    <x v="78"/>
    <b v="0"/>
    <s v="theater/plays"/>
    <n v="0"/>
    <e v="#DIV/0!"/>
    <s v="theater"/>
    <s v="plays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d v="2015-08-17T03:41:44"/>
    <b v="0"/>
    <x v="29"/>
    <b v="0"/>
    <s v="theater/plays"/>
    <n v="1.7500000000000002E-2"/>
    <n v="35"/>
    <s v="theater"/>
    <s v="plays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d v="2016-04-20T14:12:56"/>
    <b v="0"/>
    <x v="82"/>
    <b v="0"/>
    <s v="theater/plays"/>
    <n v="6.6500000000000004E-2"/>
    <n v="29.555555555555557"/>
    <s v="theater"/>
    <s v="plays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d v="2015-09-10T09:10:48"/>
    <b v="0"/>
    <x v="83"/>
    <b v="0"/>
    <s v="theater/plays"/>
    <n v="0.32"/>
    <n v="26.666666666666668"/>
    <s v="theater"/>
    <s v="plays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d v="2014-05-25T13:57:09"/>
    <b v="0"/>
    <x v="83"/>
    <b v="0"/>
    <s v="theater/plays"/>
    <n v="4.3307086614173228E-3"/>
    <n v="18.333333333333332"/>
    <s v="theater"/>
    <s v="plays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d v="2014-07-11T11:12:03"/>
    <b v="0"/>
    <x v="29"/>
    <b v="0"/>
    <s v="theater/plays"/>
    <n v="4.0000000000000002E-4"/>
    <n v="20"/>
    <s v="theater"/>
    <s v="plays"/>
    <n v="60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d v="2015-06-17T09:43:27"/>
    <b v="0"/>
    <x v="83"/>
    <b v="0"/>
    <s v="theater/plays"/>
    <n v="1.6E-2"/>
    <n v="13.333333333333334"/>
    <s v="theater"/>
    <s v="plays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d v="2014-11-06T21:44:19"/>
    <b v="0"/>
    <x v="78"/>
    <b v="0"/>
    <s v="theater/plays"/>
    <n v="0"/>
    <e v="#DIV/0!"/>
    <s v="theater"/>
    <s v="plays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d v="2016-09-14T17:55:21"/>
    <b v="0"/>
    <x v="84"/>
    <b v="0"/>
    <s v="theater/plays"/>
    <n v="8.9999999999999993E-3"/>
    <n v="22.5"/>
    <s v="theater"/>
    <s v="plays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d v="2016-06-09T23:41:12"/>
    <b v="0"/>
    <x v="73"/>
    <b v="0"/>
    <s v="theater/plays"/>
    <n v="0.2016"/>
    <n v="50.4"/>
    <s v="theater"/>
    <s v="plays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d v="2016-09-05T14:50:54"/>
    <b v="0"/>
    <x v="65"/>
    <b v="0"/>
    <s v="theater/plays"/>
    <n v="0.42011733333333334"/>
    <n v="105.02933333333334"/>
    <s v="theater"/>
    <s v="plays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d v="2016-06-19T09:14:41"/>
    <b v="0"/>
    <x v="81"/>
    <b v="0"/>
    <s v="theater/plays"/>
    <n v="8.8500000000000002E-3"/>
    <n v="35.4"/>
    <s v="theater"/>
    <s v="plays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d v="2014-04-16T23:32:45"/>
    <b v="0"/>
    <x v="82"/>
    <b v="0"/>
    <s v="theater/plays"/>
    <n v="0.15"/>
    <n v="83.333333333333329"/>
    <s v="theater"/>
    <s v="plays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d v="2014-12-01T12:43:33"/>
    <b v="0"/>
    <x v="62"/>
    <b v="0"/>
    <s v="theater/plays"/>
    <n v="4.6699999999999998E-2"/>
    <n v="35.92307692307692"/>
    <s v="theater"/>
    <s v="plays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d v="2015-04-20T21:47:18"/>
    <b v="0"/>
    <x v="78"/>
    <b v="0"/>
    <s v="theater/plays"/>
    <n v="0"/>
    <e v="#DIV/0!"/>
    <s v="theater"/>
    <s v="plays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d v="2014-12-29T14:37:11"/>
    <b v="0"/>
    <x v="22"/>
    <b v="0"/>
    <s v="theater/plays"/>
    <n v="0.38119999999999998"/>
    <n v="119.125"/>
    <s v="theater"/>
    <s v="plays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d v="2016-12-18T15:16:26"/>
    <b v="0"/>
    <x v="83"/>
    <b v="0"/>
    <s v="theater/plays"/>
    <n v="5.4199999999999998E-2"/>
    <n v="90.333333333333329"/>
    <s v="theater"/>
    <s v="plays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d v="2016-04-04T22:04:53"/>
    <b v="0"/>
    <x v="83"/>
    <b v="0"/>
    <s v="theater/plays"/>
    <n v="3.5E-4"/>
    <n v="2.3333333333333335"/>
    <s v="theater"/>
    <s v="plays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d v="2015-06-16T12:51:19"/>
    <b v="0"/>
    <x v="78"/>
    <b v="0"/>
    <s v="theater/plays"/>
    <n v="0"/>
    <e v="#DIV/0!"/>
    <s v="theater"/>
    <s v="plays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d v="2016-10-29T17:55:24"/>
    <b v="0"/>
    <x v="79"/>
    <b v="0"/>
    <s v="theater/plays"/>
    <n v="0.10833333333333334"/>
    <n v="108.33333333333333"/>
    <s v="theater"/>
    <s v="plays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d v="2015-05-04T09:46:35"/>
    <b v="0"/>
    <x v="80"/>
    <b v="0"/>
    <s v="theater/plays"/>
    <n v="2.1000000000000001E-2"/>
    <n v="15.75"/>
    <s v="theater"/>
    <s v="plays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d v="2015-12-21T12:24:21"/>
    <b v="0"/>
    <x v="29"/>
    <b v="0"/>
    <s v="theater/plays"/>
    <n v="2.5892857142857141E-3"/>
    <n v="29"/>
    <s v="theater"/>
    <s v="plays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d v="2015-07-07T16:44:12"/>
    <b v="0"/>
    <x v="60"/>
    <b v="0"/>
    <s v="theater/plays"/>
    <n v="0.23333333333333334"/>
    <n v="96.551724137931032"/>
    <s v="theater"/>
    <s v="plays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d v="2014-10-04T09:20:36"/>
    <b v="0"/>
    <x v="78"/>
    <b v="0"/>
    <s v="theater/plays"/>
    <n v="0"/>
    <e v="#DIV/0!"/>
    <s v="theater"/>
    <s v="plays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d v="2016-04-01T09:18:38"/>
    <b v="0"/>
    <x v="80"/>
    <b v="0"/>
    <s v="theater/plays"/>
    <n v="0.33600000000000002"/>
    <n v="63"/>
    <s v="theater"/>
    <s v="plays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d v="2016-01-01T16:40:37"/>
    <b v="0"/>
    <x v="81"/>
    <b v="0"/>
    <s v="theater/plays"/>
    <n v="0.1908"/>
    <n v="381.6"/>
    <s v="theater"/>
    <s v="plays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d v="2014-11-05T12:27:15"/>
    <b v="0"/>
    <x v="80"/>
    <b v="0"/>
    <s v="theater/plays"/>
    <n v="4.1111111111111114E-3"/>
    <n v="46.25"/>
    <s v="theater"/>
    <s v="plays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d v="2015-02-11T20:50:01"/>
    <b v="0"/>
    <x v="81"/>
    <b v="0"/>
    <s v="theater/plays"/>
    <n v="0.32500000000000001"/>
    <n v="26"/>
    <s v="theater"/>
    <s v="plays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d v="2015-09-14T10:11:24"/>
    <b v="0"/>
    <x v="29"/>
    <b v="0"/>
    <s v="theater/plays"/>
    <n v="0.05"/>
    <n v="10"/>
    <s v="theater"/>
    <s v="plays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d v="2014-12-12T05:15:24"/>
    <b v="0"/>
    <x v="29"/>
    <b v="0"/>
    <s v="theater/plays"/>
    <n v="1.6666666666666668E-3"/>
    <n v="5"/>
    <s v="theater"/>
    <s v="plays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d v="2014-10-10T07:50:40"/>
    <b v="0"/>
    <x v="78"/>
    <b v="0"/>
    <s v="theater/plays"/>
    <n v="0"/>
    <e v="#DIV/0!"/>
    <s v="theater"/>
    <s v="plays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d v="2014-07-30T15:43:05"/>
    <b v="0"/>
    <x v="25"/>
    <b v="0"/>
    <s v="theater/plays"/>
    <n v="0.38066666666666665"/>
    <n v="81.571428571428569"/>
    <s v="theater"/>
    <s v="plays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d v="2014-07-11T12:49:52"/>
    <b v="0"/>
    <x v="83"/>
    <b v="0"/>
    <s v="theater/plays"/>
    <n v="1.0500000000000001E-2"/>
    <n v="7"/>
    <s v="theater"/>
    <s v="plays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d v="2016-02-15T16:12:08"/>
    <b v="0"/>
    <x v="73"/>
    <b v="0"/>
    <s v="theater/plays"/>
    <n v="2.7300000000000001E-2"/>
    <n v="27.3"/>
    <s v="theater"/>
    <s v="plays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d v="2014-08-18T12:08:24"/>
    <b v="0"/>
    <x v="57"/>
    <b v="0"/>
    <s v="theater/plays"/>
    <n v="9.0909090909090912E-2"/>
    <n v="29.411764705882351"/>
    <s v="theater"/>
    <s v="plays"/>
    <n v="7.1608333333351766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d v="2014-11-10T13:33:15"/>
    <b v="0"/>
    <x v="84"/>
    <b v="0"/>
    <s v="theater/plays"/>
    <n v="5.0000000000000001E-3"/>
    <n v="12.5"/>
    <s v="theater"/>
    <s v="plays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d v="2015-02-02T18:40:15"/>
    <b v="0"/>
    <x v="78"/>
    <b v="0"/>
    <s v="theater/plays"/>
    <n v="0"/>
    <e v="#DIV/0!"/>
    <s v="theater"/>
    <s v="plays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d v="2014-06-21T08:19:52"/>
    <b v="0"/>
    <x v="80"/>
    <b v="0"/>
    <s v="theater/plays"/>
    <n v="4.5999999999999999E-2"/>
    <n v="5.75"/>
    <s v="theater"/>
    <s v="plays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d v="2016-11-27T16:48:41"/>
    <b v="0"/>
    <x v="8"/>
    <b v="0"/>
    <s v="theater/plays"/>
    <n v="0.20833333333333334"/>
    <n v="52.083333333333336"/>
    <s v="theater"/>
    <s v="plays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d v="2015-09-11T10:30:58"/>
    <b v="0"/>
    <x v="83"/>
    <b v="0"/>
    <s v="theater/plays"/>
    <n v="4.583333333333333E-2"/>
    <n v="183.33333333333334"/>
    <s v="theater"/>
    <s v="plays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d v="2015-10-01T10:57:33"/>
    <b v="0"/>
    <x v="8"/>
    <b v="0"/>
    <s v="theater/plays"/>
    <n v="4.2133333333333335E-2"/>
    <n v="26.333333333333332"/>
    <s v="theater"/>
    <s v="plays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d v="2016-05-24T20:52:38"/>
    <b v="0"/>
    <x v="78"/>
    <b v="0"/>
    <s v="theater/plays"/>
    <n v="0"/>
    <e v="#DIV/0!"/>
    <s v="theater"/>
    <s v="plays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d v="2014-07-10T00:37:12"/>
    <b v="0"/>
    <x v="63"/>
    <b v="0"/>
    <s v="theater/plays"/>
    <n v="0.61909090909090914"/>
    <n v="486.42857142857144"/>
    <s v="theater"/>
    <s v="plays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d v="2014-12-09T16:42:19"/>
    <b v="0"/>
    <x v="84"/>
    <b v="0"/>
    <s v="theater/plays"/>
    <n v="8.0000000000000002E-3"/>
    <n v="3"/>
    <s v="theater"/>
    <s v="plays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d v="2015-07-25T05:33:16"/>
    <b v="0"/>
    <x v="29"/>
    <b v="0"/>
    <s v="theater/plays"/>
    <n v="1.6666666666666666E-4"/>
    <n v="25"/>
    <s v="theater"/>
    <s v="plays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d v="2015-07-10T23:00:18"/>
    <b v="0"/>
    <x v="80"/>
    <b v="0"/>
    <s v="theater/plays"/>
    <n v="7.7999999999999996E-3"/>
    <n v="9.75"/>
    <s v="theater"/>
    <s v="plays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d v="2014-10-28T18:13:51"/>
    <b v="0"/>
    <x v="80"/>
    <b v="0"/>
    <s v="theater/plays"/>
    <n v="0.05"/>
    <n v="18.75"/>
    <s v="theater"/>
    <s v="plays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d v="2016-08-23T20:21:53"/>
    <b v="0"/>
    <x v="57"/>
    <b v="0"/>
    <s v="theater/plays"/>
    <n v="0.17771428571428571"/>
    <n v="36.588235294117645"/>
    <s v="theater"/>
    <s v="plays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d v="2015-07-14T10:34:26"/>
    <b v="0"/>
    <x v="63"/>
    <b v="0"/>
    <s v="theater/plays"/>
    <n v="9.4166666666666662E-2"/>
    <n v="80.714285714285708"/>
    <s v="theater"/>
    <s v="plays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d v="2016-03-15T16:03:57"/>
    <b v="0"/>
    <x v="84"/>
    <b v="0"/>
    <s v="theater/plays"/>
    <n v="8.0000000000000004E-4"/>
    <n v="1"/>
    <s v="theater"/>
    <s v="plays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d v="2016-05-09T12:33:39"/>
    <b v="0"/>
    <x v="81"/>
    <b v="0"/>
    <s v="theater/plays"/>
    <n v="2.75E-2"/>
    <n v="52.8"/>
    <s v="theater"/>
    <s v="plays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d v="2014-10-17T01:23:21"/>
    <b v="0"/>
    <x v="29"/>
    <b v="0"/>
    <s v="theater/plays"/>
    <n v="1.1111111111111112E-4"/>
    <n v="20"/>
    <s v="theater"/>
    <s v="plays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d v="2015-04-13T15:11:27"/>
    <b v="0"/>
    <x v="29"/>
    <b v="0"/>
    <s v="theater/plays"/>
    <n v="3.3333333333333335E-5"/>
    <n v="1"/>
    <s v="theater"/>
    <s v="plays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d v="2015-05-18T13:27:06"/>
    <b v="0"/>
    <x v="25"/>
    <b v="0"/>
    <s v="theater/plays"/>
    <n v="0.36499999999999999"/>
    <n v="46.928571428571431"/>
    <s v="theater"/>
    <s v="plays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d v="2015-12-15T22:09:34"/>
    <b v="0"/>
    <x v="55"/>
    <b v="0"/>
    <s v="theater/plays"/>
    <n v="0.14058171745152354"/>
    <n v="78.07692307692308"/>
    <s v="theater"/>
    <s v="plays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d v="2014-07-08T17:08:59"/>
    <b v="0"/>
    <x v="84"/>
    <b v="0"/>
    <s v="theater/plays"/>
    <n v="2.0000000000000001E-4"/>
    <n v="1"/>
    <s v="theater"/>
    <s v="plays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d v="2015-01-13T16:46:34"/>
    <b v="0"/>
    <x v="29"/>
    <b v="0"/>
    <s v="theater/plays"/>
    <n v="4.0000000000000003E-5"/>
    <n v="1"/>
    <s v="theater"/>
    <s v="plays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d v="2016-02-15T04:33:10"/>
    <b v="0"/>
    <x v="83"/>
    <b v="0"/>
    <s v="theater/plays"/>
    <n v="0.61099999999999999"/>
    <n v="203.66666666666666"/>
    <s v="theater"/>
    <s v="plays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d v="2014-04-26T06:26:29"/>
    <b v="0"/>
    <x v="63"/>
    <b v="0"/>
    <s v="theater/plays"/>
    <n v="7.8378378378378383E-2"/>
    <n v="20.714285714285715"/>
    <s v="theater"/>
    <s v="plays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d v="2015-08-29T00:37:27"/>
    <b v="0"/>
    <x v="82"/>
    <b v="0"/>
    <s v="theater/plays"/>
    <n v="0.2185"/>
    <n v="48.555555555555557"/>
    <s v="theater"/>
    <s v="plays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d v="2015-10-01T10:06:47"/>
    <b v="0"/>
    <x v="9"/>
    <b v="0"/>
    <s v="theater/plays"/>
    <n v="0.27239999999999998"/>
    <n v="68.099999999999994"/>
    <s v="theater"/>
    <s v="plays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d v="2014-07-06T09:52:09"/>
    <b v="0"/>
    <x v="79"/>
    <b v="0"/>
    <s v="theater/plays"/>
    <n v="8.5000000000000006E-2"/>
    <n v="8.5"/>
    <s v="theater"/>
    <s v="plays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d v="2015-02-23T14:01:10"/>
    <b v="0"/>
    <x v="62"/>
    <b v="0"/>
    <s v="theater/plays"/>
    <n v="0.26840000000000003"/>
    <n v="51.615384615384613"/>
    <s v="theater"/>
    <s v="plays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d v="2014-08-26T16:16:44"/>
    <b v="0"/>
    <x v="83"/>
    <b v="1"/>
    <s v="theater/musical"/>
    <n v="1.29"/>
    <n v="43"/>
    <s v="theater"/>
    <s v="musical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d v="2015-04-03T15:58:47"/>
    <b v="0"/>
    <x v="79"/>
    <b v="1"/>
    <s v="theater/musical"/>
    <n v="1"/>
    <n v="83.333333333333329"/>
    <s v="theater"/>
    <s v="musical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d v="2015-01-08T22:39:39"/>
    <b v="0"/>
    <x v="73"/>
    <b v="1"/>
    <s v="theater/musical"/>
    <n v="1"/>
    <n v="30"/>
    <s v="theater"/>
    <s v="musical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d v="2015-04-09T08:21:50"/>
    <b v="0"/>
    <x v="206"/>
    <b v="1"/>
    <s v="theater/musical"/>
    <n v="1.032"/>
    <n v="175.51020408163265"/>
    <s v="theater"/>
    <s v="musical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d v="2014-08-12T09:01:08"/>
    <b v="0"/>
    <x v="473"/>
    <b v="1"/>
    <s v="theater/musical"/>
    <n v="1.0244597777777777"/>
    <n v="231.66175879396985"/>
    <s v="theater"/>
    <s v="musical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d v="2015-02-09T13:22:59"/>
    <b v="0"/>
    <x v="133"/>
    <b v="1"/>
    <s v="theater/musical"/>
    <n v="1.25"/>
    <n v="75"/>
    <s v="theater"/>
    <s v="musical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d v="2014-06-16T11:03:49"/>
    <b v="0"/>
    <x v="64"/>
    <b v="1"/>
    <s v="theater/musical"/>
    <n v="1.3083333333333333"/>
    <n v="112.14285714285714"/>
    <s v="theater"/>
    <s v="musical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d v="2016-02-03T18:57:26"/>
    <b v="0"/>
    <x v="54"/>
    <b v="1"/>
    <s v="theater/musical"/>
    <n v="1"/>
    <n v="41.666666666666664"/>
    <s v="theater"/>
    <s v="musical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d v="2014-04-25T08:32:38"/>
    <b v="0"/>
    <x v="58"/>
    <b v="1"/>
    <s v="theater/musical"/>
    <n v="1.02069375"/>
    <n v="255.17343750000001"/>
    <s v="theater"/>
    <s v="musical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d v="2015-04-07T09:01:04"/>
    <b v="0"/>
    <x v="95"/>
    <b v="1"/>
    <s v="theater/musical"/>
    <n v="1.0092000000000001"/>
    <n v="162.7741935483871"/>
    <s v="theater"/>
    <s v="musical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d v="2014-08-21T01:59:23"/>
    <b v="0"/>
    <x v="82"/>
    <b v="1"/>
    <s v="theater/musical"/>
    <n v="1.06"/>
    <n v="88.333333333333329"/>
    <s v="theater"/>
    <s v="musical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d v="2015-01-20T22:57:17"/>
    <b v="0"/>
    <x v="44"/>
    <b v="1"/>
    <s v="theater/musical"/>
    <n v="1.0509677419354839"/>
    <n v="85.736842105263165"/>
    <s v="theater"/>
    <s v="musical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d v="2016-05-05T17:57:33"/>
    <b v="0"/>
    <x v="241"/>
    <b v="1"/>
    <s v="theater/musical"/>
    <n v="1.0276000000000001"/>
    <n v="47.574074074074076"/>
    <s v="theater"/>
    <s v="musical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d v="2014-05-16T10:16:04"/>
    <b v="0"/>
    <x v="77"/>
    <b v="1"/>
    <s v="theater/musical"/>
    <n v="1.08"/>
    <n v="72.972972972972968"/>
    <s v="theater"/>
    <s v="musical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d v="2016-07-02T09:00:08"/>
    <b v="0"/>
    <x v="70"/>
    <b v="1"/>
    <s v="theater/musical"/>
    <n v="1.0088571428571429"/>
    <n v="90.538461538461533"/>
    <s v="theater"/>
    <s v="musical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d v="2014-09-30T10:37:03"/>
    <b v="0"/>
    <x v="69"/>
    <b v="1"/>
    <s v="theater/musical"/>
    <n v="1.28"/>
    <n v="37.647058823529413"/>
    <s v="theater"/>
    <s v="musical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d v="2014-06-13T05:58:33"/>
    <b v="0"/>
    <x v="165"/>
    <b v="1"/>
    <s v="theater/musical"/>
    <n v="1.3333333333333333"/>
    <n v="36.363636363636367"/>
    <s v="theater"/>
    <s v="musical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d v="2014-12-31T11:53:34"/>
    <b v="0"/>
    <x v="58"/>
    <b v="1"/>
    <s v="theater/musical"/>
    <n v="1.0137499999999999"/>
    <n v="126.71875"/>
    <s v="theater"/>
    <s v="musical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d v="2014-07-25T14:25:12"/>
    <b v="0"/>
    <x v="20"/>
    <b v="1"/>
    <s v="theater/musical"/>
    <n v="1.0287500000000001"/>
    <n v="329.2"/>
    <s v="theater"/>
    <s v="musical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d v="2014-12-09T13:33:38"/>
    <b v="0"/>
    <x v="51"/>
    <b v="1"/>
    <s v="theater/musical"/>
    <n v="1.0724"/>
    <n v="81.242424242424249"/>
    <s v="theater"/>
    <s v="musical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d v="2015-01-30T18:02:35"/>
    <b v="0"/>
    <x v="29"/>
    <b v="0"/>
    <s v="theater/spaces"/>
    <n v="4.0000000000000003E-5"/>
    <n v="1"/>
    <s v="theater"/>
    <s v="spaces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d v="2015-11-26T14:17:39"/>
    <b v="0"/>
    <x v="91"/>
    <b v="0"/>
    <s v="theater/spaces"/>
    <n v="0.20424999999999999"/>
    <n v="202.22772277227722"/>
    <s v="theater"/>
    <s v="spaces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d v="2015-03-13T22:06:20"/>
    <b v="0"/>
    <x v="78"/>
    <b v="0"/>
    <s v="theater/spaces"/>
    <n v="0"/>
    <e v="#DIV/0!"/>
    <s v="theater"/>
    <s v="spaces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d v="2015-05-08T16:56:38"/>
    <b v="0"/>
    <x v="29"/>
    <b v="0"/>
    <s v="theater/spaces"/>
    <n v="0.01"/>
    <n v="100"/>
    <s v="theater"/>
    <s v="spaces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d v="2015-04-23T22:21:00"/>
    <b v="0"/>
    <x v="78"/>
    <b v="0"/>
    <s v="theater/spaces"/>
    <n v="0"/>
    <e v="#DIV/0!"/>
    <s v="theater"/>
    <s v="spaces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d v="2016-07-16T07:44:52"/>
    <b v="0"/>
    <x v="84"/>
    <b v="0"/>
    <s v="theater/spaces"/>
    <n v="1E-3"/>
    <n v="1"/>
    <s v="theater"/>
    <s v="spaces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d v="2016-10-06T08:29:27"/>
    <b v="0"/>
    <x v="62"/>
    <b v="0"/>
    <s v="theater/spaces"/>
    <n v="4.2880000000000001E-2"/>
    <n v="82.461538461538467"/>
    <s v="theater"/>
    <s v="spaces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d v="2015-04-03T10:34:53"/>
    <b v="0"/>
    <x v="82"/>
    <b v="0"/>
    <s v="theater/spaces"/>
    <n v="4.8000000000000001E-5"/>
    <n v="2.6666666666666665"/>
    <s v="theater"/>
    <s v="spaces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d v="2015-10-20T14:45:17"/>
    <b v="0"/>
    <x v="84"/>
    <b v="0"/>
    <s v="theater/spaces"/>
    <n v="2.5000000000000001E-2"/>
    <n v="12.5"/>
    <s v="theater"/>
    <s v="spaces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d v="2015-12-24T03:45:52"/>
    <b v="0"/>
    <x v="78"/>
    <b v="0"/>
    <s v="theater/spaces"/>
    <n v="0"/>
    <e v="#DIV/0!"/>
    <s v="theater"/>
    <s v="spaces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d v="2014-08-21T14:16:13"/>
    <b v="0"/>
    <x v="6"/>
    <b v="0"/>
    <s v="theater/spaces"/>
    <n v="2.1919999999999999E-2"/>
    <n v="18.896551724137932"/>
    <s v="theater"/>
    <s v="spaces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d v="2016-09-15T11:33:59"/>
    <b v="0"/>
    <x v="22"/>
    <b v="0"/>
    <s v="theater/spaces"/>
    <n v="8.0250000000000002E-2"/>
    <n v="200.625"/>
    <s v="theater"/>
    <s v="spaces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d v="2015-09-08T14:00:21"/>
    <b v="0"/>
    <x v="83"/>
    <b v="0"/>
    <s v="theater/spaces"/>
    <n v="1.5125E-3"/>
    <n v="201.66666666666666"/>
    <s v="theater"/>
    <s v="spaces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d v="2017-02-24T09:00:03"/>
    <b v="0"/>
    <x v="78"/>
    <b v="0"/>
    <s v="theater/spaces"/>
    <n v="0"/>
    <e v="#DIV/0!"/>
    <s v="theater"/>
    <s v="spaces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d v="2015-05-17T12:47:29"/>
    <b v="0"/>
    <x v="202"/>
    <b v="0"/>
    <s v="theater/spaces"/>
    <n v="0.59583333333333333"/>
    <n v="65"/>
    <s v="theater"/>
    <s v="spaces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d v="2016-04-04T18:00:50"/>
    <b v="0"/>
    <x v="9"/>
    <b v="0"/>
    <s v="theater/spaces"/>
    <n v="0.16734177215189874"/>
    <n v="66.099999999999994"/>
    <s v="theater"/>
    <s v="spaces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d v="2015-01-26T19:16:12"/>
    <b v="0"/>
    <x v="83"/>
    <b v="0"/>
    <s v="theater/spaces"/>
    <n v="1.8666666666666668E-2"/>
    <n v="93.333333333333329"/>
    <s v="theater"/>
    <s v="spaces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d v="2016-03-09T13:41:57"/>
    <b v="0"/>
    <x v="78"/>
    <b v="0"/>
    <s v="theater/spaces"/>
    <n v="0"/>
    <e v="#DIV/0!"/>
    <s v="theater"/>
    <s v="spaces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d v="2016-05-07T19:12:05"/>
    <b v="0"/>
    <x v="78"/>
    <b v="0"/>
    <s v="theater/spaces"/>
    <n v="0"/>
    <e v="#DIV/0!"/>
    <s v="theater"/>
    <s v="spaces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d v="2014-08-12T13:10:23"/>
    <b v="0"/>
    <x v="78"/>
    <b v="0"/>
    <s v="theater/spaces"/>
    <n v="0"/>
    <e v="#DIV/0!"/>
    <s v="theater"/>
    <s v="spaces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d v="2015-02-26T00:05:59"/>
    <b v="0"/>
    <x v="52"/>
    <b v="1"/>
    <s v="theater/plays"/>
    <n v="1.0962000000000001"/>
    <n v="50.75"/>
    <s v="theater"/>
    <s v="plays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d v="2015-02-01T00:51:46"/>
    <b v="0"/>
    <x v="9"/>
    <b v="1"/>
    <s v="theater/plays"/>
    <n v="1.218"/>
    <n v="60.9"/>
    <s v="theater"/>
    <s v="plays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d v="2015-06-02T06:17:04"/>
    <b v="0"/>
    <x v="15"/>
    <b v="1"/>
    <s v="theater/plays"/>
    <n v="1.0685"/>
    <n v="109.03061224489795"/>
    <s v="theater"/>
    <s v="plays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d v="2014-07-07T16:50:19"/>
    <b v="0"/>
    <x v="193"/>
    <b v="1"/>
    <s v="theater/plays"/>
    <n v="1.0071379999999999"/>
    <n v="25.692295918367346"/>
    <s v="theater"/>
    <s v="plays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d v="2015-06-07T12:30:33"/>
    <b v="0"/>
    <x v="70"/>
    <b v="1"/>
    <s v="theater/plays"/>
    <n v="1.0900000000000001"/>
    <n v="41.92307692307692"/>
    <s v="theater"/>
    <s v="plays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d v="2015-08-17T12:43:32"/>
    <b v="0"/>
    <x v="130"/>
    <b v="1"/>
    <s v="theater/plays"/>
    <n v="1.1363000000000001"/>
    <n v="88.7734375"/>
    <s v="theater"/>
    <s v="plays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d v="2015-02-06T23:44:52"/>
    <b v="0"/>
    <x v="26"/>
    <b v="1"/>
    <s v="theater/plays"/>
    <n v="1.1392"/>
    <n v="80.225352112676063"/>
    <s v="theater"/>
    <s v="plays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d v="2016-08-03T07:34:20"/>
    <b v="0"/>
    <x v="5"/>
    <b v="1"/>
    <s v="theater/plays"/>
    <n v="1.06"/>
    <n v="78.936170212765958"/>
    <s v="theater"/>
    <s v="plays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d v="2015-04-03T13:52:33"/>
    <b v="0"/>
    <x v="57"/>
    <b v="1"/>
    <s v="theater/plays"/>
    <n v="1.625"/>
    <n v="95.588235294117652"/>
    <s v="theater"/>
    <s v="plays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d v="2014-06-18T11:04:11"/>
    <b v="0"/>
    <x v="110"/>
    <b v="1"/>
    <s v="theater/plays"/>
    <n v="1.06"/>
    <n v="69.890109890109883"/>
    <s v="theater"/>
    <s v="plays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d v="2014-08-01T10:47:58"/>
    <b v="0"/>
    <x v="68"/>
    <b v="1"/>
    <s v="theater/plays"/>
    <n v="1.0015624999999999"/>
    <n v="74.534883720930239"/>
    <s v="theater"/>
    <s v="plays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d v="2016-11-19T21:38:40"/>
    <b v="0"/>
    <x v="57"/>
    <b v="1"/>
    <s v="theater/plays"/>
    <n v="1.0535000000000001"/>
    <n v="123.94117647058823"/>
    <s v="theater"/>
    <s v="plays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d v="2015-12-03T14:38:28"/>
    <b v="0"/>
    <x v="51"/>
    <b v="1"/>
    <s v="theater/plays"/>
    <n v="1.748"/>
    <n v="264.84848484848487"/>
    <s v="theater"/>
    <s v="plays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d v="2014-08-28T20:27:51"/>
    <b v="0"/>
    <x v="45"/>
    <b v="1"/>
    <s v="theater/plays"/>
    <n v="1.02"/>
    <n v="58.620689655172413"/>
    <s v="theater"/>
    <s v="plays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d v="2014-10-29T11:24:46"/>
    <b v="0"/>
    <x v="116"/>
    <b v="1"/>
    <s v="theater/plays"/>
    <n v="1.00125"/>
    <n v="70.884955752212392"/>
    <s v="theater"/>
    <s v="plays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d v="2016-02-25T12:32:10"/>
    <b v="0"/>
    <x v="25"/>
    <b v="1"/>
    <s v="theater/plays"/>
    <n v="1.7142857142857142"/>
    <n v="8.5714285714285712"/>
    <s v="theater"/>
    <s v="plays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d v="2015-01-22T16:08:54"/>
    <b v="0"/>
    <x v="209"/>
    <b v="1"/>
    <s v="theater/plays"/>
    <n v="1.1356666666666666"/>
    <n v="113.56666666666666"/>
    <s v="theater"/>
    <s v="plays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d v="2014-10-10T10:22:27"/>
    <b v="0"/>
    <x v="38"/>
    <b v="1"/>
    <s v="theater/plays"/>
    <n v="1.2946666666666666"/>
    <n v="60.6875"/>
    <s v="theater"/>
    <s v="plays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d v="2014-12-20T14:47:03"/>
    <b v="0"/>
    <x v="67"/>
    <b v="1"/>
    <s v="theater/plays"/>
    <n v="1.014"/>
    <n v="110.21739130434783"/>
    <s v="theater"/>
    <s v="plays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d v="2015-08-03T16:58:50"/>
    <b v="0"/>
    <x v="54"/>
    <b v="1"/>
    <s v="theater/plays"/>
    <n v="1.0916666666666666"/>
    <n v="136.45833333333334"/>
    <s v="theater"/>
    <s v="plays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d v="2015-08-09T08:25:56"/>
    <b v="1"/>
    <x v="174"/>
    <b v="1"/>
    <s v="theater/spaces"/>
    <n v="1.28925"/>
    <n v="53.164948453608247"/>
    <s v="theater"/>
    <s v="spaces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d v="2016-01-12T11:29:03"/>
    <b v="1"/>
    <x v="211"/>
    <b v="1"/>
    <s v="theater/spaces"/>
    <n v="1.0206"/>
    <n v="86.491525423728817"/>
    <s v="theater"/>
    <s v="spaces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d v="2014-09-12T10:10:36"/>
    <b v="1"/>
    <x v="486"/>
    <b v="1"/>
    <s v="theater/spaces"/>
    <n v="1.465395775862069"/>
    <n v="155.23827397260274"/>
    <s v="theater"/>
    <s v="spaces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d v="2016-07-25T01:41:21"/>
    <b v="1"/>
    <x v="423"/>
    <b v="1"/>
    <s v="theater/spaces"/>
    <n v="1.00352"/>
    <n v="115.08256880733946"/>
    <s v="theater"/>
    <s v="spaces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d v="2016-10-11T18:22:08"/>
    <b v="0"/>
    <x v="112"/>
    <b v="1"/>
    <s v="theater/spaces"/>
    <n v="1.2164999999999999"/>
    <n v="109.5945945945946"/>
    <s v="theater"/>
    <s v="spaces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d v="2016-03-02T07:00:06"/>
    <b v="0"/>
    <x v="66"/>
    <b v="1"/>
    <s v="theater/spaces"/>
    <n v="1.0549999999999999"/>
    <n v="45.214285714285715"/>
    <s v="theater"/>
    <s v="spaces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d v="2016-09-14T02:22:31"/>
    <b v="0"/>
    <x v="236"/>
    <b v="1"/>
    <s v="theater/spaces"/>
    <n v="1.1040080000000001"/>
    <n v="104.15169811320754"/>
    <s v="theater"/>
    <s v="spaces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d v="2016-05-21T03:41:21"/>
    <b v="0"/>
    <x v="33"/>
    <b v="1"/>
    <s v="theater/spaces"/>
    <n v="1"/>
    <n v="35.714285714285715"/>
    <s v="theater"/>
    <s v="spaces"/>
    <n v="30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d v="2015-11-28T19:29:22"/>
    <b v="0"/>
    <x v="487"/>
    <b v="1"/>
    <s v="theater/spaces"/>
    <n v="1.76535"/>
    <n v="96.997252747252745"/>
    <s v="theater"/>
    <s v="spaces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d v="2015-12-03T08:47:00"/>
    <b v="0"/>
    <x v="74"/>
    <b v="1"/>
    <s v="theater/spaces"/>
    <n v="1"/>
    <n v="370.37037037037038"/>
    <s v="theater"/>
    <s v="spaces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d v="2017-01-05T15:05:30"/>
    <b v="0"/>
    <x v="251"/>
    <b v="1"/>
    <s v="theater/spaces"/>
    <n v="1.0329411764705883"/>
    <n v="94.408602150537632"/>
    <s v="theater"/>
    <s v="spaces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d v="2016-09-09T13:25:10"/>
    <b v="0"/>
    <x v="31"/>
    <b v="1"/>
    <s v="theater/spaces"/>
    <n v="1.0449999999999999"/>
    <n v="48.984375"/>
    <s v="theater"/>
    <s v="spaces"/>
    <n v="30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d v="2016-01-21T15:07:47"/>
    <b v="0"/>
    <x v="19"/>
    <b v="1"/>
    <s v="theater/spaces"/>
    <n v="1.0029999999999999"/>
    <n v="45.590909090909093"/>
    <s v="theater"/>
    <s v="spaces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d v="2014-09-03T06:29:32"/>
    <b v="0"/>
    <x v="211"/>
    <b v="1"/>
    <s v="theater/spaces"/>
    <n v="4.577466666666667"/>
    <n v="23.275254237288134"/>
    <s v="theater"/>
    <s v="spaces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d v="2016-12-20T10:57:51"/>
    <b v="0"/>
    <x v="437"/>
    <b v="1"/>
    <s v="theater/spaces"/>
    <n v="1.0496000000000001"/>
    <n v="63.2289156626506"/>
    <s v="theater"/>
    <s v="spaces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d v="2015-03-27T16:54:00"/>
    <b v="0"/>
    <x v="413"/>
    <b v="1"/>
    <s v="theater/spaces"/>
    <n v="1.7194285714285715"/>
    <n v="153.5204081632653"/>
    <s v="theater"/>
    <s v="spaces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d v="2017-02-09T12:36:33"/>
    <b v="0"/>
    <x v="248"/>
    <b v="1"/>
    <s v="theater/spaces"/>
    <n v="1.0373000000000001"/>
    <n v="90.2"/>
    <s v="theater"/>
    <s v="spaces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d v="2014-05-18T23:38:49"/>
    <b v="0"/>
    <x v="488"/>
    <b v="1"/>
    <s v="theater/spaces"/>
    <n v="1.0302899999999999"/>
    <n v="118.97113163972287"/>
    <s v="theater"/>
    <s v="spaces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d v="2017-02-14T12:46:00"/>
    <b v="0"/>
    <x v="9"/>
    <b v="1"/>
    <s v="theater/spaces"/>
    <n v="1.1888888888888889"/>
    <n v="80.25"/>
    <s v="theater"/>
    <s v="spaces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d v="2017-01-17T14:51:10"/>
    <b v="0"/>
    <x v="22"/>
    <b v="1"/>
    <s v="theater/spaces"/>
    <n v="1"/>
    <n v="62.5"/>
    <s v="theater"/>
    <s v="spaces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d v="2016-06-13T16:29:42"/>
    <b v="0"/>
    <x v="489"/>
    <b v="1"/>
    <s v="theater/spaces"/>
    <n v="3.1869988910451896"/>
    <n v="131.37719999999999"/>
    <s v="theater"/>
    <s v="spaces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d v="2012-11-26T15:04:12"/>
    <b v="0"/>
    <x v="201"/>
    <b v="1"/>
    <s v="theater/spaces"/>
    <n v="1.0850614285714286"/>
    <n v="73.032980769230775"/>
    <s v="theater"/>
    <s v="spaces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d v="2016-01-29T15:22:56"/>
    <b v="0"/>
    <x v="57"/>
    <b v="1"/>
    <s v="theater/spaces"/>
    <n v="1.0116666666666667"/>
    <n v="178.52941176470588"/>
    <s v="theater"/>
    <s v="spaces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d v="2014-10-16T16:08:44"/>
    <b v="0"/>
    <x v="490"/>
    <b v="1"/>
    <s v="theater/spaces"/>
    <n v="1.12815"/>
    <n v="162.90974729241879"/>
    <s v="theater"/>
    <s v="spaces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d v="2014-09-06T11:11:45"/>
    <b v="0"/>
    <x v="115"/>
    <b v="1"/>
    <s v="theater/spaces"/>
    <n v="1.2049622641509434"/>
    <n v="108.24237288135593"/>
    <s v="theater"/>
    <s v="spaces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d v="2014-11-14T13:09:51"/>
    <b v="0"/>
    <x v="174"/>
    <b v="1"/>
    <s v="theater/spaces"/>
    <n v="1.0774999999999999"/>
    <n v="88.865979381443296"/>
    <s v="theater"/>
    <s v="spaces"/>
    <n v="30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d v="2015-04-04T00:11:23"/>
    <b v="0"/>
    <x v="9"/>
    <b v="1"/>
    <s v="theater/spaces"/>
    <n v="1.8"/>
    <n v="54"/>
    <s v="theater"/>
    <s v="spaces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d v="2015-12-22T00:05:19"/>
    <b v="0"/>
    <x v="55"/>
    <b v="1"/>
    <s v="theater/spaces"/>
    <n v="1.0116666666666667"/>
    <n v="116.73076923076923"/>
    <s v="theater"/>
    <s v="spaces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d v="2014-10-27T08:40:40"/>
    <b v="0"/>
    <x v="130"/>
    <b v="1"/>
    <s v="theater/spaces"/>
    <n v="1.19756"/>
    <n v="233.8984375"/>
    <s v="theater"/>
    <s v="spaces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d v="2014-12-23T14:58:39"/>
    <b v="0"/>
    <x v="41"/>
    <b v="1"/>
    <s v="theater/spaces"/>
    <n v="1.58"/>
    <n v="158"/>
    <s v="theater"/>
    <s v="spaces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d v="2015-11-26T06:15:16"/>
    <b v="0"/>
    <x v="20"/>
    <b v="1"/>
    <s v="theater/spaces"/>
    <n v="1.2366666666666666"/>
    <n v="14.84"/>
    <s v="theater"/>
    <s v="spaces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d v="2015-01-20T11:52:10"/>
    <b v="0"/>
    <x v="165"/>
    <b v="1"/>
    <s v="theater/spaces"/>
    <n v="1.1712499999999999"/>
    <n v="85.181818181818187"/>
    <s v="theater"/>
    <s v="spaces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d v="2015-05-22T15:04:09"/>
    <b v="0"/>
    <x v="329"/>
    <b v="1"/>
    <s v="theater/spaces"/>
    <n v="1.5696000000000001"/>
    <n v="146.69158878504672"/>
    <s v="theater"/>
    <s v="spaces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d v="2014-10-07T21:58:00"/>
    <b v="0"/>
    <x v="491"/>
    <b v="1"/>
    <s v="theater/spaces"/>
    <n v="1.13104"/>
    <n v="50.764811490125673"/>
    <s v="theater"/>
    <s v="spaces"/>
    <n v="28.08472222222917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d v="2014-05-26T12:27:18"/>
    <b v="0"/>
    <x v="244"/>
    <b v="1"/>
    <s v="theater/spaces"/>
    <n v="1.0317647058823529"/>
    <n v="87.7"/>
    <s v="theater"/>
    <s v="spaces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d v="2014-05-19T08:09:12"/>
    <b v="0"/>
    <x v="17"/>
    <b v="1"/>
    <s v="theater/spaces"/>
    <n v="1.0261176470588236"/>
    <n v="242.27777777777777"/>
    <s v="theater"/>
    <s v="spaces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d v="2014-07-21T15:24:03"/>
    <b v="0"/>
    <x v="180"/>
    <b v="1"/>
    <s v="theater/spaces"/>
    <n v="1.0584090909090909"/>
    <n v="146.44654088050314"/>
    <s v="theater"/>
    <s v="spaces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d v="2015-06-08T02:09:36"/>
    <b v="0"/>
    <x v="14"/>
    <b v="1"/>
    <s v="theater/spaces"/>
    <n v="1.0071428571428571"/>
    <n v="103.17073170731707"/>
    <s v="theater"/>
    <s v="spaces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d v="2014-04-29T15:00:20"/>
    <b v="0"/>
    <x v="334"/>
    <b v="1"/>
    <s v="theater/spaces"/>
    <n v="1.2123333333333333"/>
    <n v="80.464601769911511"/>
    <s v="theater"/>
    <s v="spaces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d v="2015-06-15T15:18:53"/>
    <b v="0"/>
    <x v="209"/>
    <b v="1"/>
    <s v="theater/spaces"/>
    <n v="1.0057142857142858"/>
    <n v="234.66666666666666"/>
    <s v="theater"/>
    <s v="spaces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d v="2016-10-17T09:51:09"/>
    <b v="0"/>
    <x v="273"/>
    <b v="1"/>
    <s v="theater/spaces"/>
    <n v="1.1602222222222223"/>
    <n v="50.689320388349515"/>
    <s v="theater"/>
    <s v="spaces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d v="2016-07-13T17:53:29"/>
    <b v="0"/>
    <x v="95"/>
    <b v="1"/>
    <s v="theater/spaces"/>
    <n v="1.0087999999999999"/>
    <n v="162.70967741935485"/>
    <s v="theater"/>
    <s v="spaces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d v="2015-04-27T11:13:06"/>
    <b v="0"/>
    <x v="79"/>
    <b v="1"/>
    <s v="theater/spaces"/>
    <n v="1.03"/>
    <n v="120.16666666666667"/>
    <s v="theater"/>
    <s v="spaces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d v="2012-09-06T18:51:15"/>
    <b v="0"/>
    <x v="0"/>
    <b v="1"/>
    <s v="theater/spaces"/>
    <n v="2.4641999999999999"/>
    <n v="67.697802197802204"/>
    <s v="theater"/>
    <s v="spaces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d v="2014-05-02T07:13:33"/>
    <b v="0"/>
    <x v="108"/>
    <b v="1"/>
    <s v="theater/spaces"/>
    <n v="3.0219999999999998"/>
    <n v="52.103448275862071"/>
    <s v="theater"/>
    <s v="spaces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d v="2017-02-17T06:01:32"/>
    <b v="0"/>
    <x v="20"/>
    <b v="1"/>
    <s v="theater/spaces"/>
    <n v="1.4333333333333333"/>
    <n v="51.6"/>
    <s v="theater"/>
    <s v="spaces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d v="2015-02-18T11:54:11"/>
    <b v="0"/>
    <x v="492"/>
    <b v="1"/>
    <s v="theater/spaces"/>
    <n v="1.3144"/>
    <n v="164.3"/>
    <s v="theater"/>
    <s v="spaces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d v="2016-07-16T01:20:25"/>
    <b v="0"/>
    <x v="221"/>
    <b v="1"/>
    <s v="theater/spaces"/>
    <n v="1.6801999999999999"/>
    <n v="84.858585858585855"/>
    <s v="theater"/>
    <s v="spaces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d v="2014-10-20T12:00:47"/>
    <b v="0"/>
    <x v="493"/>
    <b v="1"/>
    <s v="theater/spaces"/>
    <n v="1.0967666666666667"/>
    <n v="94.548850574712645"/>
    <s v="theater"/>
    <s v="spaces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d v="2015-08-17T12:56:11"/>
    <b v="0"/>
    <x v="14"/>
    <b v="1"/>
    <s v="theater/spaces"/>
    <n v="1.0668571428571429"/>
    <n v="45.536585365853661"/>
    <s v="theater"/>
    <s v="spaces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d v="2016-08-15T16:10:47"/>
    <b v="0"/>
    <x v="60"/>
    <b v="1"/>
    <s v="theater/spaces"/>
    <n v="1"/>
    <n v="51.724137931034484"/>
    <s v="theater"/>
    <s v="spaces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d v="2015-08-11T20:04:19"/>
    <b v="0"/>
    <x v="20"/>
    <b v="1"/>
    <s v="theater/spaces"/>
    <n v="1.272"/>
    <n v="50.88"/>
    <s v="theater"/>
    <s v="spaces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d v="2016-07-18T21:38:45"/>
    <b v="0"/>
    <x v="23"/>
    <b v="1"/>
    <s v="theater/spaces"/>
    <n v="1.4653333333333334"/>
    <n v="191.13043478260869"/>
    <s v="theater"/>
    <s v="spaces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d v="2016-10-01T07:50:55"/>
    <b v="0"/>
    <x v="494"/>
    <b v="1"/>
    <s v="theater/spaces"/>
    <n v="1.1253599999999999"/>
    <n v="89.314285714285717"/>
    <s v="theater"/>
    <s v="spaces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d v="2013-04-04T08:26:49"/>
    <b v="0"/>
    <x v="495"/>
    <b v="1"/>
    <s v="theater/spaces"/>
    <n v="1.0878684000000001"/>
    <n v="88.588631921824103"/>
    <s v="theater"/>
    <s v="spaces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d v="2013-07-11T13:50:44"/>
    <b v="0"/>
    <x v="313"/>
    <b v="1"/>
    <s v="theater/spaces"/>
    <n v="1.26732"/>
    <n v="96.300911854103347"/>
    <s v="theater"/>
    <s v="spaces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d v="2010-07-19T16:26:13"/>
    <b v="0"/>
    <x v="58"/>
    <b v="1"/>
    <s v="theater/spaces"/>
    <n v="2.1320000000000001"/>
    <n v="33.3125"/>
    <s v="theater"/>
    <s v="spaces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d v="2016-01-04T01:03:17"/>
    <b v="0"/>
    <x v="74"/>
    <b v="1"/>
    <s v="theater/spaces"/>
    <n v="1.0049999999999999"/>
    <n v="37.222222222222221"/>
    <s v="theater"/>
    <s v="spaces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d v="2013-12-02T14:03:58"/>
    <b v="0"/>
    <x v="163"/>
    <b v="1"/>
    <s v="theater/spaces"/>
    <n v="1.0871389999999999"/>
    <n v="92.130423728813554"/>
    <s v="theater"/>
    <s v="spaces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d v="2015-06-22T14:00:21"/>
    <b v="0"/>
    <x v="288"/>
    <b v="1"/>
    <s v="theater/spaces"/>
    <n v="1.075"/>
    <n v="76.785714285714292"/>
    <s v="theater"/>
    <s v="spaces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d v="2015-12-21T15:50:48"/>
    <b v="0"/>
    <x v="195"/>
    <b v="1"/>
    <s v="theater/spaces"/>
    <n v="1.1048192771084338"/>
    <n v="96.526315789473685"/>
    <s v="theater"/>
    <s v="spaces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d v="2015-09-06T11:30:47"/>
    <b v="0"/>
    <x v="77"/>
    <b v="1"/>
    <s v="theater/spaces"/>
    <n v="1.28"/>
    <n v="51.891891891891895"/>
    <s v="theater"/>
    <s v="spaces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d v="2015-03-19T20:41:39"/>
    <b v="0"/>
    <x v="130"/>
    <b v="1"/>
    <s v="theater/spaces"/>
    <n v="1.1000666666666667"/>
    <n v="128.9140625"/>
    <s v="theater"/>
    <s v="spaces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d v="2016-01-18T12:26:38"/>
    <b v="0"/>
    <x v="239"/>
    <b v="1"/>
    <s v="theater/spaces"/>
    <n v="1.0934166666666667"/>
    <n v="84.108974358974365"/>
    <s v="theater"/>
    <s v="spaces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d v="2014-07-22T22:44:15"/>
    <b v="0"/>
    <x v="31"/>
    <b v="1"/>
    <s v="theater/spaces"/>
    <n v="1.3270650000000002"/>
    <n v="82.941562500000003"/>
    <s v="theater"/>
    <s v="spaces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d v="2014-08-11T14:16:26"/>
    <b v="0"/>
    <x v="6"/>
    <b v="1"/>
    <s v="theater/spaces"/>
    <n v="1.9084810126582279"/>
    <n v="259.94827586206895"/>
    <s v="theater"/>
    <s v="spaces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d v="2016-03-14T18:44:14"/>
    <b v="0"/>
    <x v="9"/>
    <b v="1"/>
    <s v="theater/spaces"/>
    <n v="1.49"/>
    <n v="37.25"/>
    <s v="theater"/>
    <s v="spaces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d v="2014-12-02T16:37:42"/>
    <b v="0"/>
    <x v="5"/>
    <b v="1"/>
    <s v="theater/spaces"/>
    <n v="1.6639999999999999"/>
    <n v="177.02127659574469"/>
    <s v="theater"/>
    <s v="spaces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d v="2015-05-14T19:20:55"/>
    <b v="0"/>
    <x v="241"/>
    <b v="1"/>
    <s v="theater/spaces"/>
    <n v="1.0666666666666667"/>
    <n v="74.074074074074076"/>
    <s v="theater"/>
    <s v="spaces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d v="2016-04-04T23:02:40"/>
    <b v="0"/>
    <x v="82"/>
    <b v="1"/>
    <s v="theater/spaces"/>
    <n v="1.06"/>
    <n v="70.666666666666671"/>
    <s v="theater"/>
    <s v="spaces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d v="2017-01-09T04:59:05"/>
    <b v="1"/>
    <x v="2"/>
    <b v="0"/>
    <s v="theater/spaces"/>
    <n v="0.23628571428571429"/>
    <n v="23.62857142857143"/>
    <s v="theater"/>
    <s v="spaces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d v="2015-04-28T11:04:54"/>
    <b v="0"/>
    <x v="84"/>
    <b v="0"/>
    <s v="theater/spaces"/>
    <n v="1.5E-3"/>
    <n v="37.5"/>
    <s v="theater"/>
    <s v="spaces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d v="2014-08-11T13:16:53"/>
    <b v="0"/>
    <x v="83"/>
    <b v="0"/>
    <s v="theater/spaces"/>
    <n v="4.0000000000000001E-3"/>
    <n v="13.333333333333334"/>
    <s v="theater"/>
    <s v="spaces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d v="2015-01-23T14:59:14"/>
    <b v="0"/>
    <x v="78"/>
    <b v="0"/>
    <s v="theater/spaces"/>
    <n v="0"/>
    <e v="#DIV/0!"/>
    <s v="theater"/>
    <s v="spaces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d v="2014-11-10T17:59:50"/>
    <b v="0"/>
    <x v="29"/>
    <b v="0"/>
    <s v="theater/spaces"/>
    <n v="5.0000000000000002E-5"/>
    <n v="1"/>
    <s v="theater"/>
    <s v="spaces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d v="2014-07-31T10:16:24"/>
    <b v="0"/>
    <x v="78"/>
    <b v="0"/>
    <s v="theater/spaces"/>
    <n v="0"/>
    <e v="#DIV/0!"/>
    <s v="theater"/>
    <s v="spaces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d v="2016-03-04T10:36:51"/>
    <b v="0"/>
    <x v="78"/>
    <b v="0"/>
    <s v="theater/spaces"/>
    <n v="0"/>
    <e v="#DIV/0!"/>
    <s v="theater"/>
    <s v="spaces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d v="2016-03-31T03:59:00"/>
    <b v="0"/>
    <x v="83"/>
    <b v="0"/>
    <s v="theater/spaces"/>
    <n v="1.6666666666666666E-4"/>
    <n v="1"/>
    <s v="theater"/>
    <s v="spaces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d v="2014-07-09T17:27:26"/>
    <b v="0"/>
    <x v="202"/>
    <b v="0"/>
    <s v="theater/spaces"/>
    <n v="3.0066666666666665E-2"/>
    <n v="41"/>
    <s v="theater"/>
    <s v="spaces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d v="2015-08-29T01:35:34"/>
    <b v="0"/>
    <x v="79"/>
    <b v="0"/>
    <s v="theater/spaces"/>
    <n v="1.5227272727272728E-3"/>
    <n v="55.833333333333336"/>
    <s v="theater"/>
    <s v="spaces"/>
    <n v="30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d v="2014-07-14T13:49:08"/>
    <b v="0"/>
    <x v="78"/>
    <b v="0"/>
    <s v="theater/spaces"/>
    <n v="0"/>
    <e v="#DIV/0!"/>
    <s v="theater"/>
    <s v="spaces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d v="2015-09-01T07:51:32"/>
    <b v="0"/>
    <x v="85"/>
    <b v="0"/>
    <s v="theater/spaces"/>
    <n v="0.66839999999999999"/>
    <n v="99.761194029850742"/>
    <s v="theater"/>
    <s v="spaces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d v="2016-09-17T17:08:58"/>
    <b v="0"/>
    <x v="23"/>
    <b v="0"/>
    <s v="theater/spaces"/>
    <n v="0.19566666666666666"/>
    <n v="25.521739130434781"/>
    <s v="theater"/>
    <s v="spaces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d v="2015-10-21T22:07:26"/>
    <b v="0"/>
    <x v="250"/>
    <b v="0"/>
    <s v="theater/spaces"/>
    <n v="0.11294666666666667"/>
    <n v="117.65277777777777"/>
    <s v="theater"/>
    <s v="spaces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d v="2014-07-04T20:19:32"/>
    <b v="0"/>
    <x v="84"/>
    <b v="0"/>
    <s v="theater/spaces"/>
    <n v="4.0000000000000002E-4"/>
    <n v="5"/>
    <s v="theater"/>
    <s v="spaces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d v="2016-06-10T00:28:57"/>
    <b v="0"/>
    <x v="41"/>
    <b v="0"/>
    <s v="theater/spaces"/>
    <n v="0.11985714285714286"/>
    <n v="2796.6666666666665"/>
    <s v="theater"/>
    <s v="spaces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d v="2015-08-10T17:31:19"/>
    <b v="0"/>
    <x v="29"/>
    <b v="0"/>
    <s v="theater/spaces"/>
    <n v="2.5000000000000001E-2"/>
    <n v="200"/>
    <s v="theater"/>
    <s v="spaces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d v="2015-09-16T11:35:52"/>
    <b v="0"/>
    <x v="84"/>
    <b v="0"/>
    <s v="theater/spaces"/>
    <n v="6.9999999999999999E-4"/>
    <n v="87.5"/>
    <s v="theater"/>
    <s v="spaces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d v="2014-11-14T15:00:34"/>
    <b v="0"/>
    <x v="63"/>
    <b v="0"/>
    <s v="theater/spaces"/>
    <n v="0.14099999999999999"/>
    <n v="20.142857142857142"/>
    <s v="theater"/>
    <s v="spaces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d v="2016-11-16T12:36:09"/>
    <b v="0"/>
    <x v="38"/>
    <b v="0"/>
    <s v="theater/spaces"/>
    <n v="3.3399999999999999E-2"/>
    <n v="20.875"/>
    <s v="theater"/>
    <s v="spaces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d v="2015-04-03T12:34:41"/>
    <b v="0"/>
    <x v="27"/>
    <b v="0"/>
    <s v="theater/spaces"/>
    <n v="0.59775"/>
    <n v="61.307692307692307"/>
    <s v="theater"/>
    <s v="spaces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d v="2016-10-15T11:34:22"/>
    <b v="0"/>
    <x v="84"/>
    <b v="0"/>
    <s v="theater/spaces"/>
    <n v="1.6666666666666666E-4"/>
    <n v="1"/>
    <s v="theater"/>
    <s v="spaces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d v="2015-04-17T11:25:00"/>
    <b v="0"/>
    <x v="63"/>
    <b v="0"/>
    <s v="theater/spaces"/>
    <n v="2.3035714285714285E-4"/>
    <n v="92.142857142857139"/>
    <s v="theater"/>
    <s v="spaces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d v="2016-02-09T08:42:39"/>
    <b v="0"/>
    <x v="83"/>
    <b v="0"/>
    <s v="theater/spaces"/>
    <n v="8.8000000000000003E-4"/>
    <n v="7.333333333333333"/>
    <s v="theater"/>
    <s v="spaces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d v="2016-06-29T21:27:20"/>
    <b v="0"/>
    <x v="9"/>
    <b v="0"/>
    <s v="theater/spaces"/>
    <n v="8.6400000000000005E-2"/>
    <n v="64.8"/>
    <s v="theater"/>
    <s v="spaces"/>
    <n v="50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d v="2015-08-10T10:38:43"/>
    <b v="0"/>
    <x v="133"/>
    <b v="0"/>
    <s v="theater/spaces"/>
    <n v="0.15060000000000001"/>
    <n v="30.12"/>
    <s v="theater"/>
    <s v="spaces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d v="2017-01-31T17:57:58"/>
    <b v="0"/>
    <x v="84"/>
    <b v="0"/>
    <s v="theater/spaces"/>
    <n v="4.7727272727272731E-3"/>
    <n v="52.5"/>
    <s v="theater"/>
    <s v="spaces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d v="2015-01-26T22:19:55"/>
    <b v="0"/>
    <x v="83"/>
    <b v="0"/>
    <s v="theater/spaces"/>
    <n v="1.1833333333333333E-3"/>
    <n v="23.666666666666668"/>
    <s v="theater"/>
    <s v="spaces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d v="2015-02-20T12:07:15"/>
    <b v="0"/>
    <x v="74"/>
    <b v="0"/>
    <s v="theater/spaces"/>
    <n v="8.4173998587352451E-3"/>
    <n v="415.77777777777777"/>
    <s v="theater"/>
    <s v="spaces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d v="2014-10-27T19:40:44"/>
    <b v="0"/>
    <x v="63"/>
    <b v="0"/>
    <s v="theater/spaces"/>
    <n v="1.8799999999999999E-4"/>
    <n v="53.714285714285715"/>
    <s v="theater"/>
    <s v="spaces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d v="2015-08-20T23:21:31"/>
    <b v="0"/>
    <x v="81"/>
    <b v="0"/>
    <s v="theater/spaces"/>
    <n v="2.1029999999999998E-3"/>
    <n v="420.6"/>
    <s v="theater"/>
    <s v="spaces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d v="2015-10-16T17:09:06"/>
    <b v="0"/>
    <x v="78"/>
    <b v="0"/>
    <s v="theater/spaces"/>
    <n v="0"/>
    <e v="#DIV/0!"/>
    <s v="theater"/>
    <s v="spaces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d v="2014-08-02T08:31:18"/>
    <b v="0"/>
    <x v="83"/>
    <b v="0"/>
    <s v="theater/spaces"/>
    <n v="2.8E-3"/>
    <n v="18.666666666666668"/>
    <s v="theater"/>
    <s v="spaces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d v="2015-04-06T12:22:11"/>
    <b v="0"/>
    <x v="79"/>
    <b v="0"/>
    <s v="theater/spaces"/>
    <n v="0.11579206701157921"/>
    <n v="78.333333333333329"/>
    <s v="theater"/>
    <s v="spaces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d v="2015-08-30T16:12:39"/>
    <b v="0"/>
    <x v="82"/>
    <b v="0"/>
    <s v="theater/spaces"/>
    <n v="2.4400000000000002E-2"/>
    <n v="67.777777777777771"/>
    <s v="theater"/>
    <s v="spaces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d v="2015-06-18T11:05:59"/>
    <b v="0"/>
    <x v="83"/>
    <b v="0"/>
    <s v="theater/spaces"/>
    <n v="2.5000000000000001E-3"/>
    <n v="16.666666666666668"/>
    <s v="theater"/>
    <s v="spaces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d v="2016-10-21T22:36:30"/>
    <b v="0"/>
    <x v="84"/>
    <b v="0"/>
    <s v="theater/spaces"/>
    <n v="6.2500000000000003E-3"/>
    <n v="62.5"/>
    <s v="theater"/>
    <s v="spaces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d v="2014-12-08T08:44:07"/>
    <b v="0"/>
    <x v="83"/>
    <b v="0"/>
    <s v="theater/spaces"/>
    <n v="1.9384615384615384E-3"/>
    <n v="42"/>
    <s v="theater"/>
    <s v="spaces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d v="2016-06-07T08:01:23"/>
    <b v="0"/>
    <x v="43"/>
    <b v="0"/>
    <s v="theater/spaces"/>
    <n v="0.23416000000000001"/>
    <n v="130.0888888888889"/>
    <s v="theater"/>
    <s v="spaces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d v="2015-03-02T14:39:05"/>
    <b v="0"/>
    <x v="82"/>
    <b v="0"/>
    <s v="theater/spaces"/>
    <n v="5.080888888888889E-2"/>
    <n v="1270.2222222222222"/>
    <s v="theater"/>
    <s v="spaces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d v="2016-07-15T17:45:43"/>
    <b v="0"/>
    <x v="82"/>
    <b v="0"/>
    <s v="theater/spaces"/>
    <n v="0.15920000000000001"/>
    <n v="88.444444444444443"/>
    <s v="theater"/>
    <s v="spaces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d v="2015-09-08T09:51:52"/>
    <b v="0"/>
    <x v="64"/>
    <b v="0"/>
    <s v="theater/spaces"/>
    <n v="1.1831900000000001E-2"/>
    <n v="56.342380952380957"/>
    <s v="theater"/>
    <s v="spaces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d v="2014-05-01T16:49:01"/>
    <b v="0"/>
    <x v="57"/>
    <b v="0"/>
    <s v="theater/spaces"/>
    <n v="0.22750000000000001"/>
    <n v="53.529411764705884"/>
    <s v="theater"/>
    <s v="spaces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d v="2015-07-22T14:05:56"/>
    <b v="0"/>
    <x v="29"/>
    <b v="0"/>
    <s v="theater/spaces"/>
    <n v="2.5000000000000001E-4"/>
    <n v="25"/>
    <s v="theater"/>
    <s v="spaces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d v="2016-06-01T19:36:20"/>
    <b v="0"/>
    <x v="29"/>
    <b v="0"/>
    <s v="theater/spaces"/>
    <n v="3.351206434316354E-3"/>
    <n v="50"/>
    <s v="theater"/>
    <s v="spaces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d v="2015-04-20T14:48:46"/>
    <b v="0"/>
    <x v="25"/>
    <b v="0"/>
    <s v="theater/spaces"/>
    <n v="3.9750000000000001E-2"/>
    <n v="56.785714285714285"/>
    <s v="theater"/>
    <s v="spaces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d v="2016-09-16T07:05:01"/>
    <b v="0"/>
    <x v="288"/>
    <b v="0"/>
    <s v="theater/spaces"/>
    <n v="0.17150000000000001"/>
    <n v="40.833333333333336"/>
    <s v="theater"/>
    <s v="spaces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d v="2015-12-21T14:00:49"/>
    <b v="0"/>
    <x v="74"/>
    <b v="0"/>
    <s v="theater/spaces"/>
    <n v="3.608004104669061E-2"/>
    <n v="65.111111111111114"/>
    <s v="theater"/>
    <s v="spaces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d v="2016-01-12T23:33:11"/>
    <b v="0"/>
    <x v="81"/>
    <b v="0"/>
    <s v="theater/spaces"/>
    <n v="0.13900000000000001"/>
    <n v="55.6"/>
    <s v="theater"/>
    <s v="spaces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d v="2014-09-20T09:56:15"/>
    <b v="0"/>
    <x v="62"/>
    <b v="0"/>
    <s v="theater/spaces"/>
    <n v="0.15225"/>
    <n v="140.53846153846155"/>
    <s v="theater"/>
    <s v="spaces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d v="2015-06-16T04:12:17"/>
    <b v="0"/>
    <x v="8"/>
    <b v="0"/>
    <s v="theater/spaces"/>
    <n v="0.12"/>
    <n v="25"/>
    <s v="theater"/>
    <s v="spaces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d v="2016-07-04T03:10:18"/>
    <b v="0"/>
    <x v="240"/>
    <b v="0"/>
    <s v="theater/spaces"/>
    <n v="0.391125"/>
    <n v="69.533333333333331"/>
    <s v="theater"/>
    <s v="spaces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d v="2015-04-12T22:45:06"/>
    <b v="0"/>
    <x v="84"/>
    <b v="0"/>
    <s v="theater/spaces"/>
    <n v="2.6829268292682929E-3"/>
    <n v="5.5"/>
    <s v="theater"/>
    <s v="spaces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d v="2015-01-02T16:48:31"/>
    <b v="0"/>
    <x v="81"/>
    <b v="0"/>
    <s v="theater/spaces"/>
    <n v="0.29625000000000001"/>
    <n v="237"/>
    <s v="theater"/>
    <s v="spaces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d v="2014-08-25T12:15:16"/>
    <b v="0"/>
    <x v="162"/>
    <b v="0"/>
    <s v="theater/spaces"/>
    <n v="0.4236099230111206"/>
    <n v="79.870967741935488"/>
    <s v="theater"/>
    <s v="spaces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d v="2015-08-25T05:17:56"/>
    <b v="0"/>
    <x v="80"/>
    <b v="0"/>
    <s v="theater/spaces"/>
    <n v="4.1000000000000002E-2"/>
    <n v="10.25"/>
    <s v="theater"/>
    <s v="spaces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d v="2015-05-04T14:32:31"/>
    <b v="0"/>
    <x v="60"/>
    <b v="0"/>
    <s v="theater/spaces"/>
    <n v="0.197625"/>
    <n v="272.58620689655174"/>
    <s v="theater"/>
    <s v="spaces"/>
    <n v="7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d v="2015-02-27T11:19:54"/>
    <b v="0"/>
    <x v="84"/>
    <b v="0"/>
    <s v="theater/spaces"/>
    <n v="5.1999999999999995E-4"/>
    <n v="13"/>
    <s v="theater"/>
    <s v="spaces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d v="2014-07-23T22:00:10"/>
    <b v="0"/>
    <x v="229"/>
    <b v="0"/>
    <s v="theater/spaces"/>
    <n v="0.25030188679245285"/>
    <n v="58.184210526315788"/>
    <s v="theater"/>
    <s v="spaces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d v="2017-01-09T19:45:19"/>
    <b v="0"/>
    <x v="29"/>
    <b v="0"/>
    <s v="theater/spaces"/>
    <n v="4.0000000000000002E-4"/>
    <n v="10"/>
    <s v="theater"/>
    <s v="spaces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d v="2014-09-03T09:17:00"/>
    <b v="0"/>
    <x v="88"/>
    <b v="0"/>
    <s v="theater/spaces"/>
    <n v="0.26640000000000003"/>
    <n v="70.10526315789474"/>
    <s v="theater"/>
    <s v="spaces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d v="2016-09-01T21:55:34"/>
    <b v="0"/>
    <x v="82"/>
    <b v="0"/>
    <s v="theater/spaces"/>
    <n v="4.7363636363636365E-2"/>
    <n v="57.888888888888886"/>
    <s v="theater"/>
    <s v="spaces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d v="2015-03-18T12:33:02"/>
    <b v="0"/>
    <x v="77"/>
    <b v="0"/>
    <s v="theater/spaces"/>
    <n v="4.2435339894712751E-2"/>
    <n v="125.27027027027027"/>
    <s v="theater"/>
    <s v="spaces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d v="2014-07-23T10:10:50"/>
    <b v="0"/>
    <x v="78"/>
    <b v="0"/>
    <s v="theater/spaces"/>
    <n v="0"/>
    <e v="#DIV/0!"/>
    <s v="theater"/>
    <s v="spaces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d v="2016-05-06T05:43:47"/>
    <b v="0"/>
    <x v="29"/>
    <b v="0"/>
    <s v="theater/spaces"/>
    <n v="0.03"/>
    <n v="300"/>
    <s v="theater"/>
    <s v="spaces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d v="2015-03-18T07:22:05"/>
    <b v="0"/>
    <x v="73"/>
    <b v="0"/>
    <s v="theater/spaces"/>
    <n v="0.57333333333333336"/>
    <n v="43"/>
    <s v="theater"/>
    <s v="spaces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d v="2016-05-19T03:59:20"/>
    <b v="0"/>
    <x v="29"/>
    <b v="0"/>
    <s v="theater/spaces"/>
    <n v="1E-3"/>
    <n v="1"/>
    <s v="theater"/>
    <s v="spaces"/>
    <n v="8.175462962964957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d v="2016-06-13T10:35:23"/>
    <b v="0"/>
    <x v="84"/>
    <b v="0"/>
    <s v="theater/spaces"/>
    <n v="3.0999999999999999E-3"/>
    <n v="775"/>
    <s v="theater"/>
    <s v="spaces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d v="2015-02-24T20:05:32"/>
    <b v="0"/>
    <x v="29"/>
    <b v="0"/>
    <s v="theater/spaces"/>
    <n v="5.0000000000000001E-4"/>
    <n v="5"/>
    <s v="theater"/>
    <s v="spaces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d v="2016-03-06T17:36:36"/>
    <b v="0"/>
    <x v="73"/>
    <b v="0"/>
    <s v="theater/spaces"/>
    <n v="9.8461538461538464E-5"/>
    <n v="12.8"/>
    <s v="theater"/>
    <s v="spaces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d v="2014-07-28T11:18:55"/>
    <b v="0"/>
    <x v="29"/>
    <b v="0"/>
    <s v="theater/spaces"/>
    <n v="6.6666666666666671E-3"/>
    <n v="10"/>
    <s v="theater"/>
    <s v="spaces"/>
    <n v="60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d v="2016-11-04T17:22:12"/>
    <b v="0"/>
    <x v="84"/>
    <b v="0"/>
    <s v="theater/spaces"/>
    <n v="0.58291457286432158"/>
    <n v="58"/>
    <s v="theater"/>
    <s v="spaces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d v="2016-06-09T18:49:58"/>
    <b v="0"/>
    <x v="493"/>
    <b v="0"/>
    <s v="theater/spaces"/>
    <n v="0.68153600000000003"/>
    <n v="244.80459770114942"/>
    <s v="theater"/>
    <s v="spaces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d v="2014-12-04T13:43:21"/>
    <b v="0"/>
    <x v="80"/>
    <b v="0"/>
    <s v="theater/spaces"/>
    <n v="3.2499999999999997E-5"/>
    <n v="6.5"/>
    <s v="theater"/>
    <s v="spaces"/>
    <n v="60"/>
  </r>
  <r>
    <n v="3125"/>
    <s v="N/A (Canceled)"/>
    <s v="N/A"/>
    <n v="1500000"/>
    <n v="0"/>
    <x v="1"/>
    <s v="US"/>
    <s v="USD"/>
    <n v="1452142672"/>
    <d v="2016-01-06T23:57:52"/>
    <n v="1449550672"/>
    <d v="2015-12-07T23:57:52"/>
    <b v="0"/>
    <x v="78"/>
    <b v="0"/>
    <s v="theater/spaces"/>
    <n v="0"/>
    <e v="#DIV/0!"/>
    <s v="theater"/>
    <s v="spaces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d v="2016-02-26T19:26:02"/>
    <b v="0"/>
    <x v="57"/>
    <b v="0"/>
    <s v="theater/spaces"/>
    <n v="4.1599999999999998E-2"/>
    <n v="61.176470588235297"/>
    <s v="theater"/>
    <s v="spaces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d v="2015-01-30T15:33:49"/>
    <b v="0"/>
    <x v="78"/>
    <b v="0"/>
    <s v="theater/spaces"/>
    <n v="0"/>
    <e v="#DIV/0!"/>
    <s v="theater"/>
    <s v="spaces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d v="2017-02-14T14:49:01"/>
    <b v="0"/>
    <x v="27"/>
    <b v="0"/>
    <s v="theater/plays"/>
    <n v="1.0860666666666667"/>
    <n v="139.23931623931625"/>
    <s v="theater"/>
    <s v="plays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d v="2017-03-09T15:13:39"/>
    <b v="0"/>
    <x v="29"/>
    <b v="0"/>
    <s v="theater/plays"/>
    <n v="8.0000000000000002E-3"/>
    <n v="10"/>
    <s v="theater"/>
    <s v="plays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d v="2017-03-14T10:21:56"/>
    <b v="0"/>
    <x v="80"/>
    <b v="0"/>
    <s v="theater/plays"/>
    <n v="3.7499999999999999E-2"/>
    <n v="93.75"/>
    <s v="theater"/>
    <s v="plays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d v="2017-03-09T08:54:05"/>
    <b v="0"/>
    <x v="8"/>
    <b v="0"/>
    <s v="theater/plays"/>
    <n v="0.15731707317073171"/>
    <n v="53.75"/>
    <s v="theater"/>
    <s v="plays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d v="2017-02-20T03:24:20"/>
    <b v="0"/>
    <x v="29"/>
    <b v="0"/>
    <s v="theater/plays"/>
    <n v="3.3333333333333332E-4"/>
    <n v="10"/>
    <s v="theater"/>
    <s v="plays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d v="2017-02-22T08:33:54"/>
    <b v="0"/>
    <x v="38"/>
    <b v="0"/>
    <s v="theater/plays"/>
    <n v="1.08"/>
    <n v="33.75"/>
    <s v="theater"/>
    <s v="plays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d v="2017-03-06T12:16:59"/>
    <b v="0"/>
    <x v="8"/>
    <b v="0"/>
    <s v="theater/plays"/>
    <n v="0.22500000000000001"/>
    <n v="18.75"/>
    <s v="theater"/>
    <s v="plays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d v="2017-03-12T22:38:41"/>
    <b v="0"/>
    <x v="63"/>
    <b v="0"/>
    <s v="theater/plays"/>
    <n v="0.20849420849420849"/>
    <n v="23.142857142857142"/>
    <s v="theater"/>
    <s v="plays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d v="2017-02-23T06:05:54"/>
    <b v="0"/>
    <x v="19"/>
    <b v="0"/>
    <s v="theater/plays"/>
    <n v="1.278"/>
    <n v="29.045454545454547"/>
    <s v="theater"/>
    <s v="plays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d v="2017-03-13T16:14:29"/>
    <b v="0"/>
    <x v="29"/>
    <b v="0"/>
    <s v="theater/plays"/>
    <n v="3.3333333333333333E-2"/>
    <n v="50"/>
    <s v="theater"/>
    <s v="plays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d v="2017-03-15T10:30:07"/>
    <b v="0"/>
    <x v="78"/>
    <b v="0"/>
    <s v="theater/plays"/>
    <n v="0"/>
    <e v="#DIV/0!"/>
    <s v="theater"/>
    <s v="plays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d v="2017-02-19T01:29:20"/>
    <b v="0"/>
    <x v="79"/>
    <b v="0"/>
    <s v="theater/plays"/>
    <n v="5.3999999999999999E-2"/>
    <n v="450"/>
    <s v="theater"/>
    <s v="plays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d v="2017-03-08T12:15:03"/>
    <b v="0"/>
    <x v="80"/>
    <b v="0"/>
    <s v="theater/plays"/>
    <n v="9.5999999999999992E-3"/>
    <n v="24"/>
    <s v="theater"/>
    <s v="plays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d v="2017-03-06T13:04:48"/>
    <b v="0"/>
    <x v="22"/>
    <b v="0"/>
    <s v="theater/plays"/>
    <n v="0.51600000000000001"/>
    <n v="32.25"/>
    <s v="theater"/>
    <s v="plays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d v="2017-02-17T07:18:59"/>
    <b v="0"/>
    <x v="83"/>
    <b v="0"/>
    <s v="theater/plays"/>
    <n v="1.6363636363636365E-2"/>
    <n v="15"/>
    <s v="theater"/>
    <s v="plays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d v="2017-03-14T03:35:56"/>
    <b v="0"/>
    <x v="78"/>
    <b v="0"/>
    <s v="theater/plays"/>
    <n v="0"/>
    <e v="#DIV/0!"/>
    <s v="theater"/>
    <s v="plays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d v="2017-03-02T07:55:07"/>
    <b v="0"/>
    <x v="209"/>
    <b v="0"/>
    <s v="theater/plays"/>
    <n v="0.754"/>
    <n v="251.33333333333334"/>
    <s v="theater"/>
    <s v="plays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d v="2017-01-26T19:58:54"/>
    <b v="0"/>
    <x v="78"/>
    <b v="0"/>
    <s v="theater/plays"/>
    <n v="0"/>
    <e v="#DIV/0!"/>
    <s v="theater"/>
    <s v="plays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d v="2017-03-02T11:22:46"/>
    <b v="0"/>
    <x v="8"/>
    <b v="0"/>
    <s v="theater/plays"/>
    <n v="0.105"/>
    <n v="437.5"/>
    <s v="theater"/>
    <s v="plays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d v="2014-09-27T18:15:55"/>
    <b v="1"/>
    <x v="496"/>
    <b v="1"/>
    <s v="theater/plays"/>
    <n v="1.1752499999999999"/>
    <n v="110.35211267605634"/>
    <s v="theater"/>
    <s v="plays"/>
    <n v="40.04166666667151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d v="2014-09-09T10:58:04"/>
    <b v="1"/>
    <x v="7"/>
    <b v="1"/>
    <s v="theater/plays"/>
    <n v="1.3116666666666668"/>
    <n v="41.421052631578945"/>
    <s v="theater"/>
    <s v="plays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d v="2012-11-12T19:25:00"/>
    <b v="1"/>
    <x v="20"/>
    <b v="1"/>
    <s v="theater/plays"/>
    <n v="1.04"/>
    <n v="52"/>
    <s v="theater"/>
    <s v="plays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d v="2010-10-27T01:20:03"/>
    <b v="1"/>
    <x v="201"/>
    <b v="1"/>
    <s v="theater/plays"/>
    <n v="1.01"/>
    <n v="33.990384615384613"/>
    <s v="theater"/>
    <s v="plays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d v="2014-08-11T15:09:34"/>
    <b v="1"/>
    <x v="69"/>
    <b v="1"/>
    <s v="theater/plays"/>
    <n v="1.004"/>
    <n v="103.35294117647059"/>
    <s v="theater"/>
    <s v="plays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d v="2013-10-03T15:49:27"/>
    <b v="1"/>
    <x v="85"/>
    <b v="1"/>
    <s v="theater/plays"/>
    <n v="1.0595454545454546"/>
    <n v="34.791044776119406"/>
    <s v="theater"/>
    <s v="plays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d v="2011-03-30T22:42:17"/>
    <b v="1"/>
    <x v="198"/>
    <b v="1"/>
    <s v="theater/plays"/>
    <n v="3.3558333333333334"/>
    <n v="41.773858921161825"/>
    <s v="theater"/>
    <s v="plays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d v="2012-03-02T16:00:58"/>
    <b v="1"/>
    <x v="252"/>
    <b v="1"/>
    <s v="theater/plays"/>
    <n v="1.1292857142857142"/>
    <n v="64.268292682926827"/>
    <s v="theater"/>
    <s v="plays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d v="2012-11-20T06:58:45"/>
    <b v="1"/>
    <x v="177"/>
    <b v="1"/>
    <s v="theater/plays"/>
    <n v="1.885046"/>
    <n v="31.209370860927152"/>
    <s v="theater"/>
    <s v="plays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d v="2012-04-27T17:52:24"/>
    <b v="1"/>
    <x v="30"/>
    <b v="1"/>
    <s v="theater/plays"/>
    <n v="1.0181818181818181"/>
    <n v="62.921348314606739"/>
    <s v="theater"/>
    <s v="plays"/>
    <n v="35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d v="2014-07-09T13:55:05"/>
    <b v="1"/>
    <x v="14"/>
    <b v="1"/>
    <s v="theater/plays"/>
    <n v="1.01"/>
    <n v="98.536585365853654"/>
    <s v="theater"/>
    <s v="plays"/>
    <n v="9.4200810185211594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d v="2013-06-22T15:09:12"/>
    <b v="1"/>
    <x v="50"/>
    <b v="1"/>
    <s v="theater/plays"/>
    <n v="1.1399999999999999"/>
    <n v="82.608695652173907"/>
    <s v="theater"/>
    <s v="plays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d v="2011-12-06T20:36:01"/>
    <b v="1"/>
    <x v="47"/>
    <b v="1"/>
    <s v="theater/plays"/>
    <n v="1.3348133333333334"/>
    <n v="38.504230769230773"/>
    <s v="theater"/>
    <s v="plays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d v="2014-07-21T01:21:27"/>
    <b v="1"/>
    <x v="7"/>
    <b v="1"/>
    <s v="theater/plays"/>
    <n v="1.0153333333333334"/>
    <n v="80.15789473684211"/>
    <s v="theater"/>
    <s v="plays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d v="2014-09-15T07:52:02"/>
    <b v="1"/>
    <x v="142"/>
    <b v="1"/>
    <s v="theater/plays"/>
    <n v="1.0509999999999999"/>
    <n v="28.405405405405407"/>
    <s v="theater"/>
    <s v="plays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d v="2014-06-09T11:27:42"/>
    <b v="1"/>
    <x v="287"/>
    <b v="1"/>
    <s v="theater/plays"/>
    <n v="1.2715000000000001"/>
    <n v="80.730158730158735"/>
    <s v="theater"/>
    <s v="plays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d v="2014-05-16T13:05:25"/>
    <b v="1"/>
    <x v="250"/>
    <b v="1"/>
    <s v="theater/plays"/>
    <n v="1.1115384615384616"/>
    <n v="200.69444444444446"/>
    <s v="theater"/>
    <s v="plays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d v="2014-05-07T14:20:15"/>
    <b v="1"/>
    <x v="26"/>
    <b v="1"/>
    <s v="theater/plays"/>
    <n v="1.0676000000000001"/>
    <n v="37.591549295774648"/>
    <s v="theater"/>
    <s v="plays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d v="2011-04-10T22:49:20"/>
    <b v="1"/>
    <x v="64"/>
    <b v="1"/>
    <s v="theater/plays"/>
    <n v="1.6266666666666667"/>
    <n v="58.095238095238095"/>
    <s v="theater"/>
    <s v="plays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d v="2014-10-28T11:35:53"/>
    <b v="1"/>
    <x v="497"/>
    <b v="1"/>
    <s v="theater/plays"/>
    <n v="1.6022808571428573"/>
    <n v="60.300892473118282"/>
    <s v="theater"/>
    <s v="plays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d v="2014-07-18T23:13:01"/>
    <b v="1"/>
    <x v="165"/>
    <b v="1"/>
    <s v="theater/plays"/>
    <n v="1.1616666666666666"/>
    <n v="63.363636363636367"/>
    <s v="theater"/>
    <s v="plays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d v="2014-05-12T21:32:33"/>
    <b v="1"/>
    <x v="42"/>
    <b v="1"/>
    <s v="theater/plays"/>
    <n v="1.242"/>
    <n v="50.901639344262293"/>
    <s v="theater"/>
    <s v="plays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d v="2013-11-13T12:42:41"/>
    <b v="1"/>
    <x v="141"/>
    <b v="1"/>
    <s v="theater/plays"/>
    <n v="1.030125"/>
    <n v="100.5"/>
    <s v="theater"/>
    <s v="plays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d v="2014-05-29T20:55:44"/>
    <b v="1"/>
    <x v="26"/>
    <b v="1"/>
    <s v="theater/plays"/>
    <n v="1.1225000000000001"/>
    <n v="31.619718309859156"/>
    <s v="theater"/>
    <s v="plays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d v="2016-04-06T09:35:58"/>
    <b v="1"/>
    <x v="27"/>
    <b v="1"/>
    <s v="theater/plays"/>
    <n v="1.0881428571428571"/>
    <n v="65.102564102564102"/>
    <s v="theater"/>
    <s v="plays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d v="2012-01-15T12:31:08"/>
    <b v="1"/>
    <x v="60"/>
    <b v="1"/>
    <s v="theater/plays"/>
    <n v="1.1499999999999999"/>
    <n v="79.310344827586206"/>
    <s v="theater"/>
    <s v="plays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d v="2014-08-27T16:04:52"/>
    <b v="1"/>
    <x v="142"/>
    <b v="1"/>
    <s v="theater/plays"/>
    <n v="1.03"/>
    <n v="139.18918918918919"/>
    <s v="theater"/>
    <s v="plays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d v="2014-08-11T15:45:08"/>
    <b v="1"/>
    <x v="23"/>
    <b v="1"/>
    <s v="theater/plays"/>
    <n v="1.0113333333333334"/>
    <n v="131.91304347826087"/>
    <s v="theater"/>
    <s v="plays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d v="2010-12-19T16:17:07"/>
    <b v="1"/>
    <x v="65"/>
    <b v="1"/>
    <s v="theater/plays"/>
    <n v="1.0955999999999999"/>
    <n v="91.3"/>
    <s v="theater"/>
    <s v="plays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d v="2013-07-22T17:20:31"/>
    <b v="1"/>
    <x v="165"/>
    <b v="1"/>
    <s v="theater/plays"/>
    <n v="1.148421052631579"/>
    <n v="39.672727272727272"/>
    <s v="theater"/>
    <s v="plays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d v="2014-05-22T11:00:09"/>
    <b v="1"/>
    <x v="13"/>
    <b v="1"/>
    <s v="theater/plays"/>
    <n v="1.1739999999999999"/>
    <n v="57.549019607843135"/>
    <s v="theater"/>
    <s v="plays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d v="2014-06-16T09:31:15"/>
    <b v="1"/>
    <x v="76"/>
    <b v="1"/>
    <s v="theater/plays"/>
    <n v="1.7173333333333334"/>
    <n v="33.025641025641029"/>
    <s v="theater"/>
    <s v="plays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d v="2013-04-11T11:51:11"/>
    <b v="1"/>
    <x v="95"/>
    <b v="1"/>
    <s v="theater/plays"/>
    <n v="1.1416238095238094"/>
    <n v="77.335806451612896"/>
    <s v="theater"/>
    <s v="plays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d v="2014-05-21T04:54:09"/>
    <b v="1"/>
    <x v="43"/>
    <b v="1"/>
    <s v="theater/plays"/>
    <n v="1.1975"/>
    <n v="31.933333333333334"/>
    <s v="theater"/>
    <s v="plays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d v="2014-05-20T02:26:27"/>
    <b v="1"/>
    <x v="41"/>
    <b v="1"/>
    <s v="theater/plays"/>
    <n v="1.0900000000000001"/>
    <n v="36.333333333333336"/>
    <s v="theater"/>
    <s v="plays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d v="2011-12-06T17:47:01"/>
    <b v="1"/>
    <x v="299"/>
    <b v="1"/>
    <s v="theater/plays"/>
    <n v="1.0088571428571429"/>
    <n v="46.768211920529801"/>
    <s v="theater"/>
    <s v="plays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d v="2013-08-05T14:04:29"/>
    <b v="1"/>
    <x v="32"/>
    <b v="1"/>
    <s v="theater/plays"/>
    <n v="1.0900000000000001"/>
    <n v="40.073529411764703"/>
    <s v="theater"/>
    <s v="plays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d v="2014-06-01T18:50:31"/>
    <b v="1"/>
    <x v="67"/>
    <b v="1"/>
    <s v="theater/plays"/>
    <n v="1.0720930232558139"/>
    <n v="100.21739130434783"/>
    <s v="theater"/>
    <s v="plays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d v="2014-07-09T18:27:21"/>
    <b v="1"/>
    <x v="54"/>
    <b v="1"/>
    <s v="theater/plays"/>
    <n v="1"/>
    <n v="41.666666666666664"/>
    <s v="theater"/>
    <s v="plays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d v="2014-08-17T17:10:38"/>
    <b v="1"/>
    <x v="16"/>
    <b v="1"/>
    <s v="theater/plays"/>
    <n v="1.0218750000000001"/>
    <n v="46.714285714285715"/>
    <s v="theater"/>
    <s v="plays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d v="2014-07-15T10:59:33"/>
    <b v="1"/>
    <x v="138"/>
    <b v="1"/>
    <s v="theater/plays"/>
    <n v="1.1629333333333334"/>
    <n v="71.491803278688522"/>
    <s v="theater"/>
    <s v="plays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d v="2015-05-20T04:58:22"/>
    <b v="0"/>
    <x v="82"/>
    <b v="0"/>
    <s v="theater/musical"/>
    <n v="0.65"/>
    <n v="14.444444444444445"/>
    <s v="theater"/>
    <s v="musical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d v="2015-04-24T03:18:52"/>
    <b v="0"/>
    <x v="10"/>
    <b v="0"/>
    <s v="theater/musical"/>
    <n v="0.12327272727272727"/>
    <n v="356.84210526315792"/>
    <s v="theater"/>
    <s v="musical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d v="2016-11-08T22:37:55"/>
    <b v="0"/>
    <x v="78"/>
    <b v="0"/>
    <s v="theater/musical"/>
    <n v="0"/>
    <e v="#DIV/0!"/>
    <s v="theater"/>
    <s v="musical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d v="2016-06-17T13:07:49"/>
    <b v="0"/>
    <x v="80"/>
    <b v="0"/>
    <s v="theater/musical"/>
    <n v="4.0266666666666666E-2"/>
    <n v="37.75"/>
    <s v="theater"/>
    <s v="musical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d v="2015-01-14T17:34:19"/>
    <b v="0"/>
    <x v="22"/>
    <b v="0"/>
    <s v="theater/musical"/>
    <n v="1.0200000000000001E-2"/>
    <n v="12.75"/>
    <s v="theater"/>
    <s v="musical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d v="2015-01-06T18:14:16"/>
    <b v="0"/>
    <x v="54"/>
    <b v="0"/>
    <s v="theater/musical"/>
    <n v="0.1174"/>
    <n v="24.458333333333332"/>
    <s v="theater"/>
    <s v="musical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d v="2015-06-26T20:29:58"/>
    <b v="0"/>
    <x v="78"/>
    <b v="0"/>
    <s v="theater/musical"/>
    <n v="0"/>
    <e v="#DIV/0!"/>
    <s v="theater"/>
    <s v="musical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d v="2015-01-13T09:15:42"/>
    <b v="0"/>
    <x v="70"/>
    <b v="0"/>
    <s v="theater/musical"/>
    <n v="0.59142857142857141"/>
    <n v="53.07692307692308"/>
    <s v="theater"/>
    <s v="musical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d v="2015-06-02T09:21:15"/>
    <b v="0"/>
    <x v="79"/>
    <b v="0"/>
    <s v="theater/musical"/>
    <n v="5.9999999999999995E-4"/>
    <n v="300"/>
    <s v="theater"/>
    <s v="musical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d v="2015-01-05T06:50:18"/>
    <b v="0"/>
    <x v="80"/>
    <b v="0"/>
    <s v="theater/musical"/>
    <n v="0.1145"/>
    <n v="286.25"/>
    <s v="theater"/>
    <s v="musical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d v="2015-01-09T05:11:17"/>
    <b v="0"/>
    <x v="83"/>
    <b v="0"/>
    <s v="theater/musical"/>
    <n v="3.6666666666666666E-3"/>
    <n v="36.666666666666664"/>
    <s v="theater"/>
    <s v="musical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d v="2014-08-07T13:16:58"/>
    <b v="0"/>
    <x v="28"/>
    <b v="0"/>
    <s v="theater/musical"/>
    <n v="0.52159999999999995"/>
    <n v="49.20754716981132"/>
    <s v="theater"/>
    <s v="musical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d v="2016-03-31T02:41:41"/>
    <b v="0"/>
    <x v="29"/>
    <b v="0"/>
    <s v="theater/musical"/>
    <n v="2.0000000000000002E-5"/>
    <n v="1"/>
    <s v="theater"/>
    <s v="musical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d v="2014-08-10T13:24:37"/>
    <b v="0"/>
    <x v="84"/>
    <b v="0"/>
    <s v="theater/musical"/>
    <n v="1.2500000000000001E-2"/>
    <n v="12.5"/>
    <s v="theater"/>
    <s v="musical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d v="2015-10-16T15:29:06"/>
    <b v="0"/>
    <x v="20"/>
    <b v="0"/>
    <s v="theater/musical"/>
    <n v="0.54520000000000002"/>
    <n v="109.04"/>
    <s v="theater"/>
    <s v="musical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d v="2015-08-26T18:43:42"/>
    <b v="0"/>
    <x v="79"/>
    <b v="0"/>
    <s v="theater/musical"/>
    <n v="0.25"/>
    <n v="41.666666666666664"/>
    <s v="theater"/>
    <s v="musical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d v="2015-06-17T11:27:59"/>
    <b v="0"/>
    <x v="78"/>
    <b v="0"/>
    <s v="theater/musical"/>
    <n v="0"/>
    <e v="#DIV/0!"/>
    <s v="theater"/>
    <s v="musical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d v="2015-04-01T03:59:32"/>
    <b v="0"/>
    <x v="8"/>
    <b v="0"/>
    <s v="theater/musical"/>
    <n v="3.4125000000000003E-2"/>
    <n v="22.75"/>
    <s v="theater"/>
    <s v="musical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d v="2015-08-20T01:37:31"/>
    <b v="0"/>
    <x v="78"/>
    <b v="0"/>
    <s v="theater/musical"/>
    <n v="0"/>
    <e v="#DIV/0!"/>
    <s v="theater"/>
    <s v="musical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d v="2015-02-22T01:40:07"/>
    <b v="0"/>
    <x v="17"/>
    <b v="0"/>
    <s v="theater/musical"/>
    <n v="0.46363636363636362"/>
    <n v="70.833333333333329"/>
    <s v="theater"/>
    <s v="musical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d v="2014-07-07T09:31:17"/>
    <b v="1"/>
    <x v="141"/>
    <b v="1"/>
    <s v="theater/plays"/>
    <n v="1.0349999999999999"/>
    <n v="63.109756097560975"/>
    <s v="theater"/>
    <s v="plays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d v="2014-05-19T10:17:38"/>
    <b v="1"/>
    <x v="334"/>
    <b v="1"/>
    <s v="theater/plays"/>
    <n v="1.1932315789473684"/>
    <n v="50.157964601769912"/>
    <s v="theater"/>
    <s v="plays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d v="2012-04-14T17:28:39"/>
    <b v="1"/>
    <x v="65"/>
    <b v="1"/>
    <s v="theater/plays"/>
    <n v="1.2576666666666667"/>
    <n v="62.883333333333333"/>
    <s v="theater"/>
    <s v="plays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d v="2014-07-14T09:04:40"/>
    <b v="1"/>
    <x v="498"/>
    <b v="1"/>
    <s v="theater/plays"/>
    <n v="1.1974347826086957"/>
    <n v="85.531055900621112"/>
    <s v="theater"/>
    <s v="plays"/>
    <n v="31.49675925926567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d v="2014-07-09T14:05:51"/>
    <b v="1"/>
    <x v="225"/>
    <b v="1"/>
    <s v="theater/plays"/>
    <n v="1.2625"/>
    <n v="53.723404255319146"/>
    <s v="theater"/>
    <s v="plays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d v="2015-06-16T13:19:19"/>
    <b v="1"/>
    <x v="5"/>
    <b v="1"/>
    <s v="theater/plays"/>
    <n v="1.0011666666666668"/>
    <n v="127.80851063829788"/>
    <s v="theater"/>
    <s v="plays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d v="2015-11-29T14:01:13"/>
    <b v="1"/>
    <x v="248"/>
    <b v="1"/>
    <s v="theater/plays"/>
    <n v="1.0213333333333334"/>
    <n v="106.57391304347826"/>
    <s v="theater"/>
    <s v="plays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d v="2015-08-03T10:57:51"/>
    <b v="1"/>
    <x v="179"/>
    <b v="1"/>
    <s v="theater/plays"/>
    <n v="1.0035142857142858"/>
    <n v="262.11194029850748"/>
    <s v="theater"/>
    <s v="plays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d v="2015-06-10T06:06:11"/>
    <b v="1"/>
    <x v="2"/>
    <b v="1"/>
    <s v="theater/plays"/>
    <n v="1.0004999999999999"/>
    <n v="57.171428571428571"/>
    <s v="theater"/>
    <s v="plays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d v="2016-10-05T08:06:24"/>
    <b v="1"/>
    <x v="201"/>
    <b v="1"/>
    <s v="theater/plays"/>
    <n v="1.1602222222222223"/>
    <n v="50.20192307692308"/>
    <s v="theater"/>
    <s v="plays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d v="2014-11-27T19:03:06"/>
    <b v="1"/>
    <x v="192"/>
    <b v="1"/>
    <s v="theater/plays"/>
    <n v="1.0209999999999999"/>
    <n v="66.586956521739125"/>
    <s v="theater"/>
    <s v="plays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d v="2015-02-15T18:35:47"/>
    <b v="1"/>
    <x v="46"/>
    <b v="1"/>
    <s v="theater/plays"/>
    <n v="1.0011000000000001"/>
    <n v="168.25210084033614"/>
    <s v="theater"/>
    <s v="plays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d v="2017-02-06T15:00:04"/>
    <b v="1"/>
    <x v="211"/>
    <b v="1"/>
    <s v="theater/plays"/>
    <n v="1.0084"/>
    <n v="256.37288135593218"/>
    <s v="theater"/>
    <s v="plays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d v="2015-05-31T11:43:23"/>
    <b v="1"/>
    <x v="116"/>
    <b v="1"/>
    <s v="theater/plays"/>
    <n v="1.0342499999999999"/>
    <n v="36.610619469026545"/>
    <s v="theater"/>
    <s v="plays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d v="2015-09-23T08:58:17"/>
    <b v="1"/>
    <x v="87"/>
    <b v="1"/>
    <s v="theater/plays"/>
    <n v="1.248"/>
    <n v="37.142857142857146"/>
    <s v="theater"/>
    <s v="plays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d v="2015-07-21T15:02:56"/>
    <b v="1"/>
    <x v="142"/>
    <b v="1"/>
    <s v="theater/plays"/>
    <n v="1.0951612903225807"/>
    <n v="45.878378378378379"/>
    <s v="theater"/>
    <s v="plays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d v="2016-11-23T15:25:13"/>
    <b v="1"/>
    <x v="499"/>
    <b v="1"/>
    <s v="theater/plays"/>
    <n v="1.0203333333333333"/>
    <n v="141.71296296296296"/>
    <s v="theater"/>
    <s v="plays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d v="2016-05-13T08:25:38"/>
    <b v="1"/>
    <x v="70"/>
    <b v="1"/>
    <s v="theater/plays"/>
    <n v="1.0235000000000001"/>
    <n v="52.487179487179489"/>
    <s v="theater"/>
    <s v="plays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d v="2015-09-30T09:00:12"/>
    <b v="1"/>
    <x v="64"/>
    <b v="1"/>
    <s v="theater/plays"/>
    <n v="1.0416666666666667"/>
    <n v="59.523809523809526"/>
    <s v="theater"/>
    <s v="plays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d v="2016-12-18T16:10:36"/>
    <b v="0"/>
    <x v="209"/>
    <b v="1"/>
    <s v="theater/plays"/>
    <n v="1.25"/>
    <n v="50"/>
    <s v="theater"/>
    <s v="plays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d v="2015-11-15T12:01:24"/>
    <b v="1"/>
    <x v="77"/>
    <b v="1"/>
    <s v="theater/plays"/>
    <n v="1.0234285714285714"/>
    <n v="193.62162162162161"/>
    <s v="theater"/>
    <s v="plays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d v="2014-10-21T01:59:58"/>
    <b v="1"/>
    <x v="91"/>
    <b v="1"/>
    <s v="theater/plays"/>
    <n v="1.0786500000000001"/>
    <n v="106.79702970297029"/>
    <s v="theater"/>
    <s v="plays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d v="2014-09-15T23:02:06"/>
    <b v="1"/>
    <x v="77"/>
    <b v="1"/>
    <s v="theater/plays"/>
    <n v="1.0988461538461538"/>
    <n v="77.21621621621621"/>
    <s v="theater"/>
    <s v="plays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d v="2016-03-17T17:39:07"/>
    <b v="0"/>
    <x v="33"/>
    <b v="1"/>
    <s v="theater/plays"/>
    <n v="1.61"/>
    <n v="57.5"/>
    <s v="theater"/>
    <s v="plays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d v="2016-04-03T14:31:57"/>
    <b v="1"/>
    <x v="55"/>
    <b v="1"/>
    <s v="theater/plays"/>
    <n v="1.3120000000000001"/>
    <n v="50.46153846153846"/>
    <s v="theater"/>
    <s v="plays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d v="2017-01-31T14:19:15"/>
    <b v="0"/>
    <x v="42"/>
    <b v="1"/>
    <s v="theater/plays"/>
    <n v="1.1879999999999999"/>
    <n v="97.377049180327873"/>
    <s v="theater"/>
    <s v="plays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d v="2016-12-30T13:56:48"/>
    <b v="0"/>
    <x v="248"/>
    <b v="1"/>
    <s v="theater/plays"/>
    <n v="1.0039275000000001"/>
    <n v="34.91921739130435"/>
    <s v="theater"/>
    <s v="plays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d v="2016-06-01T03:20:51"/>
    <b v="1"/>
    <x v="331"/>
    <b v="1"/>
    <s v="theater/plays"/>
    <n v="1.0320666666666667"/>
    <n v="85.530386740331494"/>
    <s v="theater"/>
    <s v="plays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d v="2016-11-28T17:00:33"/>
    <b v="0"/>
    <x v="238"/>
    <b v="1"/>
    <s v="theater/plays"/>
    <n v="1.006"/>
    <n v="182.90909090909091"/>
    <s v="theater"/>
    <s v="plays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d v="2015-09-05T06:23:04"/>
    <b v="1"/>
    <x v="314"/>
    <b v="1"/>
    <s v="theater/plays"/>
    <n v="1.0078754285714286"/>
    <n v="131.13620817843866"/>
    <s v="theater"/>
    <s v="plays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d v="2015-06-01T07:14:58"/>
    <b v="1"/>
    <x v="1"/>
    <b v="1"/>
    <s v="theater/plays"/>
    <n v="1.1232142857142857"/>
    <n v="39.810126582278478"/>
    <s v="theater"/>
    <s v="plays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d v="2015-09-30T21:08:13"/>
    <b v="1"/>
    <x v="201"/>
    <b v="1"/>
    <s v="theater/plays"/>
    <n v="1.0591914022517912"/>
    <n v="59.701730769230764"/>
    <s v="theater"/>
    <s v="plays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d v="2017-01-19T11:39:08"/>
    <b v="0"/>
    <x v="69"/>
    <b v="1"/>
    <s v="theater/plays"/>
    <n v="1.0056666666666667"/>
    <n v="88.735294117647058"/>
    <s v="theater"/>
    <s v="plays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d v="2014-09-11T02:47:50"/>
    <b v="1"/>
    <x v="157"/>
    <b v="1"/>
    <s v="theater/plays"/>
    <n v="1.1530588235294117"/>
    <n v="58.688622754491021"/>
    <s v="theater"/>
    <s v="plays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d v="2014-08-20T13:08:12"/>
    <b v="1"/>
    <x v="275"/>
    <b v="1"/>
    <s v="theater/plays"/>
    <n v="1.273042"/>
    <n v="69.56513661202186"/>
    <s v="theater"/>
    <s v="plays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d v="2015-09-14T21:19:22"/>
    <b v="1"/>
    <x v="26"/>
    <b v="1"/>
    <s v="theater/plays"/>
    <n v="1.028375"/>
    <n v="115.87323943661971"/>
    <s v="theater"/>
    <s v="plays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d v="2016-11-01T11:39:42"/>
    <b v="0"/>
    <x v="50"/>
    <b v="1"/>
    <s v="theater/plays"/>
    <n v="1.0293749999999999"/>
    <n v="23.869565217391305"/>
    <s v="theater"/>
    <s v="plays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d v="2015-05-11T09:24:18"/>
    <b v="0"/>
    <x v="500"/>
    <b v="1"/>
    <s v="theater/plays"/>
    <n v="1.043047619047619"/>
    <n v="81.125925925925927"/>
    <s v="theater"/>
    <s v="plays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d v="2015-08-14T06:20:00"/>
    <b v="1"/>
    <x v="189"/>
    <b v="1"/>
    <s v="theater/plays"/>
    <n v="1.1122000000000001"/>
    <n v="57.626943005181346"/>
    <s v="theater"/>
    <s v="plays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d v="2015-06-12T05:25:12"/>
    <b v="1"/>
    <x v="7"/>
    <b v="1"/>
    <s v="theater/plays"/>
    <n v="1.0586"/>
    <n v="46.429824561403507"/>
    <s v="theater"/>
    <s v="plays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d v="2015-03-05T16:19:17"/>
    <b v="1"/>
    <x v="452"/>
    <b v="1"/>
    <s v="theater/plays"/>
    <n v="1.0079166666666666"/>
    <n v="60.475000000000001"/>
    <s v="theater"/>
    <s v="plays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d v="2015-05-21T12:55:14"/>
    <b v="1"/>
    <x v="106"/>
    <b v="1"/>
    <s v="theater/plays"/>
    <n v="1.0492727272727274"/>
    <n v="65.579545454545453"/>
    <s v="theater"/>
    <s v="plays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d v="2014-10-06T12:48:44"/>
    <b v="1"/>
    <x v="496"/>
    <b v="1"/>
    <s v="theater/plays"/>
    <n v="1.01552"/>
    <n v="119.1924882629108"/>
    <s v="theater"/>
    <s v="plays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d v="2015-05-22T12:32:46"/>
    <b v="1"/>
    <x v="9"/>
    <b v="1"/>
    <s v="theater/plays"/>
    <n v="1.1073333333333333"/>
    <n v="83.05"/>
    <s v="theater"/>
    <s v="plays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d v="2016-08-08T06:20:40"/>
    <b v="1"/>
    <x v="133"/>
    <b v="1"/>
    <s v="theater/plays"/>
    <n v="1.2782222222222221"/>
    <n v="57.52"/>
    <s v="theater"/>
    <s v="plays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d v="2016-08-20T08:50:28"/>
    <b v="1"/>
    <x v="248"/>
    <b v="1"/>
    <s v="theater/plays"/>
    <n v="1.0182500000000001"/>
    <n v="177.08695652173913"/>
    <s v="theater"/>
    <s v="plays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d v="2015-02-23T21:03:29"/>
    <b v="1"/>
    <x v="153"/>
    <b v="1"/>
    <s v="theater/plays"/>
    <n v="1.012576923076923"/>
    <n v="70.771505376344081"/>
    <s v="theater"/>
    <s v="plays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d v="2014-09-07T13:26:15"/>
    <b v="1"/>
    <x v="59"/>
    <b v="1"/>
    <s v="theater/plays"/>
    <n v="1.75"/>
    <n v="29.166666666666668"/>
    <s v="theater"/>
    <s v="plays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d v="2015-05-20T08:46:17"/>
    <b v="1"/>
    <x v="282"/>
    <b v="1"/>
    <s v="theater/plays"/>
    <n v="1.2806"/>
    <n v="72.76136363636364"/>
    <s v="theater"/>
    <s v="plays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d v="2017-01-23T08:25:52"/>
    <b v="0"/>
    <x v="14"/>
    <b v="1"/>
    <s v="theater/plays"/>
    <n v="1.0629949999999999"/>
    <n v="51.853414634146333"/>
    <s v="theater"/>
    <s v="plays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d v="2014-12-09T16:17:41"/>
    <b v="1"/>
    <x v="11"/>
    <b v="1"/>
    <s v="theater/plays"/>
    <n v="1.052142857142857"/>
    <n v="98.2"/>
    <s v="theater"/>
    <s v="plays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d v="2016-09-01T13:15:45"/>
    <b v="1"/>
    <x v="174"/>
    <b v="1"/>
    <s v="theater/plays"/>
    <n v="1.0616782608695652"/>
    <n v="251.7381443298969"/>
    <s v="theater"/>
    <s v="plays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d v="2015-10-26T11:08:38"/>
    <b v="1"/>
    <x v="196"/>
    <b v="1"/>
    <s v="theater/plays"/>
    <n v="1.0924"/>
    <n v="74.821917808219183"/>
    <s v="theater"/>
    <s v="plays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d v="2015-06-16T12:24:36"/>
    <b v="1"/>
    <x v="72"/>
    <b v="1"/>
    <s v="theater/plays"/>
    <n v="1.0045454545454546"/>
    <n v="67.65306122448979"/>
    <s v="theater"/>
    <s v="plays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d v="2014-11-21T02:34:22"/>
    <b v="1"/>
    <x v="179"/>
    <b v="1"/>
    <s v="theater/plays"/>
    <n v="1.0304098360655738"/>
    <n v="93.81343283582089"/>
    <s v="theater"/>
    <s v="plays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d v="2015-10-07T07:23:08"/>
    <b v="1"/>
    <x v="32"/>
    <b v="1"/>
    <s v="theater/plays"/>
    <n v="1.121664"/>
    <n v="41.237647058823526"/>
    <s v="theater"/>
    <s v="plays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d v="2015-01-12T14:12:18"/>
    <b v="1"/>
    <x v="72"/>
    <b v="1"/>
    <s v="theater/plays"/>
    <n v="1.03"/>
    <n v="52.551020408163268"/>
    <s v="theater"/>
    <s v="plays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d v="2015-11-03T12:05:15"/>
    <b v="1"/>
    <x v="287"/>
    <b v="1"/>
    <s v="theater/plays"/>
    <n v="1.64"/>
    <n v="70.285714285714292"/>
    <s v="theater"/>
    <s v="plays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d v="2015-05-12T07:52:02"/>
    <b v="1"/>
    <x v="430"/>
    <b v="1"/>
    <s v="theater/plays"/>
    <n v="1.3128333333333333"/>
    <n v="48.325153374233132"/>
    <s v="theater"/>
    <s v="plays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d v="2015-06-17T13:11:00"/>
    <b v="1"/>
    <x v="449"/>
    <b v="1"/>
    <s v="theater/plays"/>
    <n v="1.0209999999999999"/>
    <n v="53.177083333333336"/>
    <s v="theater"/>
    <s v="plays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d v="2016-08-08T16:42:08"/>
    <b v="1"/>
    <x v="288"/>
    <b v="1"/>
    <s v="theater/plays"/>
    <n v="1.28"/>
    <n v="60.952380952380949"/>
    <s v="theater"/>
    <s v="plays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d v="2015-05-13T04:29:57"/>
    <b v="1"/>
    <x v="16"/>
    <b v="1"/>
    <s v="theater/plays"/>
    <n v="1.0149999999999999"/>
    <n v="116"/>
    <s v="theater"/>
    <s v="plays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d v="2015-06-12T07:47:45"/>
    <b v="1"/>
    <x v="209"/>
    <b v="1"/>
    <s v="theater/plays"/>
    <n v="1.0166666666666666"/>
    <n v="61"/>
    <s v="theater"/>
    <s v="plays"/>
    <n v="30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d v="2014-10-03T05:29:35"/>
    <b v="1"/>
    <x v="13"/>
    <b v="1"/>
    <s v="theater/plays"/>
    <n v="1.3"/>
    <n v="38.235294117647058"/>
    <s v="theater"/>
    <s v="plays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d v="2015-10-07T07:00:09"/>
    <b v="1"/>
    <x v="108"/>
    <b v="1"/>
    <s v="theater/plays"/>
    <n v="1.5443"/>
    <n v="106.50344827586207"/>
    <s v="theater"/>
    <s v="plays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d v="2016-08-29T14:14:02"/>
    <b v="1"/>
    <x v="64"/>
    <b v="1"/>
    <s v="theater/plays"/>
    <n v="1.0740000000000001"/>
    <n v="204.57142857142858"/>
    <s v="theater"/>
    <s v="plays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d v="2016-01-31T11:54:32"/>
    <b v="1"/>
    <x v="172"/>
    <b v="1"/>
    <s v="theater/plays"/>
    <n v="1.0132258064516129"/>
    <n v="54.912587412587413"/>
    <s v="theater"/>
    <s v="plays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d v="2015-01-13T16:07:51"/>
    <b v="1"/>
    <x v="8"/>
    <b v="1"/>
    <s v="theater/plays"/>
    <n v="1.0027777777777778"/>
    <n v="150.41666666666666"/>
    <s v="theater"/>
    <s v="plays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d v="2016-02-26T17:47:59"/>
    <b v="1"/>
    <x v="61"/>
    <b v="1"/>
    <s v="theater/plays"/>
    <n v="1.1684444444444444"/>
    <n v="52.58"/>
    <s v="theater"/>
    <s v="plays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d v="2014-10-19T11:23:26"/>
    <b v="1"/>
    <x v="61"/>
    <b v="1"/>
    <s v="theater/plays"/>
    <n v="1.0860000000000001"/>
    <n v="54.3"/>
    <s v="theater"/>
    <s v="plays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d v="2015-04-30T15:21:43"/>
    <b v="1"/>
    <x v="69"/>
    <b v="1"/>
    <s v="theater/plays"/>
    <n v="1.034"/>
    <n v="76.029411764705884"/>
    <s v="theater"/>
    <s v="plays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d v="2016-03-01T21:27:39"/>
    <b v="0"/>
    <x v="287"/>
    <b v="1"/>
    <s v="theater/plays"/>
    <n v="1.1427586206896552"/>
    <n v="105.2063492063492"/>
    <s v="theater"/>
    <s v="plays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d v="2015-04-27T13:09:58"/>
    <b v="0"/>
    <x v="209"/>
    <b v="1"/>
    <s v="theater/plays"/>
    <n v="1.03"/>
    <n v="68.666666666666671"/>
    <s v="theater"/>
    <s v="plays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d v="2015-08-02T19:28:25"/>
    <b v="0"/>
    <x v="5"/>
    <b v="1"/>
    <s v="theater/plays"/>
    <n v="1.216"/>
    <n v="129.36170212765958"/>
    <s v="theater"/>
    <s v="plays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d v="2016-03-15T23:39:48"/>
    <b v="0"/>
    <x v="186"/>
    <b v="1"/>
    <s v="theater/plays"/>
    <n v="1.026467741935484"/>
    <n v="134.26371308016877"/>
    <s v="theater"/>
    <s v="plays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d v="2016-01-10T12:51:38"/>
    <b v="0"/>
    <x v="5"/>
    <b v="1"/>
    <s v="theater/plays"/>
    <n v="1.0475000000000001"/>
    <n v="17.829787234042552"/>
    <s v="theater"/>
    <s v="plays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d v="2016-01-11T16:14:13"/>
    <b v="0"/>
    <x v="41"/>
    <b v="1"/>
    <s v="theater/plays"/>
    <n v="1.016"/>
    <n v="203.2"/>
    <s v="theater"/>
    <s v="plays"/>
    <n v="17.364432870366727"/>
  </r>
  <r>
    <n v="3285"/>
    <s v="By Morning"/>
    <s v="A new play by Matthew Gasda"/>
    <n v="4999"/>
    <n v="5604"/>
    <x v="0"/>
    <s v="US"/>
    <s v="USD"/>
    <n v="1488258000"/>
    <d v="2017-02-28T00:00:00"/>
    <n v="1485556626"/>
    <d v="2017-01-27T17:37:06"/>
    <b v="0"/>
    <x v="75"/>
    <b v="1"/>
    <s v="theater/plays"/>
    <n v="1.1210242048409682"/>
    <n v="69.18518518518519"/>
    <s v="theater"/>
    <s v="plays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d v="2016-07-16T15:09:42"/>
    <b v="0"/>
    <x v="259"/>
    <b v="1"/>
    <s v="theater/plays"/>
    <n v="1.0176666666666667"/>
    <n v="125.12295081967213"/>
    <s v="theater"/>
    <s v="plays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d v="2015-11-03T13:00:28"/>
    <b v="0"/>
    <x v="69"/>
    <b v="1"/>
    <s v="theater/plays"/>
    <n v="1"/>
    <n v="73.529411764705884"/>
    <s v="theater"/>
    <s v="plays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d v="2016-05-15T13:35:15"/>
    <b v="0"/>
    <x v="447"/>
    <b v="1"/>
    <s v="theater/plays"/>
    <n v="1.0026489999999999"/>
    <n v="48.437149758454105"/>
    <s v="theater"/>
    <s v="plays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d v="2017-01-23T03:50:02"/>
    <b v="0"/>
    <x v="20"/>
    <b v="1"/>
    <s v="theater/plays"/>
    <n v="1.3304200000000002"/>
    <n v="26.608400000000003"/>
    <s v="theater"/>
    <s v="plays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d v="2017-02-09T07:21:31"/>
    <b v="0"/>
    <x v="250"/>
    <b v="1"/>
    <s v="theater/plays"/>
    <n v="1.212"/>
    <n v="33.666666666666664"/>
    <s v="theater"/>
    <s v="plays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d v="2015-08-16T11:51:40"/>
    <b v="0"/>
    <x v="25"/>
    <b v="1"/>
    <s v="theater/plays"/>
    <n v="1.1399999999999999"/>
    <n v="40.714285714285715"/>
    <s v="theater"/>
    <s v="plays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d v="2015-10-05T13:29:08"/>
    <b v="0"/>
    <x v="41"/>
    <b v="1"/>
    <s v="theater/plays"/>
    <n v="2.8613861386138613"/>
    <n v="19.266666666666666"/>
    <s v="theater"/>
    <s v="plays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d v="2017-02-02T05:12:32"/>
    <b v="0"/>
    <x v="110"/>
    <b v="1"/>
    <s v="theater/plays"/>
    <n v="1.7044444444444444"/>
    <n v="84.285714285714292"/>
    <s v="theater"/>
    <s v="plays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d v="2015-05-17T07:59:14"/>
    <b v="0"/>
    <x v="54"/>
    <b v="1"/>
    <s v="theater/plays"/>
    <n v="1.1833333333333333"/>
    <n v="29.583333333333332"/>
    <s v="theater"/>
    <s v="plays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d v="2016-08-27T05:37:09"/>
    <b v="0"/>
    <x v="74"/>
    <b v="1"/>
    <s v="theater/plays"/>
    <n v="1.0285857142857142"/>
    <n v="26.667037037037037"/>
    <s v="theater"/>
    <s v="plays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d v="2015-11-01T13:09:32"/>
    <b v="0"/>
    <x v="5"/>
    <b v="1"/>
    <s v="theater/plays"/>
    <n v="1.4406666666666668"/>
    <n v="45.978723404255319"/>
    <s v="theater"/>
    <s v="plays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d v="2015-07-08T13:30:56"/>
    <b v="0"/>
    <x v="34"/>
    <b v="1"/>
    <s v="theater/plays"/>
    <n v="1.0007272727272727"/>
    <n v="125.09090909090909"/>
    <s v="theater"/>
    <s v="plays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d v="2015-08-23T17:59:28"/>
    <b v="0"/>
    <x v="250"/>
    <b v="1"/>
    <s v="theater/plays"/>
    <n v="1.0173000000000001"/>
    <n v="141.29166666666666"/>
    <s v="theater"/>
    <s v="plays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d v="2015-09-14T17:01:03"/>
    <b v="0"/>
    <x v="287"/>
    <b v="1"/>
    <s v="theater/plays"/>
    <n v="1.1619999999999999"/>
    <n v="55.333333333333336"/>
    <s v="theater"/>
    <s v="plays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d v="2015-04-08T12:51:02"/>
    <b v="0"/>
    <x v="106"/>
    <b v="1"/>
    <s v="theater/plays"/>
    <n v="1.3616666666666666"/>
    <n v="46.420454545454547"/>
    <s v="theater"/>
    <s v="plays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d v="2016-06-17T12:39:36"/>
    <b v="0"/>
    <x v="16"/>
    <b v="1"/>
    <s v="theater/plays"/>
    <n v="1.3346666666666667"/>
    <n v="57.2"/>
    <s v="theater"/>
    <s v="plays"/>
    <n v="44.555138888892543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d v="2016-11-07T03:26:16"/>
    <b v="0"/>
    <x v="133"/>
    <b v="1"/>
    <s v="theater/plays"/>
    <n v="1.0339285714285715"/>
    <n v="173.7"/>
    <s v="theater"/>
    <s v="plays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d v="2015-02-21T10:38:04"/>
    <b v="0"/>
    <x v="2"/>
    <b v="1"/>
    <s v="theater/plays"/>
    <n v="1.1588888888888889"/>
    <n v="59.6"/>
    <s v="theater"/>
    <s v="plays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d v="2016-11-22T09:59:12"/>
    <b v="0"/>
    <x v="489"/>
    <b v="1"/>
    <s v="theater/plays"/>
    <n v="1.0451666666666666"/>
    <n v="89.585714285714289"/>
    <s v="theater"/>
    <s v="plays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d v="2015-07-01T15:32:28"/>
    <b v="0"/>
    <x v="9"/>
    <b v="1"/>
    <s v="theater/plays"/>
    <n v="1.0202500000000001"/>
    <n v="204.05"/>
    <s v="theater"/>
    <s v="plays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d v="2016-05-03T00:15:42"/>
    <b v="0"/>
    <x v="241"/>
    <b v="1"/>
    <s v="theater/plays"/>
    <n v="1.7533333333333334"/>
    <n v="48.703703703703702"/>
    <s v="theater"/>
    <s v="plays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d v="2016-04-14T20:22:19"/>
    <b v="0"/>
    <x v="9"/>
    <b v="1"/>
    <s v="theater/plays"/>
    <n v="1.0668"/>
    <n v="53.339999999999996"/>
    <s v="theater"/>
    <s v="plays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d v="2016-03-23T16:02:45"/>
    <b v="0"/>
    <x v="7"/>
    <b v="1"/>
    <s v="theater/plays"/>
    <n v="1.2228571428571429"/>
    <n v="75.087719298245617"/>
    <s v="theater"/>
    <s v="plays"/>
    <n v="21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d v="2016-09-15T10:36:18"/>
    <b v="0"/>
    <x v="162"/>
    <b v="1"/>
    <s v="theater/plays"/>
    <n v="1.5942857142857143"/>
    <n v="18"/>
    <s v="theater"/>
    <s v="plays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d v="2015-09-06T17:17:05"/>
    <b v="0"/>
    <x v="162"/>
    <b v="1"/>
    <s v="theater/plays"/>
    <n v="1.0007692307692309"/>
    <n v="209.83870967741936"/>
    <s v="theater"/>
    <s v="plays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d v="2015-09-17T02:00:10"/>
    <b v="0"/>
    <x v="43"/>
    <b v="1"/>
    <s v="theater/plays"/>
    <n v="1.0984"/>
    <n v="61.022222222222226"/>
    <s v="theater"/>
    <s v="plays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d v="2016-10-21T14:25:46"/>
    <b v="0"/>
    <x v="14"/>
    <b v="1"/>
    <s v="theater/plays"/>
    <n v="1.0004"/>
    <n v="61"/>
    <s v="theater"/>
    <s v="plays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d v="2016-01-13T00:51:57"/>
    <b v="0"/>
    <x v="60"/>
    <b v="1"/>
    <s v="theater/plays"/>
    <n v="1.1605000000000001"/>
    <n v="80.034482758620683"/>
    <s v="theater"/>
    <s v="plays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d v="2015-04-11T01:25:11"/>
    <b v="0"/>
    <x v="6"/>
    <b v="1"/>
    <s v="theater/plays"/>
    <n v="2.1074999999999999"/>
    <n v="29.068965517241381"/>
    <s v="theater"/>
    <s v="plays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d v="2016-04-06T02:17:21"/>
    <b v="0"/>
    <x v="30"/>
    <b v="1"/>
    <s v="theater/plays"/>
    <n v="1.1000000000000001"/>
    <n v="49.438202247191015"/>
    <s v="theater"/>
    <s v="plays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d v="2014-07-06T15:54:35"/>
    <b v="0"/>
    <x v="207"/>
    <b v="1"/>
    <s v="theater/plays"/>
    <n v="1.0008673425918038"/>
    <n v="93.977440000000001"/>
    <s v="theater"/>
    <s v="plays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d v="2016-05-08T19:57:04"/>
    <b v="0"/>
    <x v="59"/>
    <b v="1"/>
    <s v="theater/plays"/>
    <n v="1.0619047619047619"/>
    <n v="61.944444444444443"/>
    <s v="theater"/>
    <s v="plays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d v="2016-03-02T02:14:53"/>
    <b v="0"/>
    <x v="58"/>
    <b v="1"/>
    <s v="theater/plays"/>
    <n v="1.256"/>
    <n v="78.5"/>
    <s v="theater"/>
    <s v="plays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d v="2014-12-17T09:03:06"/>
    <b v="0"/>
    <x v="38"/>
    <b v="1"/>
    <s v="theater/plays"/>
    <n v="1.08"/>
    <n v="33.75"/>
    <s v="theater"/>
    <s v="plays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d v="2016-05-22T20:05:57"/>
    <b v="0"/>
    <x v="44"/>
    <b v="1"/>
    <s v="theater/plays"/>
    <n v="1.01"/>
    <n v="66.44736842105263"/>
    <s v="theater"/>
    <s v="plays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d v="2014-10-01T21:24:25"/>
    <b v="0"/>
    <x v="41"/>
    <b v="1"/>
    <s v="theater/plays"/>
    <n v="1.0740000000000001"/>
    <n v="35.799999999999997"/>
    <s v="theater"/>
    <s v="plays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d v="2016-05-30T19:14:56"/>
    <b v="0"/>
    <x v="23"/>
    <b v="1"/>
    <s v="theater/plays"/>
    <n v="1.0151515151515151"/>
    <n v="145.65217391304347"/>
    <s v="theater"/>
    <s v="plays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d v="2016-08-26T03:46:48"/>
    <b v="0"/>
    <x v="72"/>
    <b v="1"/>
    <s v="theater/plays"/>
    <n v="1.2589999999999999"/>
    <n v="25.693877551020407"/>
    <s v="theater"/>
    <s v="plays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d v="2016-05-22T08:59:50"/>
    <b v="0"/>
    <x v="73"/>
    <b v="1"/>
    <s v="theater/plays"/>
    <n v="1.0166666666666666"/>
    <n v="152.5"/>
    <s v="theater"/>
    <s v="plays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d v="2015-03-01T13:51:17"/>
    <b v="0"/>
    <x v="41"/>
    <b v="1"/>
    <s v="theater/plays"/>
    <n v="1.125"/>
    <n v="30"/>
    <s v="theater"/>
    <s v="plays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d v="2015-02-06T12:08:25"/>
    <b v="0"/>
    <x v="7"/>
    <b v="1"/>
    <s v="theater/plays"/>
    <n v="1.0137499999999999"/>
    <n v="142.28070175438597"/>
    <s v="theater"/>
    <s v="plays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d v="2016-04-08T03:59:26"/>
    <b v="0"/>
    <x v="51"/>
    <b v="1"/>
    <s v="theater/plays"/>
    <n v="1.0125"/>
    <n v="24.545454545454547"/>
    <s v="theater"/>
    <s v="plays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d v="2014-07-02T08:48:03"/>
    <b v="0"/>
    <x v="82"/>
    <b v="1"/>
    <s v="theater/plays"/>
    <n v="1.4638888888888888"/>
    <n v="292.77777777777777"/>
    <s v="theater"/>
    <s v="plays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d v="2014-07-17T02:45:08"/>
    <b v="0"/>
    <x v="55"/>
    <b v="1"/>
    <s v="theater/plays"/>
    <n v="1.1679999999999999"/>
    <n v="44.92307692307692"/>
    <s v="theater"/>
    <s v="plays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d v="2015-03-02T16:17:48"/>
    <b v="0"/>
    <x v="50"/>
    <b v="1"/>
    <s v="theater/plays"/>
    <n v="1.0626666666666666"/>
    <n v="23.10144927536232"/>
    <s v="theater"/>
    <s v="plays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d v="2015-09-01T11:44:46"/>
    <b v="0"/>
    <x v="71"/>
    <b v="1"/>
    <s v="theater/plays"/>
    <n v="1.0451999999999999"/>
    <n v="80.400000000000006"/>
    <s v="theater"/>
    <s v="plays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d v="2014-06-19T15:38:50"/>
    <b v="0"/>
    <x v="183"/>
    <b v="1"/>
    <s v="theater/plays"/>
    <n v="1"/>
    <n v="72.289156626506028"/>
    <s v="theater"/>
    <s v="plays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d v="2015-05-24T11:14:40"/>
    <b v="0"/>
    <x v="112"/>
    <b v="1"/>
    <s v="theater/plays"/>
    <n v="1.0457142857142858"/>
    <n v="32.972972972972975"/>
    <s v="theater"/>
    <s v="plays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d v="2015-06-30T07:30:22"/>
    <b v="0"/>
    <x v="67"/>
    <b v="1"/>
    <s v="theater/plays"/>
    <n v="1.3862051149573753"/>
    <n v="116.65217391304348"/>
    <s v="theater"/>
    <s v="plays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d v="2014-07-07T11:10:46"/>
    <b v="0"/>
    <x v="287"/>
    <b v="1"/>
    <s v="theater/plays"/>
    <n v="1.0032000000000001"/>
    <n v="79.61904761904762"/>
    <s v="theater"/>
    <s v="plays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d v="2016-03-08T04:34:06"/>
    <b v="0"/>
    <x v="82"/>
    <b v="1"/>
    <s v="theater/plays"/>
    <n v="1"/>
    <n v="27.777777777777779"/>
    <s v="theater"/>
    <s v="plays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d v="2014-09-19T01:46:07"/>
    <b v="0"/>
    <x v="69"/>
    <b v="1"/>
    <s v="theater/plays"/>
    <n v="1.1020000000000001"/>
    <n v="81.029411764705884"/>
    <s v="theater"/>
    <s v="plays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d v="2017-02-03T08:48:00"/>
    <b v="0"/>
    <x v="300"/>
    <b v="1"/>
    <s v="theater/plays"/>
    <n v="1.0218"/>
    <n v="136.84821428571428"/>
    <s v="theater"/>
    <s v="plays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d v="2016-06-28T10:58:38"/>
    <b v="0"/>
    <x v="5"/>
    <b v="1"/>
    <s v="theater/plays"/>
    <n v="1.0435000000000001"/>
    <n v="177.61702127659575"/>
    <s v="theater"/>
    <s v="plays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d v="2016-11-11T18:22:34"/>
    <b v="0"/>
    <x v="44"/>
    <b v="1"/>
    <s v="theater/plays"/>
    <n v="1.3816666666666666"/>
    <n v="109.07894736842105"/>
    <s v="theater"/>
    <s v="plays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d v="2016-05-20T14:10:21"/>
    <b v="0"/>
    <x v="33"/>
    <b v="1"/>
    <s v="theater/plays"/>
    <n v="1"/>
    <n v="119.64285714285714"/>
    <s v="theater"/>
    <s v="plays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d v="2015-02-27T02:06:50"/>
    <b v="0"/>
    <x v="76"/>
    <b v="1"/>
    <s v="theater/plays"/>
    <n v="1.0166666666666666"/>
    <n v="78.205128205128204"/>
    <s v="theater"/>
    <s v="plays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d v="2016-03-23T16:59:44"/>
    <b v="0"/>
    <x v="23"/>
    <b v="1"/>
    <s v="theater/plays"/>
    <n v="1.7142857142857142"/>
    <n v="52.173913043478258"/>
    <s v="theater"/>
    <s v="plays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d v="2014-07-30T23:48:13"/>
    <b v="0"/>
    <x v="244"/>
    <b v="1"/>
    <s v="theater/plays"/>
    <n v="1.0144444444444445"/>
    <n v="114.125"/>
    <s v="theater"/>
    <s v="plays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d v="2015-02-17T21:32:48"/>
    <b v="0"/>
    <x v="62"/>
    <b v="1"/>
    <s v="theater/plays"/>
    <n v="1.3"/>
    <n v="50"/>
    <s v="theater"/>
    <s v="plays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d v="2015-02-18T19:35:10"/>
    <b v="0"/>
    <x v="59"/>
    <b v="1"/>
    <s v="theater/plays"/>
    <n v="1.1000000000000001"/>
    <n v="91.666666666666671"/>
    <s v="theater"/>
    <s v="plays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d v="2016-04-24T08:14:14"/>
    <b v="0"/>
    <x v="19"/>
    <b v="1"/>
    <s v="theater/plays"/>
    <n v="1.1944999999999999"/>
    <n v="108.59090909090909"/>
    <s v="theater"/>
    <s v="plays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d v="2016-04-06T08:24:40"/>
    <b v="0"/>
    <x v="1"/>
    <b v="1"/>
    <s v="theater/plays"/>
    <n v="1.002909090909091"/>
    <n v="69.822784810126578"/>
    <s v="theater"/>
    <s v="plays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d v="2016-05-22T21:39:32"/>
    <b v="0"/>
    <x v="25"/>
    <b v="1"/>
    <s v="theater/plays"/>
    <n v="1.534"/>
    <n v="109.57142857142857"/>
    <s v="theater"/>
    <s v="plays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d v="2015-10-25T11:50:11"/>
    <b v="0"/>
    <x v="13"/>
    <b v="1"/>
    <s v="theater/plays"/>
    <n v="1.0442857142857143"/>
    <n v="71.666666666666671"/>
    <s v="theater"/>
    <s v="plays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d v="2014-06-16T04:29:25"/>
    <b v="0"/>
    <x v="241"/>
    <b v="1"/>
    <s v="theater/plays"/>
    <n v="1.0109999999999999"/>
    <n v="93.611111111111114"/>
    <s v="theater"/>
    <s v="plays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d v="2016-05-05T18:49:38"/>
    <b v="0"/>
    <x v="16"/>
    <b v="1"/>
    <s v="theater/plays"/>
    <n v="1.0751999999999999"/>
    <n v="76.8"/>
    <s v="theater"/>
    <s v="plays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d v="2016-04-19T05:22:30"/>
    <b v="0"/>
    <x v="34"/>
    <b v="1"/>
    <s v="theater/plays"/>
    <n v="3.15"/>
    <n v="35.795454545454547"/>
    <s v="theater"/>
    <s v="plays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d v="2015-09-23T12:26:46"/>
    <b v="0"/>
    <x v="165"/>
    <b v="1"/>
    <s v="theater/plays"/>
    <n v="1.0193333333333334"/>
    <n v="55.6"/>
    <s v="theater"/>
    <s v="plays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d v="2016-04-29T09:52:07"/>
    <b v="0"/>
    <x v="41"/>
    <b v="1"/>
    <s v="theater/plays"/>
    <n v="1.2628571428571429"/>
    <n v="147.33333333333334"/>
    <s v="theater"/>
    <s v="plays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d v="2016-06-15T14:34:32"/>
    <b v="0"/>
    <x v="74"/>
    <b v="1"/>
    <s v="theater/plays"/>
    <n v="1.014"/>
    <n v="56.333333333333336"/>
    <s v="theater"/>
    <s v="plays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d v="2014-07-02T05:01:50"/>
    <b v="0"/>
    <x v="64"/>
    <b v="1"/>
    <s v="theater/plays"/>
    <n v="1.01"/>
    <n v="96.19047619047619"/>
    <s v="theater"/>
    <s v="plays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d v="2014-10-20T02:27:59"/>
    <b v="0"/>
    <x v="372"/>
    <b v="1"/>
    <s v="theater/plays"/>
    <n v="1.0299"/>
    <n v="63.574074074074076"/>
    <s v="theater"/>
    <s v="plays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d v="2017-01-10T20:22:14"/>
    <b v="0"/>
    <x v="23"/>
    <b v="1"/>
    <s v="theater/plays"/>
    <n v="1.0625"/>
    <n v="184.78260869565219"/>
    <s v="theater"/>
    <s v="plays"/>
    <n v="45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d v="2016-11-22T20:59:03"/>
    <b v="0"/>
    <x v="250"/>
    <b v="1"/>
    <s v="theater/plays"/>
    <n v="1.0137777777777779"/>
    <n v="126.72222222222223"/>
    <s v="theater"/>
    <s v="plays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d v="2014-08-14T19:36:30"/>
    <b v="0"/>
    <x v="32"/>
    <b v="1"/>
    <s v="theater/plays"/>
    <n v="1.1346000000000001"/>
    <n v="83.42647058823529"/>
    <s v="theater"/>
    <s v="plays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d v="2015-02-20T21:11:57"/>
    <b v="0"/>
    <x v="9"/>
    <b v="1"/>
    <s v="theater/plays"/>
    <n v="2.1800000000000002"/>
    <n v="54.5"/>
    <s v="theater"/>
    <s v="plays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d v="2014-07-31T13:30:45"/>
    <b v="0"/>
    <x v="55"/>
    <b v="1"/>
    <s v="theater/plays"/>
    <n v="1.0141935483870967"/>
    <n v="302.30769230769232"/>
    <s v="theater"/>
    <s v="plays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d v="2016-02-22T18:27:29"/>
    <b v="0"/>
    <x v="250"/>
    <b v="1"/>
    <s v="theater/plays"/>
    <n v="1.0593333333333332"/>
    <n v="44.138888888888886"/>
    <s v="theater"/>
    <s v="plays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d v="2015-11-12T21:26:32"/>
    <b v="0"/>
    <x v="83"/>
    <b v="1"/>
    <s v="theater/plays"/>
    <n v="1.04"/>
    <n v="866.66666666666663"/>
    <s v="theater"/>
    <s v="plays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d v="2015-04-12T20:37:17"/>
    <b v="0"/>
    <x v="59"/>
    <b v="1"/>
    <s v="theater/plays"/>
    <n v="2.21"/>
    <n v="61.388888888888886"/>
    <s v="theater"/>
    <s v="plays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d v="2015-07-07T17:24:54"/>
    <b v="0"/>
    <x v="209"/>
    <b v="1"/>
    <s v="theater/plays"/>
    <n v="1.1866666666666668"/>
    <n v="29.666666666666668"/>
    <s v="theater"/>
    <s v="plays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d v="2014-11-25T23:47:39"/>
    <b v="0"/>
    <x v="23"/>
    <b v="1"/>
    <s v="theater/plays"/>
    <n v="1.046"/>
    <n v="45.478260869565219"/>
    <s v="theater"/>
    <s v="plays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d v="2016-11-15T19:59:40"/>
    <b v="0"/>
    <x v="241"/>
    <b v="1"/>
    <s v="theater/plays"/>
    <n v="1.0389999999999999"/>
    <n v="96.203703703703709"/>
    <s v="theater"/>
    <s v="plays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d v="2016-11-16T03:01:25"/>
    <b v="0"/>
    <x v="55"/>
    <b v="1"/>
    <s v="theater/plays"/>
    <n v="1.1773333333333333"/>
    <n v="67.92307692307692"/>
    <s v="theater"/>
    <s v="plays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d v="2015-11-04T15:59:25"/>
    <b v="0"/>
    <x v="82"/>
    <b v="1"/>
    <s v="theater/plays"/>
    <n v="1.385"/>
    <n v="30.777777777777779"/>
    <s v="theater"/>
    <s v="plays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d v="2014-08-04T08:09:16"/>
    <b v="0"/>
    <x v="74"/>
    <b v="1"/>
    <s v="theater/plays"/>
    <n v="1.0349999999999999"/>
    <n v="38.333333333333336"/>
    <s v="theater"/>
    <s v="plays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d v="2015-06-24T15:30:40"/>
    <b v="0"/>
    <x v="209"/>
    <b v="1"/>
    <s v="theater/plays"/>
    <n v="1.0024999999999999"/>
    <n v="66.833333333333329"/>
    <s v="theater"/>
    <s v="plays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d v="2015-09-28T12:33:36"/>
    <b v="0"/>
    <x v="47"/>
    <b v="1"/>
    <s v="theater/plays"/>
    <n v="1.0657142857142856"/>
    <n v="71.730769230769226"/>
    <s v="theater"/>
    <s v="plays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d v="2014-05-06T09:39:33"/>
    <b v="0"/>
    <x v="57"/>
    <b v="1"/>
    <s v="theater/plays"/>
    <n v="1"/>
    <n v="176.47058823529412"/>
    <s v="theater"/>
    <s v="plays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d v="2015-02-24T11:49:54"/>
    <b v="0"/>
    <x v="10"/>
    <b v="1"/>
    <s v="theater/plays"/>
    <n v="1.0001249999999999"/>
    <n v="421.10526315789474"/>
    <s v="theater"/>
    <s v="plays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d v="2015-02-18T12:34:59"/>
    <b v="0"/>
    <x v="99"/>
    <b v="1"/>
    <s v="theater/plays"/>
    <n v="1.0105"/>
    <n v="104.98701298701299"/>
    <s v="theater"/>
    <s v="plays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d v="2014-08-07T03:31:46"/>
    <b v="0"/>
    <x v="64"/>
    <b v="1"/>
    <s v="theater/plays"/>
    <n v="1.0763636363636364"/>
    <n v="28.19047619047619"/>
    <s v="theater"/>
    <s v="plays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d v="2015-08-09T07:20:00"/>
    <b v="0"/>
    <x v="44"/>
    <b v="1"/>
    <s v="theater/plays"/>
    <n v="1.0365"/>
    <n v="54.55263157894737"/>
    <s v="theater"/>
    <s v="plays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d v="2014-10-25T17:52:58"/>
    <b v="0"/>
    <x v="33"/>
    <b v="1"/>
    <s v="theater/plays"/>
    <n v="1.0443333333333333"/>
    <n v="111.89285714285714"/>
    <s v="theater"/>
    <s v="plays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d v="2015-02-08T23:26:23"/>
    <b v="0"/>
    <x v="53"/>
    <b v="1"/>
    <s v="theater/plays"/>
    <n v="1.0225"/>
    <n v="85.208333333333329"/>
    <s v="theater"/>
    <s v="plays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d v="2016-07-08T05:20:56"/>
    <b v="0"/>
    <x v="67"/>
    <b v="1"/>
    <s v="theater/plays"/>
    <n v="1.0074285714285713"/>
    <n v="76.652173913043484"/>
    <s v="theater"/>
    <s v="plays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d v="2016-06-03T13:47:00"/>
    <b v="0"/>
    <x v="209"/>
    <b v="1"/>
    <s v="theater/plays"/>
    <n v="1.1171428571428572"/>
    <n v="65.166666666666671"/>
    <s v="theater"/>
    <s v="plays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d v="2015-10-14T21:06:08"/>
    <b v="0"/>
    <x v="31"/>
    <b v="1"/>
    <s v="theater/plays"/>
    <n v="1.0001100000000001"/>
    <n v="93.760312499999998"/>
    <s v="theater"/>
    <s v="plays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d v="2014-11-10T15:49:12"/>
    <b v="0"/>
    <x v="41"/>
    <b v="1"/>
    <s v="theater/plays"/>
    <n v="1"/>
    <n v="133.33333333333334"/>
    <s v="theater"/>
    <s v="plays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d v="2014-11-03T10:28:26"/>
    <b v="0"/>
    <x v="14"/>
    <b v="1"/>
    <s v="theater/plays"/>
    <n v="1.05"/>
    <n v="51.219512195121951"/>
    <s v="theater"/>
    <s v="plays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d v="2014-11-04T13:18:08"/>
    <b v="0"/>
    <x v="2"/>
    <b v="1"/>
    <s v="theater/plays"/>
    <n v="1.1686666666666667"/>
    <n v="100.17142857142858"/>
    <s v="theater"/>
    <s v="plays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d v="2015-05-19T06:04:01"/>
    <b v="0"/>
    <x v="43"/>
    <b v="1"/>
    <s v="theater/plays"/>
    <n v="1.038"/>
    <n v="34.6"/>
    <s v="theater"/>
    <s v="plays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d v="2016-05-04T08:31:22"/>
    <b v="0"/>
    <x v="95"/>
    <b v="1"/>
    <s v="theater/plays"/>
    <n v="1.145"/>
    <n v="184.67741935483872"/>
    <s v="theater"/>
    <s v="plays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d v="2014-06-25T13:35:45"/>
    <b v="0"/>
    <x v="19"/>
    <b v="1"/>
    <s v="theater/plays"/>
    <n v="1.024"/>
    <n v="69.818181818181813"/>
    <s v="theater"/>
    <s v="plays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d v="2014-07-10T08:05:48"/>
    <b v="0"/>
    <x v="59"/>
    <b v="1"/>
    <s v="theater/plays"/>
    <n v="2.23"/>
    <n v="61.944444444444443"/>
    <s v="theater"/>
    <s v="plays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d v="2016-03-17T15:17:35"/>
    <b v="0"/>
    <x v="8"/>
    <b v="1"/>
    <s v="theater/plays"/>
    <n v="1"/>
    <n v="41.666666666666664"/>
    <s v="theater"/>
    <s v="plays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d v="2014-10-11T17:07:10"/>
    <b v="0"/>
    <x v="34"/>
    <b v="1"/>
    <s v="theater/plays"/>
    <n v="1.0580000000000001"/>
    <n v="36.06818181818182"/>
    <s v="theater"/>
    <s v="plays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d v="2014-06-27T09:17:25"/>
    <b v="0"/>
    <x v="74"/>
    <b v="1"/>
    <s v="theater/plays"/>
    <n v="1.4236363636363636"/>
    <n v="29"/>
    <s v="theater"/>
    <s v="plays"/>
    <n v="30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d v="2015-05-16T12:05:44"/>
    <b v="0"/>
    <x v="44"/>
    <b v="1"/>
    <s v="theater/plays"/>
    <n v="1.84"/>
    <n v="24.210526315789473"/>
    <s v="theater"/>
    <s v="plays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d v="2014-05-05T05:43:09"/>
    <b v="0"/>
    <x v="33"/>
    <b v="1"/>
    <s v="theater/plays"/>
    <n v="1.0433333333333332"/>
    <n v="55.892857142857146"/>
    <s v="theater"/>
    <s v="plays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d v="2016-01-09T06:28:49"/>
    <b v="0"/>
    <x v="54"/>
    <b v="1"/>
    <s v="theater/plays"/>
    <n v="1.1200000000000001"/>
    <n v="11.666666666666666"/>
    <s v="theater"/>
    <s v="plays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d v="2014-10-29T13:02:56"/>
    <b v="0"/>
    <x v="71"/>
    <b v="1"/>
    <s v="theater/plays"/>
    <n v="1.1107499999999999"/>
    <n v="68.353846153846149"/>
    <s v="theater"/>
    <s v="plays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d v="2015-01-22T17:05:25"/>
    <b v="0"/>
    <x v="67"/>
    <b v="1"/>
    <s v="theater/plays"/>
    <n v="1.0375000000000001"/>
    <n v="27.065217391304348"/>
    <s v="theater"/>
    <s v="plays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d v="2014-07-14T17:53:34"/>
    <b v="0"/>
    <x v="268"/>
    <b v="1"/>
    <s v="theater/plays"/>
    <n v="1.0041"/>
    <n v="118.12941176470588"/>
    <s v="theater"/>
    <s v="plays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d v="2015-07-08T12:22:26"/>
    <b v="0"/>
    <x v="36"/>
    <b v="1"/>
    <s v="theater/plays"/>
    <n v="1.0186206896551724"/>
    <n v="44.757575757575758"/>
    <s v="theater"/>
    <s v="plays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d v="2015-10-13T09:50:43"/>
    <b v="0"/>
    <x v="111"/>
    <b v="1"/>
    <s v="theater/plays"/>
    <n v="1.0976666666666666"/>
    <n v="99.787878787878782"/>
    <s v="theater"/>
    <s v="plays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d v="2015-05-26T06:05:24"/>
    <b v="0"/>
    <x v="57"/>
    <b v="1"/>
    <s v="theater/plays"/>
    <n v="1"/>
    <n v="117.64705882352941"/>
    <s v="theater"/>
    <s v="plays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d v="2015-05-28T07:05:02"/>
    <b v="0"/>
    <x v="83"/>
    <b v="1"/>
    <s v="theater/plays"/>
    <n v="1.22"/>
    <n v="203.33333333333334"/>
    <s v="theater"/>
    <s v="plays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d v="2016-02-09T19:24:46"/>
    <b v="0"/>
    <x v="57"/>
    <b v="1"/>
    <s v="theater/plays"/>
    <n v="1.3757142857142857"/>
    <n v="28.323529411764707"/>
    <s v="theater"/>
    <s v="plays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d v="2014-06-01T06:49:36"/>
    <b v="0"/>
    <x v="110"/>
    <b v="1"/>
    <s v="theater/plays"/>
    <n v="1.0031000000000001"/>
    <n v="110.23076923076923"/>
    <s v="theater"/>
    <s v="plays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d v="2014-06-06T05:08:09"/>
    <b v="0"/>
    <x v="85"/>
    <b v="1"/>
    <s v="theater/plays"/>
    <n v="1.071"/>
    <n v="31.970149253731343"/>
    <s v="theater"/>
    <s v="plays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d v="2014-06-18T18:48:24"/>
    <b v="0"/>
    <x v="59"/>
    <b v="1"/>
    <s v="theater/plays"/>
    <n v="2.11"/>
    <n v="58.611111111111114"/>
    <s v="theater"/>
    <s v="plays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d v="2016-06-23T14:32:38"/>
    <b v="0"/>
    <x v="64"/>
    <b v="1"/>
    <s v="theater/plays"/>
    <n v="1.236"/>
    <n v="29.428571428571427"/>
    <s v="theater"/>
    <s v="plays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d v="2016-05-09T19:59:50"/>
    <b v="0"/>
    <x v="244"/>
    <b v="1"/>
    <s v="theater/plays"/>
    <n v="1.085"/>
    <n v="81.375"/>
    <s v="theater"/>
    <s v="plays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d v="2015-09-17T19:32:52"/>
    <b v="0"/>
    <x v="76"/>
    <b v="1"/>
    <s v="theater/plays"/>
    <n v="1.0356666666666667"/>
    <n v="199.16666666666666"/>
    <s v="theater"/>
    <s v="plays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d v="2014-08-28T18:01:02"/>
    <b v="0"/>
    <x v="55"/>
    <b v="1"/>
    <s v="theater/plays"/>
    <n v="1"/>
    <n v="115.38461538461539"/>
    <s v="theater"/>
    <s v="plays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d v="2015-02-18T12:35:38"/>
    <b v="0"/>
    <x v="25"/>
    <b v="1"/>
    <s v="theater/plays"/>
    <n v="1.3"/>
    <n v="46.428571428571431"/>
    <s v="theater"/>
    <s v="plays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d v="2016-11-01T14:58:45"/>
    <b v="0"/>
    <x v="34"/>
    <b v="1"/>
    <s v="theater/plays"/>
    <n v="1.0349999999999999"/>
    <n v="70.568181818181813"/>
    <s v="theater"/>
    <s v="plays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d v="2016-04-06T22:27:36"/>
    <b v="0"/>
    <x v="82"/>
    <b v="1"/>
    <s v="theater/plays"/>
    <n v="1"/>
    <n v="22.222222222222221"/>
    <s v="theater"/>
    <s v="plays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d v="2015-03-26T04:54:05"/>
    <b v="0"/>
    <x v="209"/>
    <b v="1"/>
    <s v="theater/plays"/>
    <n v="1.196"/>
    <n v="159.46666666666667"/>
    <s v="theater"/>
    <s v="plays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d v="2014-09-12T16:55:48"/>
    <b v="0"/>
    <x v="43"/>
    <b v="1"/>
    <s v="theater/plays"/>
    <n v="1.0000058823529412"/>
    <n v="37.777999999999999"/>
    <s v="theater"/>
    <s v="plays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d v="2014-04-23T15:01:47"/>
    <b v="0"/>
    <x v="66"/>
    <b v="1"/>
    <s v="theater/plays"/>
    <n v="1.00875"/>
    <n v="72.053571428571431"/>
    <s v="theater"/>
    <s v="plays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d v="2016-03-19T14:43:05"/>
    <b v="0"/>
    <x v="67"/>
    <b v="1"/>
    <s v="theater/plays"/>
    <n v="1.0654545454545454"/>
    <n v="63.695652173913047"/>
    <s v="theater"/>
    <s v="plays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d v="2016-02-04T21:10:02"/>
    <b v="0"/>
    <x v="69"/>
    <b v="1"/>
    <s v="theater/plays"/>
    <n v="1.38"/>
    <n v="28.411764705882351"/>
    <s v="theater"/>
    <s v="plays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d v="2015-02-02T13:59:23"/>
    <b v="0"/>
    <x v="15"/>
    <b v="1"/>
    <s v="theater/plays"/>
    <n v="1.0115000000000001"/>
    <n v="103.21428571428571"/>
    <s v="theater"/>
    <s v="plays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d v="2015-11-15T08:29:36"/>
    <b v="0"/>
    <x v="67"/>
    <b v="1"/>
    <s v="theater/plays"/>
    <n v="1.091"/>
    <n v="71.152173913043484"/>
    <s v="theater"/>
    <s v="plays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d v="2015-03-25T16:52:21"/>
    <b v="0"/>
    <x v="73"/>
    <b v="1"/>
    <s v="theater/plays"/>
    <n v="1.4"/>
    <n v="35"/>
    <s v="theater"/>
    <s v="plays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d v="2015-01-14T11:14:44"/>
    <b v="0"/>
    <x v="88"/>
    <b v="1"/>
    <s v="theater/plays"/>
    <n v="1.0358333333333334"/>
    <n v="81.776315789473685"/>
    <s v="theater"/>
    <s v="plays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d v="2014-09-02T09:48:56"/>
    <b v="0"/>
    <x v="201"/>
    <b v="1"/>
    <s v="theater/plays"/>
    <n v="1.0297033333333332"/>
    <n v="297.02980769230766"/>
    <s v="theater"/>
    <s v="plays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d v="2014-09-01T20:21:43"/>
    <b v="0"/>
    <x v="45"/>
    <b v="1"/>
    <s v="theater/plays"/>
    <n v="1.0813333333333333"/>
    <n v="46.609195402298852"/>
    <s v="theater"/>
    <s v="plays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d v="2014-06-02T10:29:12"/>
    <b v="0"/>
    <x v="60"/>
    <b v="1"/>
    <s v="theater/plays"/>
    <n v="1"/>
    <n v="51.724137931034484"/>
    <s v="theater"/>
    <s v="plays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d v="2015-02-03T12:17:27"/>
    <b v="0"/>
    <x v="13"/>
    <b v="1"/>
    <s v="theater/plays"/>
    <n v="1.0275000000000001"/>
    <n v="40.294117647058826"/>
    <s v="theater"/>
    <s v="plays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d v="2016-10-18T19:31:01"/>
    <b v="0"/>
    <x v="8"/>
    <b v="1"/>
    <s v="theater/plays"/>
    <n v="1.3"/>
    <n v="16.25"/>
    <s v="theater"/>
    <s v="plays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d v="2014-06-30T17:41:41"/>
    <b v="0"/>
    <x v="250"/>
    <b v="1"/>
    <s v="theater/plays"/>
    <n v="1.0854949999999999"/>
    <n v="30.152638888888887"/>
    <s v="theater"/>
    <s v="plays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d v="2014-07-19T12:32:33"/>
    <b v="0"/>
    <x v="64"/>
    <b v="1"/>
    <s v="theater/plays"/>
    <n v="1"/>
    <n v="95.238095238095241"/>
    <s v="theater"/>
    <s v="plays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d v="2016-01-11T08:56:54"/>
    <b v="0"/>
    <x v="288"/>
    <b v="1"/>
    <s v="theater/plays"/>
    <n v="1.0965"/>
    <n v="52.214285714285715"/>
    <s v="theater"/>
    <s v="plays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d v="2014-05-16T20:30:55"/>
    <b v="0"/>
    <x v="26"/>
    <b v="1"/>
    <s v="theater/plays"/>
    <n v="1.0026315789473683"/>
    <n v="134.1549295774648"/>
    <s v="theater"/>
    <s v="plays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d v="2014-06-10T04:07:49"/>
    <b v="0"/>
    <x v="129"/>
    <b v="1"/>
    <s v="theater/plays"/>
    <n v="1.0555000000000001"/>
    <n v="62.827380952380949"/>
    <s v="theater"/>
    <s v="plays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d v="2016-07-21T09:48:13"/>
    <b v="0"/>
    <x v="10"/>
    <b v="1"/>
    <s v="theater/plays"/>
    <n v="1.1200000000000001"/>
    <n v="58.94736842105263"/>
    <s v="theater"/>
    <s v="plays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d v="2014-07-31T07:59:53"/>
    <b v="0"/>
    <x v="77"/>
    <b v="1"/>
    <s v="theater/plays"/>
    <n v="1.0589999999999999"/>
    <n v="143.1081081081081"/>
    <s v="theater"/>
    <s v="plays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d v="2015-07-20T12:03:40"/>
    <b v="0"/>
    <x v="17"/>
    <b v="1"/>
    <s v="theater/plays"/>
    <n v="1.01"/>
    <n v="84.166666666666671"/>
    <s v="theater"/>
    <s v="plays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d v="2015-04-06T17:16:07"/>
    <b v="0"/>
    <x v="25"/>
    <b v="1"/>
    <s v="theater/plays"/>
    <n v="1.042"/>
    <n v="186.07142857142858"/>
    <s v="theater"/>
    <s v="plays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d v="2016-01-05T16:52:10"/>
    <b v="0"/>
    <x v="59"/>
    <b v="1"/>
    <s v="theater/plays"/>
    <n v="1.3467833333333334"/>
    <n v="89.785555555555561"/>
    <s v="theater"/>
    <s v="plays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d v="2014-06-18T21:57:08"/>
    <b v="0"/>
    <x v="141"/>
    <b v="1"/>
    <s v="theater/plays"/>
    <n v="1.052184"/>
    <n v="64.157560975609755"/>
    <s v="theater"/>
    <s v="plays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d v="2015-10-17T05:18:41"/>
    <b v="0"/>
    <x v="68"/>
    <b v="1"/>
    <s v="theater/plays"/>
    <n v="1.026"/>
    <n v="59.651162790697676"/>
    <s v="theater"/>
    <s v="plays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d v="2015-04-30T15:11:12"/>
    <b v="0"/>
    <x v="22"/>
    <b v="1"/>
    <s v="theater/plays"/>
    <n v="1"/>
    <n v="31.25"/>
    <s v="theater"/>
    <s v="plays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d v="2014-08-10T07:35:46"/>
    <b v="0"/>
    <x v="43"/>
    <b v="1"/>
    <s v="theater/plays"/>
    <n v="1.855"/>
    <n v="41.222222222222221"/>
    <s v="theater"/>
    <s v="plays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d v="2016-05-31T01:59:46"/>
    <b v="0"/>
    <x v="9"/>
    <b v="1"/>
    <s v="theater/plays"/>
    <n v="2.89"/>
    <n v="43.35"/>
    <s v="theater"/>
    <s v="plays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d v="2015-09-25T07:43:56"/>
    <b v="0"/>
    <x v="162"/>
    <b v="1"/>
    <s v="theater/plays"/>
    <n v="1"/>
    <n v="64.516129032258064"/>
    <s v="theater"/>
    <s v="plays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d v="2015-01-12T14:58:45"/>
    <b v="0"/>
    <x v="20"/>
    <b v="1"/>
    <s v="theater/plays"/>
    <n v="1.0820000000000001"/>
    <n v="43.28"/>
    <s v="theater"/>
    <s v="plays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d v="2016-02-02T16:20:12"/>
    <b v="0"/>
    <x v="25"/>
    <b v="1"/>
    <s v="theater/plays"/>
    <n v="1.0780000000000001"/>
    <n v="77"/>
    <s v="theater"/>
    <s v="plays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d v="2014-11-16T21:51:29"/>
    <b v="0"/>
    <x v="43"/>
    <b v="1"/>
    <s v="theater/plays"/>
    <n v="1.0976190476190477"/>
    <n v="51.222222222222221"/>
    <s v="theater"/>
    <s v="plays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d v="2016-06-10T20:15:38"/>
    <b v="0"/>
    <x v="9"/>
    <b v="1"/>
    <s v="theater/plays"/>
    <n v="1.70625"/>
    <n v="68.25"/>
    <s v="theater"/>
    <s v="plays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d v="2015-02-01T11:54:31"/>
    <b v="0"/>
    <x v="70"/>
    <b v="1"/>
    <s v="theater/plays"/>
    <n v="1.52"/>
    <n v="19.487179487179485"/>
    <s v="theater"/>
    <s v="plays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d v="2015-03-25T12:22:07"/>
    <b v="0"/>
    <x v="38"/>
    <b v="1"/>
    <s v="theater/plays"/>
    <n v="1.0123076923076924"/>
    <n v="41.125"/>
    <s v="theater"/>
    <s v="plays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d v="2014-06-30T10:20:26"/>
    <b v="0"/>
    <x v="77"/>
    <b v="1"/>
    <s v="theater/plays"/>
    <n v="1.532"/>
    <n v="41.405405405405403"/>
    <s v="theater"/>
    <s v="plays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d v="2016-06-14T18:29:16"/>
    <b v="0"/>
    <x v="25"/>
    <b v="1"/>
    <s v="theater/plays"/>
    <n v="1.2833333333333334"/>
    <n v="27.5"/>
    <s v="theater"/>
    <s v="plays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d v="2014-07-01T11:45:59"/>
    <b v="0"/>
    <x v="64"/>
    <b v="1"/>
    <s v="theater/plays"/>
    <n v="1.0071428571428571"/>
    <n v="33.571428571428569"/>
    <s v="theater"/>
    <s v="plays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d v="2016-09-13T13:00:27"/>
    <b v="0"/>
    <x v="50"/>
    <b v="1"/>
    <s v="theater/plays"/>
    <n v="1.0065"/>
    <n v="145.86956521739131"/>
    <s v="theater"/>
    <s v="plays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d v="2014-06-30T23:56:07"/>
    <b v="0"/>
    <x v="38"/>
    <b v="1"/>
    <s v="theater/plays"/>
    <n v="1.913"/>
    <n v="358.6875"/>
    <s v="theater"/>
    <s v="plays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d v="2015-01-12T11:57:37"/>
    <b v="0"/>
    <x v="165"/>
    <b v="1"/>
    <s v="theater/plays"/>
    <n v="1.4019999999999999"/>
    <n v="50.981818181818184"/>
    <s v="theater"/>
    <s v="plays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d v="2015-01-06T23:51:43"/>
    <b v="0"/>
    <x v="74"/>
    <b v="1"/>
    <s v="theater/plays"/>
    <n v="1.2433537832310839"/>
    <n v="45.037037037037038"/>
    <s v="theater"/>
    <s v="plays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d v="2016-04-20T06:31:00"/>
    <b v="0"/>
    <x v="17"/>
    <b v="1"/>
    <s v="theater/plays"/>
    <n v="1.262"/>
    <n v="17.527777777777779"/>
    <s v="theater"/>
    <s v="plays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d v="2014-08-01T07:39:12"/>
    <b v="0"/>
    <x v="10"/>
    <b v="1"/>
    <s v="theater/plays"/>
    <n v="1.9"/>
    <n v="50"/>
    <s v="theater"/>
    <s v="plays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d v="2016-09-30T10:11:19"/>
    <b v="0"/>
    <x v="8"/>
    <b v="1"/>
    <s v="theater/plays"/>
    <n v="1.39"/>
    <n v="57.916666666666664"/>
    <s v="theater"/>
    <s v="plays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d v="2015-06-24T16:33:48"/>
    <b v="0"/>
    <x v="57"/>
    <b v="1"/>
    <s v="theater/plays"/>
    <n v="2.02"/>
    <n v="29.705882352941178"/>
    <s v="theater"/>
    <s v="plays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d v="2016-08-30T17:03:05"/>
    <b v="0"/>
    <x v="229"/>
    <b v="1"/>
    <s v="theater/plays"/>
    <n v="1.0338000000000001"/>
    <n v="90.684210526315795"/>
    <s v="theater"/>
    <s v="plays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d v="2016-07-23T22:07:17"/>
    <b v="0"/>
    <x v="251"/>
    <b v="1"/>
    <s v="theater/plays"/>
    <n v="1.023236"/>
    <n v="55.012688172043013"/>
    <s v="theater"/>
    <s v="plays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d v="2015-07-15T10:01:12"/>
    <b v="0"/>
    <x v="17"/>
    <b v="1"/>
    <s v="theater/plays"/>
    <n v="1.03"/>
    <n v="57.222222222222221"/>
    <s v="theater"/>
    <s v="plays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d v="2016-02-19T19:27:30"/>
    <b v="0"/>
    <x v="42"/>
    <b v="1"/>
    <s v="theater/plays"/>
    <n v="1.2714285714285714"/>
    <n v="72.950819672131146"/>
    <s v="theater"/>
    <s v="plays"/>
    <n v="59.958333333335759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d v="2015-02-18T11:07:12"/>
    <b v="0"/>
    <x v="5"/>
    <b v="1"/>
    <s v="theater/plays"/>
    <n v="1.01"/>
    <n v="64.468085106382972"/>
    <s v="theater"/>
    <s v="plays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d v="2016-08-23T13:22:09"/>
    <b v="0"/>
    <x v="57"/>
    <b v="1"/>
    <s v="theater/plays"/>
    <n v="1.2178"/>
    <n v="716.35294117647061"/>
    <s v="theater"/>
    <s v="plays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d v="2016-03-29T10:24:05"/>
    <b v="0"/>
    <x v="287"/>
    <b v="1"/>
    <s v="theater/plays"/>
    <n v="1.1339285714285714"/>
    <n v="50.396825396825399"/>
    <s v="theater"/>
    <s v="plays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d v="2016-06-07T19:31:42"/>
    <b v="0"/>
    <x v="82"/>
    <b v="1"/>
    <s v="theater/plays"/>
    <n v="1.5"/>
    <n v="41.666666666666664"/>
    <s v="theater"/>
    <s v="plays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d v="2014-07-21T14:41:30"/>
    <b v="0"/>
    <x v="209"/>
    <b v="1"/>
    <s v="theater/plays"/>
    <n v="2.1459999999999999"/>
    <n v="35.766666666666666"/>
    <s v="theater"/>
    <s v="plays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d v="2014-10-15T23:05:31"/>
    <b v="0"/>
    <x v="23"/>
    <b v="1"/>
    <s v="theater/plays"/>
    <n v="1.0205"/>
    <n v="88.739130434782609"/>
    <s v="theater"/>
    <s v="plays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d v="2015-02-27T15:01:36"/>
    <b v="0"/>
    <x v="51"/>
    <b v="1"/>
    <s v="theater/plays"/>
    <n v="1"/>
    <n v="148.4848484848485"/>
    <s v="theater"/>
    <s v="plays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d v="2016-06-20T07:02:11"/>
    <b v="0"/>
    <x v="70"/>
    <b v="1"/>
    <s v="theater/plays"/>
    <n v="1.01"/>
    <n v="51.794871794871796"/>
    <s v="theater"/>
    <s v="plays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d v="2014-10-06T16:08:24"/>
    <b v="0"/>
    <x v="57"/>
    <b v="1"/>
    <s v="theater/plays"/>
    <n v="1.1333333333333333"/>
    <n v="20"/>
    <s v="theater"/>
    <s v="plays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d v="2014-10-09T01:43:10"/>
    <b v="0"/>
    <x v="79"/>
    <b v="1"/>
    <s v="theater/plays"/>
    <n v="1.04"/>
    <n v="52"/>
    <s v="theater"/>
    <s v="plays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d v="2015-05-04T12:40:43"/>
    <b v="0"/>
    <x v="70"/>
    <b v="1"/>
    <s v="theater/plays"/>
    <n v="1.1533333333333333"/>
    <n v="53.230769230769234"/>
    <s v="theater"/>
    <s v="plays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d v="2015-02-18T17:00:22"/>
    <b v="0"/>
    <x v="7"/>
    <b v="1"/>
    <s v="theater/plays"/>
    <n v="1.1285000000000001"/>
    <n v="39.596491228070178"/>
    <s v="theater"/>
    <s v="plays"/>
    <n v="25.95807870370481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d v="2014-05-22T15:31:20"/>
    <b v="0"/>
    <x v="66"/>
    <b v="1"/>
    <s v="theater/plays"/>
    <n v="1.2786666666666666"/>
    <n v="34.25"/>
    <s v="theater"/>
    <s v="plays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d v="2015-06-16T02:37:07"/>
    <b v="0"/>
    <x v="62"/>
    <b v="1"/>
    <s v="theater/plays"/>
    <n v="1.4266666666666667"/>
    <n v="164.61538461538461"/>
    <s v="theater"/>
    <s v="plays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d v="2014-12-16T00:56:28"/>
    <b v="0"/>
    <x v="195"/>
    <b v="1"/>
    <s v="theater/plays"/>
    <n v="1.1879999999999999"/>
    <n v="125.05263157894737"/>
    <s v="theater"/>
    <s v="plays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d v="2014-06-06T13:31:06"/>
    <b v="0"/>
    <x v="144"/>
    <b v="1"/>
    <s v="theater/plays"/>
    <n v="1.3833333333333333"/>
    <n v="51.875"/>
    <s v="theater"/>
    <s v="plays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d v="2014-06-03T11:03:01"/>
    <b v="0"/>
    <x v="182"/>
    <b v="1"/>
    <s v="theater/plays"/>
    <n v="1.599402985074627"/>
    <n v="40.285714285714285"/>
    <s v="theater"/>
    <s v="plays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d v="2016-05-16T13:14:59"/>
    <b v="0"/>
    <x v="34"/>
    <b v="1"/>
    <s v="theater/plays"/>
    <n v="1.1424000000000001"/>
    <n v="64.909090909090907"/>
    <s v="theater"/>
    <s v="plays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d v="2016-01-03T11:38:00"/>
    <b v="0"/>
    <x v="209"/>
    <b v="1"/>
    <s v="theater/plays"/>
    <n v="1.0060606060606061"/>
    <n v="55.333333333333336"/>
    <s v="theater"/>
    <s v="plays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d v="2015-05-02T16:00:01"/>
    <b v="0"/>
    <x v="66"/>
    <b v="1"/>
    <s v="theater/plays"/>
    <n v="1.552"/>
    <n v="83.142857142857139"/>
    <s v="theater"/>
    <s v="plays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d v="2015-05-25T17:34:12"/>
    <b v="0"/>
    <x v="36"/>
    <b v="1"/>
    <s v="theater/plays"/>
    <n v="1.2775000000000001"/>
    <n v="38.712121212121211"/>
    <s v="theater"/>
    <s v="plays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d v="2015-03-24T13:26:00"/>
    <b v="0"/>
    <x v="60"/>
    <b v="1"/>
    <s v="theater/plays"/>
    <n v="1.212"/>
    <n v="125.37931034482759"/>
    <s v="theater"/>
    <s v="plays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d v="2014-04-24T10:15:31"/>
    <b v="0"/>
    <x v="250"/>
    <b v="1"/>
    <s v="theater/plays"/>
    <n v="1.127"/>
    <n v="78.263888888888886"/>
    <s v="theater"/>
    <s v="plays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d v="2016-03-14T14:15:24"/>
    <b v="0"/>
    <x v="74"/>
    <b v="1"/>
    <s v="theater/plays"/>
    <n v="1.2749999999999999"/>
    <n v="47.222222222222221"/>
    <s v="theater"/>
    <s v="plays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d v="2015-04-27T00:59:44"/>
    <b v="0"/>
    <x v="73"/>
    <b v="1"/>
    <s v="theater/plays"/>
    <n v="1.5820000000000001"/>
    <n v="79.099999999999994"/>
    <s v="theater"/>
    <s v="plays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d v="2015-09-20T19:13:17"/>
    <b v="0"/>
    <x v="2"/>
    <b v="1"/>
    <s v="theater/plays"/>
    <n v="1.0526894736842105"/>
    <n v="114.29199999999999"/>
    <s v="theater"/>
    <s v="plays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d v="2014-07-28T15:47:16"/>
    <b v="0"/>
    <x v="60"/>
    <b v="1"/>
    <s v="theater/plays"/>
    <n v="1"/>
    <n v="51.724137931034484"/>
    <s v="theater"/>
    <s v="plays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d v="2016-11-15T00:09:35"/>
    <b v="0"/>
    <x v="62"/>
    <b v="1"/>
    <s v="theater/plays"/>
    <n v="1"/>
    <n v="30.76923076923077"/>
    <s v="theater"/>
    <s v="plays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d v="2014-10-03T13:18:29"/>
    <b v="0"/>
    <x v="250"/>
    <b v="1"/>
    <s v="theater/plays"/>
    <n v="1.0686"/>
    <n v="74.208333333333329"/>
    <s v="theater"/>
    <s v="plays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d v="2016-08-02T15:19:26"/>
    <b v="0"/>
    <x v="76"/>
    <b v="1"/>
    <s v="theater/plays"/>
    <n v="1.244"/>
    <n v="47.846153846153847"/>
    <s v="theater"/>
    <s v="plays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d v="2016-05-21T12:48:24"/>
    <b v="0"/>
    <x v="72"/>
    <b v="1"/>
    <s v="theater/plays"/>
    <n v="1.0870406189555126"/>
    <n v="34.408163265306122"/>
    <s v="theater"/>
    <s v="plays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d v="2016-03-29T22:48:24"/>
    <b v="0"/>
    <x v="288"/>
    <b v="1"/>
    <s v="theater/plays"/>
    <n v="1.0242424242424242"/>
    <n v="40.238095238095241"/>
    <s v="theater"/>
    <s v="plays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d v="2015-05-07T19:52:05"/>
    <b v="0"/>
    <x v="2"/>
    <b v="1"/>
    <s v="theater/plays"/>
    <n v="1.0549999999999999"/>
    <n v="60.285714285714285"/>
    <s v="theater"/>
    <s v="plays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d v="2016-02-19T17:03:58"/>
    <b v="0"/>
    <x v="288"/>
    <b v="1"/>
    <s v="theater/plays"/>
    <n v="1.0629999999999999"/>
    <n v="25.30952380952381"/>
    <s v="theater"/>
    <s v="plays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d v="2015-08-17T13:19:55"/>
    <b v="0"/>
    <x v="288"/>
    <b v="1"/>
    <s v="theater/plays"/>
    <n v="1.0066666666666666"/>
    <n v="35.952380952380949"/>
    <s v="theater"/>
    <s v="plays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d v="2016-03-01T15:08:44"/>
    <b v="0"/>
    <x v="162"/>
    <b v="1"/>
    <s v="theater/plays"/>
    <n v="1.054"/>
    <n v="136"/>
    <s v="theater"/>
    <s v="plays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d v="2016-06-24T06:28:48"/>
    <b v="0"/>
    <x v="44"/>
    <b v="1"/>
    <s v="theater/plays"/>
    <n v="1.0755999999999999"/>
    <n v="70.763157894736835"/>
    <s v="theater"/>
    <s v="plays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d v="2015-10-20T12:58:11"/>
    <b v="0"/>
    <x v="22"/>
    <b v="1"/>
    <s v="theater/plays"/>
    <n v="1"/>
    <n v="125"/>
    <s v="theater"/>
    <s v="plays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d v="2014-05-01T17:27:25"/>
    <b v="0"/>
    <x v="70"/>
    <b v="1"/>
    <s v="theater/plays"/>
    <n v="1.0376000000000001"/>
    <n v="66.512820512820511"/>
    <s v="theater"/>
    <s v="plays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d v="2014-07-09T12:37:20"/>
    <b v="0"/>
    <x v="60"/>
    <b v="1"/>
    <s v="theater/plays"/>
    <n v="1.0149999999999999"/>
    <n v="105"/>
    <s v="theater"/>
    <s v="plays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d v="2016-05-01T17:08:57"/>
    <b v="0"/>
    <x v="250"/>
    <b v="1"/>
    <s v="theater/plays"/>
    <n v="1.044"/>
    <n v="145"/>
    <s v="theater"/>
    <s v="plays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d v="2016-04-17T12:30:53"/>
    <b v="0"/>
    <x v="41"/>
    <b v="1"/>
    <s v="theater/plays"/>
    <n v="1.8"/>
    <n v="12"/>
    <s v="theater"/>
    <s v="plays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d v="2014-11-07T15:37:46"/>
    <b v="0"/>
    <x v="51"/>
    <b v="1"/>
    <s v="theater/plays"/>
    <n v="1.0633333333333332"/>
    <n v="96.666666666666671"/>
    <s v="theater"/>
    <s v="plays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d v="2014-06-12T09:54:06"/>
    <b v="0"/>
    <x v="41"/>
    <b v="1"/>
    <s v="theater/plays"/>
    <n v="1.0055555555555555"/>
    <n v="60.333333333333336"/>
    <s v="theater"/>
    <s v="plays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d v="2014-10-15T15:58:15"/>
    <b v="0"/>
    <x v="10"/>
    <b v="1"/>
    <s v="theater/plays"/>
    <n v="1.012"/>
    <n v="79.89473684210526"/>
    <s v="theater"/>
    <s v="plays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d v="2015-02-22T07:53:12"/>
    <b v="0"/>
    <x v="57"/>
    <b v="1"/>
    <s v="theater/plays"/>
    <n v="1"/>
    <n v="58.823529411764703"/>
    <s v="theater"/>
    <s v="plays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d v="2014-05-21T21:18:32"/>
    <b v="0"/>
    <x v="34"/>
    <b v="1"/>
    <s v="theater/plays"/>
    <n v="1.1839285714285714"/>
    <n v="75.340909090909093"/>
    <s v="theater"/>
    <s v="plays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d v="2015-01-16T15:19:12"/>
    <b v="0"/>
    <x v="73"/>
    <b v="1"/>
    <s v="theater/plays"/>
    <n v="1.1000000000000001"/>
    <n v="55"/>
    <s v="theater"/>
    <s v="plays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d v="2015-05-01T13:32:51"/>
    <b v="0"/>
    <x v="67"/>
    <b v="1"/>
    <s v="theater/plays"/>
    <n v="1.0266666666666666"/>
    <n v="66.956521739130437"/>
    <s v="theater"/>
    <s v="plays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d v="2014-08-04T19:14:30"/>
    <b v="0"/>
    <x v="202"/>
    <b v="1"/>
    <s v="theater/plays"/>
    <n v="1"/>
    <n v="227.27272727272728"/>
    <s v="theater"/>
    <s v="plays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d v="2014-06-04T14:37:14"/>
    <b v="0"/>
    <x v="62"/>
    <b v="1"/>
    <s v="theater/plays"/>
    <n v="1"/>
    <n v="307.69230769230768"/>
    <s v="theater"/>
    <s v="plays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d v="2014-09-11T13:48:19"/>
    <b v="0"/>
    <x v="51"/>
    <b v="1"/>
    <s v="theater/plays"/>
    <n v="1.10046"/>
    <n v="50.020909090909093"/>
    <s v="theater"/>
    <s v="plays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d v="2015-02-02T09:22:30"/>
    <b v="0"/>
    <x v="33"/>
    <b v="1"/>
    <s v="theater/plays"/>
    <n v="1.0135000000000001"/>
    <n v="72.392857142857139"/>
    <s v="theater"/>
    <s v="plays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d v="2015-08-11T14:46:52"/>
    <b v="0"/>
    <x v="64"/>
    <b v="1"/>
    <s v="theater/plays"/>
    <n v="1.0075000000000001"/>
    <n v="95.952380952380949"/>
    <s v="theater"/>
    <s v="plays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d v="2014-08-30T03:40:20"/>
    <b v="0"/>
    <x v="62"/>
    <b v="1"/>
    <s v="theater/plays"/>
    <n v="1.6942857142857144"/>
    <n v="45.615384615384613"/>
    <s v="theater"/>
    <s v="plays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d v="2015-08-18T13:57:26"/>
    <b v="0"/>
    <x v="69"/>
    <b v="1"/>
    <s v="theater/plays"/>
    <n v="1"/>
    <n v="41.029411764705884"/>
    <s v="theater"/>
    <s v="plays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d v="2016-07-30T04:32:28"/>
    <b v="0"/>
    <x v="144"/>
    <b v="1"/>
    <s v="theater/plays"/>
    <n v="1.1365000000000001"/>
    <n v="56.825000000000003"/>
    <s v="theater"/>
    <s v="plays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d v="2014-08-29T13:19:33"/>
    <b v="0"/>
    <x v="142"/>
    <b v="1"/>
    <s v="theater/plays"/>
    <n v="1.0156000000000001"/>
    <n v="137.24324324324326"/>
    <s v="theater"/>
    <s v="plays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d v="2015-07-29T11:41:46"/>
    <b v="0"/>
    <x v="63"/>
    <b v="1"/>
    <s v="theater/plays"/>
    <n v="1.06"/>
    <n v="75.714285714285708"/>
    <s v="theater"/>
    <s v="plays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d v="2016-03-31T03:02:51"/>
    <b v="0"/>
    <x v="69"/>
    <b v="1"/>
    <s v="theater/plays"/>
    <n v="1.02"/>
    <n v="99"/>
    <s v="theater"/>
    <s v="plays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d v="2015-06-11T19:33:25"/>
    <b v="0"/>
    <x v="48"/>
    <b v="1"/>
    <s v="theater/plays"/>
    <n v="1.1691666666666667"/>
    <n v="81.569767441860463"/>
    <s v="theater"/>
    <s v="plays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d v="2016-12-29T07:01:58"/>
    <b v="0"/>
    <x v="77"/>
    <b v="1"/>
    <s v="theater/plays"/>
    <n v="1.0115151515151515"/>
    <n v="45.108108108108105"/>
    <s v="theater"/>
    <s v="plays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d v="2015-06-22T13:16:58"/>
    <b v="0"/>
    <x v="59"/>
    <b v="1"/>
    <s v="theater/plays"/>
    <n v="1.32"/>
    <n v="36.666666666666664"/>
    <s v="theater"/>
    <s v="plays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d v="2016-03-13T09:57:37"/>
    <b v="0"/>
    <x v="19"/>
    <b v="1"/>
    <s v="theater/plays"/>
    <n v="1"/>
    <n v="125"/>
    <s v="theater"/>
    <s v="plays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d v="2016-05-31T10:42:14"/>
    <b v="0"/>
    <x v="55"/>
    <b v="1"/>
    <s v="theater/plays"/>
    <n v="1.28"/>
    <n v="49.230769230769234"/>
    <s v="theater"/>
    <s v="plays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d v="2014-09-02T09:23:47"/>
    <b v="0"/>
    <x v="74"/>
    <b v="1"/>
    <s v="theater/plays"/>
    <n v="1.1895833333333334"/>
    <n v="42.296296296296298"/>
    <s v="theater"/>
    <s v="plays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d v="2015-10-12T13:16:07"/>
    <b v="0"/>
    <x v="22"/>
    <b v="1"/>
    <s v="theater/plays"/>
    <n v="1.262"/>
    <n v="78.875"/>
    <s v="theater"/>
    <s v="plays"/>
    <n v="30.0416666666642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d v="2015-08-27T10:00:23"/>
    <b v="0"/>
    <x v="386"/>
    <b v="1"/>
    <s v="theater/plays"/>
    <n v="1.5620000000000001"/>
    <n v="38.284313725490193"/>
    <s v="theater"/>
    <s v="plays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d v="2015-09-01T10:21:50"/>
    <b v="0"/>
    <x v="67"/>
    <b v="1"/>
    <s v="theater/plays"/>
    <n v="1.0315000000000001"/>
    <n v="44.847826086956523"/>
    <s v="theater"/>
    <s v="plays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d v="2015-11-20T12:27:05"/>
    <b v="0"/>
    <x v="57"/>
    <b v="1"/>
    <s v="theater/plays"/>
    <n v="1.5333333333333334"/>
    <n v="13.529411764705882"/>
    <s v="theater"/>
    <s v="plays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d v="2014-10-11T03:30:16"/>
    <b v="0"/>
    <x v="33"/>
    <b v="1"/>
    <s v="theater/plays"/>
    <n v="1.8044444444444445"/>
    <n v="43.5"/>
    <s v="theater"/>
    <s v="plays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d v="2016-07-20T05:05:40"/>
    <b v="0"/>
    <x v="183"/>
    <b v="1"/>
    <s v="theater/plays"/>
    <n v="1.2845"/>
    <n v="30.951807228915662"/>
    <s v="theater"/>
    <s v="plays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d v="2016-08-18T13:08:42"/>
    <b v="0"/>
    <x v="62"/>
    <b v="1"/>
    <s v="theater/plays"/>
    <n v="1.1966666666666668"/>
    <n v="55.230769230769234"/>
    <s v="theater"/>
    <s v="plays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d v="2016-05-26T19:04:51"/>
    <b v="0"/>
    <x v="22"/>
    <b v="1"/>
    <s v="theater/plays"/>
    <n v="1.23"/>
    <n v="46.125"/>
    <s v="theater"/>
    <s v="plays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d v="2015-08-06T12:31:15"/>
    <b v="0"/>
    <x v="58"/>
    <b v="1"/>
    <s v="theater/plays"/>
    <n v="1.05"/>
    <n v="39.375"/>
    <s v="theater"/>
    <s v="plays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d v="2014-07-09T09:23:42"/>
    <b v="0"/>
    <x v="268"/>
    <b v="1"/>
    <s v="theater/plays"/>
    <n v="1.0223636363636364"/>
    <n v="66.152941176470591"/>
    <s v="theater"/>
    <s v="plays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d v="2015-05-26T13:07:39"/>
    <b v="0"/>
    <x v="60"/>
    <b v="1"/>
    <s v="theater/plays"/>
    <n v="1.0466666666666666"/>
    <n v="54.137931034482762"/>
    <s v="theater"/>
    <s v="plays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d v="2015-02-05T14:57:37"/>
    <b v="0"/>
    <x v="54"/>
    <b v="1"/>
    <s v="theater/plays"/>
    <n v="1"/>
    <n v="104.16666666666667"/>
    <s v="theater"/>
    <s v="plays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d v="2015-03-12T14:22:39"/>
    <b v="0"/>
    <x v="22"/>
    <b v="1"/>
    <s v="theater/plays"/>
    <n v="1.004"/>
    <n v="31.375"/>
    <s v="theater"/>
    <s v="plays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d v="2015-03-10T10:51:24"/>
    <b v="0"/>
    <x v="10"/>
    <b v="1"/>
    <s v="theater/plays"/>
    <n v="1.0227272727272727"/>
    <n v="59.210526315789473"/>
    <s v="theater"/>
    <s v="plays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d v="2016-04-19T20:53:21"/>
    <b v="0"/>
    <x v="226"/>
    <b v="1"/>
    <s v="theater/plays"/>
    <n v="1.1440928571428572"/>
    <n v="119.17633928571429"/>
    <s v="theater"/>
    <s v="plays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d v="2016-02-11T17:36:54"/>
    <b v="0"/>
    <x v="62"/>
    <b v="1"/>
    <s v="theater/plays"/>
    <n v="1.019047619047619"/>
    <n v="164.61538461538461"/>
    <s v="theater"/>
    <s v="plays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d v="2015-08-07T04:27:53"/>
    <b v="0"/>
    <x v="288"/>
    <b v="1"/>
    <s v="theater/plays"/>
    <n v="1.02"/>
    <n v="24.285714285714285"/>
    <s v="theater"/>
    <s v="plays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d v="2016-04-02T16:26:38"/>
    <b v="0"/>
    <x v="31"/>
    <b v="1"/>
    <s v="theater/plays"/>
    <n v="1.048"/>
    <n v="40.9375"/>
    <s v="theater"/>
    <s v="plays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d v="2014-04-24T07:22:50"/>
    <b v="0"/>
    <x v="20"/>
    <b v="1"/>
    <s v="theater/plays"/>
    <n v="1.0183333333333333"/>
    <n v="61.1"/>
    <s v="theater"/>
    <s v="plays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d v="2014-05-29T09:05:24"/>
    <b v="0"/>
    <x v="9"/>
    <b v="1"/>
    <s v="theater/plays"/>
    <n v="1"/>
    <n v="38.65"/>
    <s v="theater"/>
    <s v="plays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d v="2015-07-10T19:41:20"/>
    <b v="0"/>
    <x v="201"/>
    <b v="1"/>
    <s v="theater/plays"/>
    <n v="1.0627272727272727"/>
    <n v="56.20192307692308"/>
    <s v="theater"/>
    <s v="plays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d v="2015-01-11T20:12:39"/>
    <b v="0"/>
    <x v="28"/>
    <b v="1"/>
    <s v="theater/plays"/>
    <n v="1.1342219999999998"/>
    <n v="107.00207547169811"/>
    <s v="theater"/>
    <s v="plays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d v="2016-10-18T05:36:34"/>
    <b v="0"/>
    <x v="25"/>
    <b v="1"/>
    <s v="theater/plays"/>
    <n v="1"/>
    <n v="171.42857142857142"/>
    <s v="theater"/>
    <s v="plays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d v="2014-06-18T10:35:24"/>
    <b v="0"/>
    <x v="9"/>
    <b v="1"/>
    <s v="theater/plays"/>
    <n v="1.0045454545454546"/>
    <n v="110.5"/>
    <s v="theater"/>
    <s v="plays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d v="2014-04-01T01:38:31"/>
    <b v="0"/>
    <x v="501"/>
    <b v="1"/>
    <s v="theater/plays"/>
    <n v="1.0003599999999999"/>
    <n v="179.27598566308242"/>
    <s v="theater"/>
    <s v="plays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d v="2015-05-15T14:36:15"/>
    <b v="0"/>
    <x v="19"/>
    <b v="1"/>
    <s v="theater/plays"/>
    <n v="1.44"/>
    <n v="22.90909090909091"/>
    <s v="theater"/>
    <s v="plays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d v="2015-07-08T21:18:28"/>
    <b v="0"/>
    <x v="54"/>
    <b v="1"/>
    <s v="theater/plays"/>
    <n v="1.0349999999999999"/>
    <n v="43.125"/>
    <s v="theater"/>
    <s v="plays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d v="2015-04-21T16:21:06"/>
    <b v="0"/>
    <x v="142"/>
    <b v="1"/>
    <s v="theater/plays"/>
    <n v="1.0843750000000001"/>
    <n v="46.891891891891895"/>
    <s v="theater"/>
    <s v="plays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d v="2015-07-18T11:19:38"/>
    <b v="0"/>
    <x v="241"/>
    <b v="1"/>
    <s v="theater/plays"/>
    <n v="1.024"/>
    <n v="47.407407407407405"/>
    <s v="theater"/>
    <s v="plays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d v="2016-03-04T13:17:07"/>
    <b v="0"/>
    <x v="162"/>
    <b v="1"/>
    <s v="theater/plays"/>
    <n v="1.4888888888888889"/>
    <n v="15.129032258064516"/>
    <s v="theater"/>
    <s v="plays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d v="2016-07-04T11:07:36"/>
    <b v="0"/>
    <x v="20"/>
    <b v="1"/>
    <s v="theater/plays"/>
    <n v="1.0549000000000002"/>
    <n v="21.098000000000003"/>
    <s v="theater"/>
    <s v="plays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d v="2015-08-20T09:57:29"/>
    <b v="0"/>
    <x v="57"/>
    <b v="1"/>
    <s v="theater/plays"/>
    <n v="1.0049999999999999"/>
    <n v="59.117647058823529"/>
    <s v="theater"/>
    <s v="plays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d v="2014-12-01T12:50:08"/>
    <b v="0"/>
    <x v="8"/>
    <b v="1"/>
    <s v="theater/plays"/>
    <n v="1.3055555555555556"/>
    <n v="97.916666666666671"/>
    <s v="theater"/>
    <s v="plays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d v="2014-12-24T07:11:23"/>
    <b v="0"/>
    <x v="44"/>
    <b v="1"/>
    <s v="theater/plays"/>
    <n v="1.0475000000000001"/>
    <n v="55.131578947368418"/>
    <s v="theater"/>
    <s v="plays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d v="2015-05-11T14:27:24"/>
    <b v="0"/>
    <x v="14"/>
    <b v="1"/>
    <s v="theater/plays"/>
    <n v="1.0880000000000001"/>
    <n v="26.536585365853657"/>
    <s v="theater"/>
    <s v="plays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d v="2014-08-18T12:46:34"/>
    <b v="0"/>
    <x v="10"/>
    <b v="1"/>
    <s v="theater/plays"/>
    <n v="1.1100000000000001"/>
    <n v="58.421052631578945"/>
    <s v="theater"/>
    <s v="plays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d v="2014-12-09T11:31:36"/>
    <b v="0"/>
    <x v="14"/>
    <b v="1"/>
    <s v="theater/plays"/>
    <n v="1.0047999999999999"/>
    <n v="122.53658536585365"/>
    <s v="theater"/>
    <s v="plays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d v="2014-12-03T02:58:03"/>
    <b v="0"/>
    <x v="55"/>
    <b v="1"/>
    <s v="theater/plays"/>
    <n v="1.1435"/>
    <n v="87.961538461538467"/>
    <s v="theater"/>
    <s v="plays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d v="2014-09-30T15:36:53"/>
    <b v="0"/>
    <x v="20"/>
    <b v="1"/>
    <s v="theater/plays"/>
    <n v="1.2206666666666666"/>
    <n v="73.239999999999995"/>
    <s v="theater"/>
    <s v="plays"/>
    <n v="30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d v="2015-05-22T08:41:22"/>
    <b v="0"/>
    <x v="82"/>
    <b v="1"/>
    <s v="theater/plays"/>
    <n v="1"/>
    <n v="55.555555555555557"/>
    <s v="theater"/>
    <s v="plays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d v="2014-10-09T04:00:46"/>
    <b v="0"/>
    <x v="76"/>
    <b v="1"/>
    <s v="theater/plays"/>
    <n v="1.028"/>
    <n v="39.53846153846154"/>
    <s v="theater"/>
    <s v="plays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d v="2014-10-14T17:37:28"/>
    <b v="0"/>
    <x v="43"/>
    <b v="1"/>
    <s v="theater/plays"/>
    <n v="1.0612068965517241"/>
    <n v="136.77777777777777"/>
    <s v="theater"/>
    <s v="plays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d v="2016-07-10T13:48:47"/>
    <b v="0"/>
    <x v="332"/>
    <b v="1"/>
    <s v="theater/plays"/>
    <n v="1.0133000000000001"/>
    <n v="99.343137254901961"/>
    <s v="theater"/>
    <s v="plays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d v="2016-10-06T08:10:54"/>
    <b v="0"/>
    <x v="81"/>
    <b v="1"/>
    <s v="theater/plays"/>
    <n v="1"/>
    <n v="20"/>
    <s v="theater"/>
    <s v="plays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d v="2015-03-30T13:53:03"/>
    <b v="0"/>
    <x v="74"/>
    <b v="1"/>
    <s v="theater/plays"/>
    <n v="1.3"/>
    <n v="28.888888888888889"/>
    <s v="theater"/>
    <s v="plays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d v="2016-03-31T12:36:17"/>
    <b v="0"/>
    <x v="77"/>
    <b v="1"/>
    <s v="theater/plays"/>
    <n v="1.0001333333333333"/>
    <n v="40.545945945945945"/>
    <s v="theater"/>
    <s v="plays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d v="2016-03-01T13:17:36"/>
    <b v="0"/>
    <x v="25"/>
    <b v="1"/>
    <s v="theater/plays"/>
    <n v="1"/>
    <n v="35.714285714285715"/>
    <s v="theater"/>
    <s v="plays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d v="2015-01-21T23:13:42"/>
    <b v="0"/>
    <x v="74"/>
    <b v="1"/>
    <s v="theater/plays"/>
    <n v="1.1388888888888888"/>
    <n v="37.962962962962962"/>
    <s v="theater"/>
    <s v="plays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d v="2014-07-16T06:18:30"/>
    <b v="0"/>
    <x v="43"/>
    <b v="1"/>
    <s v="theater/plays"/>
    <n v="1"/>
    <n v="33.333333333333336"/>
    <s v="theater"/>
    <s v="plays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d v="2016-03-21T21:18:02"/>
    <b v="0"/>
    <x v="72"/>
    <b v="1"/>
    <s v="theater/plays"/>
    <n v="2.87"/>
    <n v="58.571428571428569"/>
    <s v="theater"/>
    <s v="plays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d v="2016-02-18T05:13:25"/>
    <b v="0"/>
    <x v="54"/>
    <b v="1"/>
    <s v="theater/plays"/>
    <n v="1.085"/>
    <n v="135.625"/>
    <s v="theater"/>
    <s v="plays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d v="2015-06-13T02:35:44"/>
    <b v="0"/>
    <x v="300"/>
    <b v="1"/>
    <s v="theater/plays"/>
    <n v="1.155"/>
    <n v="30.9375"/>
    <s v="theater"/>
    <s v="plays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d v="2014-11-21T12:11:30"/>
    <b v="0"/>
    <x v="23"/>
    <b v="1"/>
    <s v="theater/plays"/>
    <n v="1.1911764705882353"/>
    <n v="176.08695652173913"/>
    <s v="theater"/>
    <s v="plays"/>
    <n v="30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d v="2016-07-25T11:44:30"/>
    <b v="0"/>
    <x v="241"/>
    <b v="1"/>
    <s v="theater/plays"/>
    <n v="1.0942666666666667"/>
    <n v="151.9814814814815"/>
    <s v="theater"/>
    <s v="plays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d v="2016-05-13T07:57:34"/>
    <b v="0"/>
    <x v="33"/>
    <b v="1"/>
    <s v="theater/plays"/>
    <n v="1.266"/>
    <n v="22.607142857142858"/>
    <s v="theater"/>
    <s v="plays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d v="2015-04-07T14:53:30"/>
    <b v="0"/>
    <x v="202"/>
    <b v="1"/>
    <s v="theater/plays"/>
    <n v="1.0049999999999999"/>
    <n v="18.272727272727273"/>
    <s v="theater"/>
    <s v="plays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d v="2015-05-01T10:32:27"/>
    <b v="0"/>
    <x v="95"/>
    <b v="1"/>
    <s v="theater/plays"/>
    <n v="1.2749999999999999"/>
    <n v="82.258064516129039"/>
    <s v="theater"/>
    <s v="plays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d v="2014-09-20T03:00:34"/>
    <b v="0"/>
    <x v="196"/>
    <b v="1"/>
    <s v="theater/plays"/>
    <n v="1.0005999999999999"/>
    <n v="68.534246575342465"/>
    <s v="theater"/>
    <s v="plays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d v="2014-12-30T17:45:44"/>
    <b v="0"/>
    <x v="59"/>
    <b v="1"/>
    <s v="theater/plays"/>
    <n v="1.75"/>
    <n v="68.055555555555557"/>
    <s v="theater"/>
    <s v="plays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d v="2014-12-15T14:55:07"/>
    <b v="0"/>
    <x v="2"/>
    <b v="1"/>
    <s v="theater/plays"/>
    <n v="1.2725"/>
    <n v="72.714285714285708"/>
    <s v="theater"/>
    <s v="plays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d v="2014-12-01T16:33:59"/>
    <b v="0"/>
    <x v="68"/>
    <b v="1"/>
    <s v="theater/plays"/>
    <n v="1.1063333333333334"/>
    <n v="77.186046511627907"/>
    <s v="theater"/>
    <s v="plays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d v="2016-08-09T20:36:22"/>
    <b v="0"/>
    <x v="17"/>
    <b v="1"/>
    <s v="theater/plays"/>
    <n v="1.2593749999999999"/>
    <n v="55.972222222222221"/>
    <s v="theater"/>
    <s v="plays"/>
    <n v="25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d v="2015-02-14T19:12:03"/>
    <b v="0"/>
    <x v="95"/>
    <b v="1"/>
    <s v="theater/plays"/>
    <n v="1.1850000000000001"/>
    <n v="49.693548387096776"/>
    <s v="theater"/>
    <s v="plays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d v="2014-08-05T12:09:42"/>
    <b v="0"/>
    <x v="41"/>
    <b v="1"/>
    <s v="theater/plays"/>
    <n v="1.0772727272727274"/>
    <n v="79"/>
    <s v="theater"/>
    <s v="plays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d v="2016-02-17T09:03:10"/>
    <b v="0"/>
    <x v="51"/>
    <b v="1"/>
    <s v="theater/plays"/>
    <n v="1.026"/>
    <n v="77.727272727272734"/>
    <s v="theater"/>
    <s v="plays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d v="2014-08-15T14:10:22"/>
    <b v="0"/>
    <x v="74"/>
    <b v="1"/>
    <s v="theater/plays"/>
    <n v="1.101"/>
    <n v="40.777777777777779"/>
    <s v="theater"/>
    <s v="plays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d v="2015-08-04T14:04:37"/>
    <b v="0"/>
    <x v="57"/>
    <b v="1"/>
    <s v="theater/plays"/>
    <n v="2.02"/>
    <n v="59.411764705882355"/>
    <s v="theater"/>
    <s v="plays"/>
    <n v="25.205127314809943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d v="2016-09-15T15:22:44"/>
    <b v="0"/>
    <x v="80"/>
    <b v="1"/>
    <s v="theater/plays"/>
    <n v="1.3"/>
    <n v="3.25"/>
    <s v="theater"/>
    <s v="plays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d v="2014-12-17T18:58:02"/>
    <b v="0"/>
    <x v="28"/>
    <b v="1"/>
    <s v="theater/plays"/>
    <n v="1.0435000000000001"/>
    <n v="39.377358490566039"/>
    <s v="theater"/>
    <s v="plays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d v="2016-03-18T16:27:59"/>
    <b v="0"/>
    <x v="72"/>
    <b v="1"/>
    <s v="theater/plays"/>
    <n v="1.0004999999999999"/>
    <n v="81.673469387755105"/>
    <s v="theater"/>
    <s v="plays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d v="2015-10-06T15:44:40"/>
    <b v="0"/>
    <x v="7"/>
    <b v="1"/>
    <s v="theater/plays"/>
    <n v="1.7066666666666668"/>
    <n v="44.912280701754383"/>
    <s v="theater"/>
    <s v="plays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d v="2016-04-22T19:22:36"/>
    <b v="0"/>
    <x v="50"/>
    <b v="1"/>
    <s v="theater/plays"/>
    <n v="1.1283333333333334"/>
    <n v="49.05797101449275"/>
    <s v="theater"/>
    <s v="plays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d v="2016-01-14T14:02:06"/>
    <b v="0"/>
    <x v="41"/>
    <b v="1"/>
    <s v="theater/plays"/>
    <n v="1.84"/>
    <n v="30.666666666666668"/>
    <s v="theater"/>
    <s v="plays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d v="2016-07-15T09:30:57"/>
    <b v="0"/>
    <x v="31"/>
    <b v="1"/>
    <s v="theater/plays"/>
    <n v="1.3026666666666666"/>
    <n v="61.0625"/>
    <s v="theater"/>
    <s v="plays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d v="2015-11-30T18:08:02"/>
    <b v="0"/>
    <x v="9"/>
    <b v="1"/>
    <s v="theater/plays"/>
    <n v="1.0545454545454545"/>
    <n v="29"/>
    <s v="theater"/>
    <s v="plays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d v="2016-05-16T12:01:30"/>
    <b v="0"/>
    <x v="74"/>
    <b v="1"/>
    <s v="theater/plays"/>
    <n v="1"/>
    <n v="29.62962962962963"/>
    <s v="theater"/>
    <s v="plays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d v="2016-02-29T18:48:05"/>
    <b v="0"/>
    <x v="64"/>
    <b v="1"/>
    <s v="theater/plays"/>
    <n v="1.5331632653061225"/>
    <n v="143.0952380952381"/>
    <s v="theater"/>
    <s v="plays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d v="2015-07-18T05:22:16"/>
    <b v="0"/>
    <x v="162"/>
    <b v="1"/>
    <s v="theater/plays"/>
    <n v="1.623"/>
    <n v="52.354838709677416"/>
    <s v="theater"/>
    <s v="plays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d v="2015-03-09T03:53:21"/>
    <b v="0"/>
    <x v="13"/>
    <b v="1"/>
    <s v="theater/plays"/>
    <n v="1.36"/>
    <n v="66.666666666666671"/>
    <s v="theater"/>
    <s v="plays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d v="2014-05-30T12:26:51"/>
    <b v="0"/>
    <x v="7"/>
    <b v="1"/>
    <s v="theater/plays"/>
    <n v="1.444"/>
    <n v="126.66666666666667"/>
    <s v="theater"/>
    <s v="plays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d v="2014-05-29T09:09:34"/>
    <b v="0"/>
    <x v="9"/>
    <b v="1"/>
    <s v="theater/plays"/>
    <n v="1"/>
    <n v="62.5"/>
    <s v="theater"/>
    <s v="plays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d v="2015-05-19T20:00:16"/>
    <b v="0"/>
    <x v="26"/>
    <b v="1"/>
    <s v="theater/plays"/>
    <n v="1.008"/>
    <n v="35.492957746478872"/>
    <s v="theater"/>
    <s v="plays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d v="2015-11-10T09:14:56"/>
    <b v="0"/>
    <x v="250"/>
    <b v="1"/>
    <s v="theater/plays"/>
    <n v="1.0680000000000001"/>
    <n v="37.083333333333336"/>
    <s v="theater"/>
    <s v="plays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d v="2015-02-17T17:47:44"/>
    <b v="0"/>
    <x v="43"/>
    <b v="1"/>
    <s v="theater/plays"/>
    <n v="1.248"/>
    <n v="69.333333333333329"/>
    <s v="theater"/>
    <s v="plays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d v="2017-02-13T09:38:49"/>
    <b v="0"/>
    <x v="13"/>
    <b v="1"/>
    <s v="theater/plays"/>
    <n v="1.1891891891891893"/>
    <n v="17.254901960784313"/>
    <s v="theater"/>
    <s v="plays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d v="2015-05-04T10:04:10"/>
    <b v="0"/>
    <x v="66"/>
    <b v="1"/>
    <s v="theater/plays"/>
    <n v="1.01"/>
    <n v="36.071428571428569"/>
    <s v="theater"/>
    <s v="plays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d v="2016-10-17T22:10:26"/>
    <b v="0"/>
    <x v="57"/>
    <b v="1"/>
    <s v="theater/plays"/>
    <n v="1.1299999999999999"/>
    <n v="66.470588235294116"/>
    <s v="theater"/>
    <s v="plays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d v="2015-02-02T17:31:01"/>
    <b v="0"/>
    <x v="438"/>
    <b v="1"/>
    <s v="theater/plays"/>
    <n v="1.0519047619047619"/>
    <n v="56.065989847715734"/>
    <s v="theater"/>
    <s v="plays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d v="2016-09-06T17:27:24"/>
    <b v="0"/>
    <x v="16"/>
    <b v="1"/>
    <s v="theater/plays"/>
    <n v="1.0973333333333333"/>
    <n v="47.028571428571432"/>
    <s v="theater"/>
    <s v="plays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d v="2014-08-26T00:19:31"/>
    <b v="0"/>
    <x v="64"/>
    <b v="1"/>
    <s v="theater/plays"/>
    <n v="1.00099"/>
    <n v="47.666190476190479"/>
    <s v="theater"/>
    <s v="plays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d v="2014-07-08T12:41:10"/>
    <b v="0"/>
    <x v="69"/>
    <b v="1"/>
    <s v="theater/plays"/>
    <n v="1.2"/>
    <n v="88.235294117647058"/>
    <s v="theater"/>
    <s v="plays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d v="2016-06-24T13:34:50"/>
    <b v="0"/>
    <x v="70"/>
    <b v="1"/>
    <s v="theater/plays"/>
    <n v="1.0493333333333332"/>
    <n v="80.717948717948715"/>
    <s v="theater"/>
    <s v="plays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d v="2015-06-02T10:39:37"/>
    <b v="0"/>
    <x v="76"/>
    <b v="1"/>
    <s v="theater/plays"/>
    <n v="1.0266666666666666"/>
    <n v="39.487179487179489"/>
    <s v="theater"/>
    <s v="plays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d v="2014-07-26T11:00:57"/>
    <b v="0"/>
    <x v="53"/>
    <b v="1"/>
    <s v="theater/plays"/>
    <n v="1.0182500000000001"/>
    <n v="84.854166666666671"/>
    <s v="theater"/>
    <s v="plays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d v="2016-03-31T12:48:07"/>
    <b v="0"/>
    <x v="60"/>
    <b v="1"/>
    <s v="theater/plays"/>
    <n v="1"/>
    <n v="68.965517241379317"/>
    <s v="theater"/>
    <s v="plays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d v="2015-10-14T14:59:56"/>
    <b v="0"/>
    <x v="78"/>
    <b v="0"/>
    <s v="theater/musical"/>
    <n v="0"/>
    <e v="#DIV/0!"/>
    <s v="theater"/>
    <s v="musical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d v="2016-03-07T21:16:04"/>
    <b v="0"/>
    <x v="84"/>
    <b v="0"/>
    <s v="theater/musical"/>
    <n v="1.9999999999999999E-6"/>
    <n v="1"/>
    <s v="theater"/>
    <s v="musical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d v="2014-10-30T15:19:50"/>
    <b v="0"/>
    <x v="29"/>
    <b v="0"/>
    <s v="theater/musical"/>
    <n v="3.3333333333333332E-4"/>
    <n v="1"/>
    <s v="theater"/>
    <s v="musical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d v="2014-08-29T13:04:57"/>
    <b v="0"/>
    <x v="211"/>
    <b v="0"/>
    <s v="theater/musical"/>
    <n v="0.51023391812865493"/>
    <n v="147.88135593220338"/>
    <s v="theater"/>
    <s v="musical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d v="2014-11-03T17:29:09"/>
    <b v="0"/>
    <x v="29"/>
    <b v="0"/>
    <s v="theater/musical"/>
    <n v="0.2"/>
    <n v="100"/>
    <s v="theater"/>
    <s v="musical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d v="2016-10-06T09:57:47"/>
    <b v="0"/>
    <x v="162"/>
    <b v="0"/>
    <s v="theater/musical"/>
    <n v="0.35239999999999999"/>
    <n v="56.838709677419352"/>
    <s v="theater"/>
    <s v="musical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d v="2016-11-26T22:59:34"/>
    <b v="0"/>
    <x v="59"/>
    <b v="0"/>
    <s v="theater/musical"/>
    <n v="4.2466666666666666E-2"/>
    <n v="176.94444444444446"/>
    <s v="theater"/>
    <s v="musical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d v="2016-03-21T16:11:16"/>
    <b v="0"/>
    <x v="73"/>
    <b v="0"/>
    <s v="theater/musical"/>
    <n v="0.36457142857142855"/>
    <n v="127.6"/>
    <s v="theater"/>
    <s v="musical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d v="2015-08-10T11:40:29"/>
    <b v="0"/>
    <x v="78"/>
    <b v="0"/>
    <s v="theater/musical"/>
    <n v="0"/>
    <e v="#DIV/0!"/>
    <s v="theater"/>
    <s v="musical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d v="2014-12-02T11:48:55"/>
    <b v="0"/>
    <x v="25"/>
    <b v="0"/>
    <s v="theater/musical"/>
    <n v="0.30866666666666664"/>
    <n v="66.142857142857139"/>
    <s v="theater"/>
    <s v="musical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d v="2015-02-18T11:08:52"/>
    <b v="0"/>
    <x v="84"/>
    <b v="0"/>
    <s v="theater/musical"/>
    <n v="6.545454545454546E-2"/>
    <n v="108"/>
    <s v="theater"/>
    <s v="musical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d v="2016-08-08T11:15:06"/>
    <b v="0"/>
    <x v="29"/>
    <b v="0"/>
    <s v="theater/musical"/>
    <n v="4.0000000000000003E-5"/>
    <n v="1"/>
    <s v="theater"/>
    <s v="musical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d v="2015-04-10T13:45:30"/>
    <b v="0"/>
    <x v="83"/>
    <b v="0"/>
    <s v="theater/musical"/>
    <n v="5.5E-2"/>
    <n v="18.333333333333332"/>
    <s v="theater"/>
    <s v="musical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d v="2014-09-17T10:02:59"/>
    <b v="0"/>
    <x v="78"/>
    <b v="0"/>
    <s v="theater/musical"/>
    <n v="0"/>
    <e v="#DIV/0!"/>
    <s v="theater"/>
    <s v="musical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d v="2015-10-20T14:35:27"/>
    <b v="0"/>
    <x v="84"/>
    <b v="0"/>
    <s v="theater/musical"/>
    <n v="2.1428571428571429E-2"/>
    <n v="7.5"/>
    <s v="theater"/>
    <s v="musical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d v="2015-10-07T22:27:19"/>
    <b v="0"/>
    <x v="78"/>
    <b v="0"/>
    <s v="theater/musical"/>
    <n v="0"/>
    <e v="#DIV/0!"/>
    <s v="theater"/>
    <s v="musical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d v="2016-02-09T00:48:07"/>
    <b v="0"/>
    <x v="8"/>
    <b v="0"/>
    <s v="theater/musical"/>
    <n v="0.16420000000000001"/>
    <n v="68.416666666666671"/>
    <s v="theater"/>
    <s v="musical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d v="2016-10-22T18:17:18"/>
    <b v="0"/>
    <x v="29"/>
    <b v="0"/>
    <s v="theater/musical"/>
    <n v="1E-3"/>
    <n v="1"/>
    <s v="theater"/>
    <s v="musical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d v="2015-05-16T05:06:42"/>
    <b v="0"/>
    <x v="22"/>
    <b v="0"/>
    <s v="theater/musical"/>
    <n v="4.8099999999999997E-2"/>
    <n v="60.125"/>
    <s v="theater"/>
    <s v="musical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d v="2016-08-16T12:58:47"/>
    <b v="0"/>
    <x v="84"/>
    <b v="0"/>
    <s v="theater/musical"/>
    <n v="0.06"/>
    <n v="15"/>
    <s v="theater"/>
    <s v="musical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d v="2014-09-05T02:00:45"/>
    <b v="0"/>
    <x v="196"/>
    <b v="1"/>
    <s v="theater/plays"/>
    <n v="1.003825"/>
    <n v="550.04109589041093"/>
    <s v="theater"/>
    <s v="plays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d v="2014-05-21T12:06:34"/>
    <b v="0"/>
    <x v="22"/>
    <b v="1"/>
    <s v="theater/plays"/>
    <n v="1.04"/>
    <n v="97.5"/>
    <s v="theater"/>
    <s v="plays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d v="2016-01-12T06:29:44"/>
    <b v="0"/>
    <x v="57"/>
    <b v="1"/>
    <s v="theater/plays"/>
    <n v="1"/>
    <n v="29.411764705882351"/>
    <s v="theater"/>
    <s v="plays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d v="2014-07-08T10:30:42"/>
    <b v="0"/>
    <x v="82"/>
    <b v="1"/>
    <s v="theater/plays"/>
    <n v="1.04"/>
    <n v="57.777777777777779"/>
    <s v="theater"/>
    <s v="plays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d v="2016-08-14T10:28:22"/>
    <b v="0"/>
    <x v="57"/>
    <b v="1"/>
    <s v="theater/plays"/>
    <n v="2.5066666666666668"/>
    <n v="44.235294117647058"/>
    <s v="theater"/>
    <s v="plays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d v="2015-07-06T03:43:27"/>
    <b v="0"/>
    <x v="51"/>
    <b v="1"/>
    <s v="theater/plays"/>
    <n v="1.0049999999999999"/>
    <n v="60.909090909090907"/>
    <s v="theater"/>
    <s v="plays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d v="2016-03-11T04:59:46"/>
    <b v="0"/>
    <x v="44"/>
    <b v="1"/>
    <s v="theater/plays"/>
    <n v="1.744"/>
    <n v="68.84210526315789"/>
    <s v="theater"/>
    <s v="plays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d v="2015-06-18T14:16:38"/>
    <b v="0"/>
    <x v="1"/>
    <b v="1"/>
    <s v="theater/plays"/>
    <n v="1.1626000000000001"/>
    <n v="73.582278481012665"/>
    <s v="theater"/>
    <s v="plays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d v="2017-01-02T16:50:36"/>
    <b v="0"/>
    <x v="67"/>
    <b v="1"/>
    <s v="theater/plays"/>
    <n v="1.0582"/>
    <n v="115.02173913043478"/>
    <s v="theater"/>
    <s v="plays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d v="2016-05-09T10:06:59"/>
    <b v="0"/>
    <x v="9"/>
    <b v="1"/>
    <s v="theater/plays"/>
    <n v="1.1074999999999999"/>
    <n v="110.75"/>
    <s v="theater"/>
    <s v="plays"/>
    <n v="23.274317129631527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d v="2014-05-16T15:36:20"/>
    <b v="0"/>
    <x v="9"/>
    <b v="1"/>
    <s v="theater/plays"/>
    <n v="1.0066666666666666"/>
    <n v="75.5"/>
    <s v="theater"/>
    <s v="plays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d v="2015-02-20T01:39:10"/>
    <b v="0"/>
    <x v="62"/>
    <b v="1"/>
    <s v="theater/plays"/>
    <n v="1.0203333333333333"/>
    <n v="235.46153846153845"/>
    <s v="theater"/>
    <s v="plays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d v="2014-11-28T16:08:45"/>
    <b v="0"/>
    <x v="19"/>
    <b v="1"/>
    <s v="theater/plays"/>
    <n v="1"/>
    <n v="11.363636363636363"/>
    <s v="theater"/>
    <s v="plays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d v="2016-03-18T16:31:12"/>
    <b v="0"/>
    <x v="17"/>
    <b v="1"/>
    <s v="theater/plays"/>
    <n v="1.1100000000000001"/>
    <n v="92.5"/>
    <s v="theater"/>
    <s v="plays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d v="2015-03-01T00:16:54"/>
    <b v="0"/>
    <x v="244"/>
    <b v="1"/>
    <s v="theater/plays"/>
    <n v="1.0142500000000001"/>
    <n v="202.85"/>
    <s v="theater"/>
    <s v="plays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d v="2016-10-22T05:50:30"/>
    <b v="0"/>
    <x v="82"/>
    <b v="1"/>
    <s v="theater/plays"/>
    <n v="1.04"/>
    <n v="26"/>
    <s v="theater"/>
    <s v="plays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d v="2016-06-02T00:58:09"/>
    <b v="0"/>
    <x v="10"/>
    <b v="1"/>
    <s v="theater/plays"/>
    <n v="1.09375"/>
    <n v="46.05263157894737"/>
    <s v="theater"/>
    <s v="plays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d v="2015-10-17T14:23:42"/>
    <b v="0"/>
    <x v="25"/>
    <b v="1"/>
    <s v="theater/plays"/>
    <n v="1.1516129032258065"/>
    <n v="51"/>
    <s v="theater"/>
    <s v="plays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d v="2014-07-02T16:43:02"/>
    <b v="0"/>
    <x v="44"/>
    <b v="1"/>
    <s v="theater/plays"/>
    <n v="1"/>
    <n v="31.578947368421051"/>
    <s v="theater"/>
    <s v="plays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d v="2015-06-18T18:16:59"/>
    <b v="0"/>
    <x v="6"/>
    <b v="1"/>
    <s v="theater/plays"/>
    <n v="1.0317033333333334"/>
    <n v="53.363965517241382"/>
    <s v="theater"/>
    <s v="plays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d v="2015-06-30T08:20:52"/>
    <b v="0"/>
    <x v="33"/>
    <b v="1"/>
    <s v="theater/plays"/>
    <n v="1.0349999999999999"/>
    <n v="36.964285714285715"/>
    <s v="theater"/>
    <s v="plays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d v="2015-05-12T11:12:17"/>
    <b v="0"/>
    <x v="57"/>
    <b v="1"/>
    <s v="theater/plays"/>
    <n v="1.3819999999999999"/>
    <n v="81.294117647058826"/>
    <s v="theater"/>
    <s v="plays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d v="2015-05-18T07:20:11"/>
    <b v="0"/>
    <x v="8"/>
    <b v="1"/>
    <s v="theater/plays"/>
    <n v="1.0954545454545455"/>
    <n v="20.083333333333332"/>
    <s v="theater"/>
    <s v="plays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d v="2014-06-30T10:04:27"/>
    <b v="0"/>
    <x v="244"/>
    <b v="1"/>
    <s v="theater/plays"/>
    <n v="1.0085714285714287"/>
    <n v="88.25"/>
    <s v="theater"/>
    <s v="plays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d v="2014-08-27T17:43:04"/>
    <b v="0"/>
    <x v="7"/>
    <b v="1"/>
    <s v="theater/plays"/>
    <n v="1.0153333333333334"/>
    <n v="53.438596491228068"/>
    <s v="theater"/>
    <s v="plays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d v="2014-10-02T02:04:57"/>
    <b v="0"/>
    <x v="229"/>
    <b v="1"/>
    <s v="theater/plays"/>
    <n v="1.13625"/>
    <n v="39.868421052631582"/>
    <s v="theater"/>
    <s v="plays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d v="2016-07-05T15:57:09"/>
    <b v="0"/>
    <x v="162"/>
    <b v="1"/>
    <s v="theater/plays"/>
    <n v="1"/>
    <n v="145.16129032258064"/>
    <s v="theater"/>
    <s v="plays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d v="2016-05-03T09:19:42"/>
    <b v="0"/>
    <x v="83"/>
    <b v="1"/>
    <s v="theater/plays"/>
    <n v="1.4"/>
    <n v="23.333333333333332"/>
    <s v="theater"/>
    <s v="plays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d v="2014-08-25T14:34:44"/>
    <b v="0"/>
    <x v="38"/>
    <b v="1"/>
    <s v="theater/plays"/>
    <n v="1.2875000000000001"/>
    <n v="64.375"/>
    <s v="theater"/>
    <s v="plays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d v="2014-06-12T08:46:58"/>
    <b v="0"/>
    <x v="473"/>
    <b v="1"/>
    <s v="theater/plays"/>
    <n v="1.0290416666666666"/>
    <n v="62.052763819095475"/>
    <s v="theater"/>
    <s v="plays"/>
    <n v="20.59168981481343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d v="2015-04-26T07:44:58"/>
    <b v="0"/>
    <x v="162"/>
    <b v="1"/>
    <s v="theater/plays"/>
    <n v="1.0249999999999999"/>
    <n v="66.129032258064512"/>
    <s v="theater"/>
    <s v="plays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d v="2014-05-27T13:16:21"/>
    <b v="0"/>
    <x v="209"/>
    <b v="1"/>
    <s v="theater/plays"/>
    <n v="1.101"/>
    <n v="73.400000000000006"/>
    <s v="theater"/>
    <s v="plays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d v="2016-09-14T05:53:54"/>
    <b v="0"/>
    <x v="69"/>
    <b v="1"/>
    <s v="theater/plays"/>
    <n v="1.1276666666666666"/>
    <n v="99.5"/>
    <s v="theater"/>
    <s v="plays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d v="2016-01-05T10:38:10"/>
    <b v="0"/>
    <x v="59"/>
    <b v="1"/>
    <s v="theater/plays"/>
    <n v="1.119"/>
    <n v="62.166666666666664"/>
    <s v="theater"/>
    <s v="plays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d v="2014-05-13T11:26:58"/>
    <b v="0"/>
    <x v="85"/>
    <b v="1"/>
    <s v="theater/plays"/>
    <n v="1.3919999999999999"/>
    <n v="62.328358208955223"/>
    <s v="theater"/>
    <s v="plays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d v="2016-09-19T21:48:16"/>
    <b v="0"/>
    <x v="36"/>
    <b v="1"/>
    <s v="theater/plays"/>
    <n v="1.1085714285714285"/>
    <n v="58.787878787878789"/>
    <s v="theater"/>
    <s v="plays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d v="2015-08-02T23:19:46"/>
    <b v="0"/>
    <x v="23"/>
    <b v="1"/>
    <s v="theater/plays"/>
    <n v="1.3906666666666667"/>
    <n v="45.347826086956523"/>
    <s v="theater"/>
    <s v="plays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d v="2014-04-24T09:14:19"/>
    <b v="0"/>
    <x v="149"/>
    <b v="1"/>
    <s v="theater/plays"/>
    <n v="1.0569999999999999"/>
    <n v="41.944444444444443"/>
    <s v="theater"/>
    <s v="plays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d v="2015-08-14T10:54:20"/>
    <b v="0"/>
    <x v="79"/>
    <b v="1"/>
    <s v="theater/plays"/>
    <n v="1.0142857142857142"/>
    <n v="59.166666666666664"/>
    <s v="theater"/>
    <s v="plays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d v="2014-05-28T00:14:15"/>
    <b v="0"/>
    <x v="20"/>
    <b v="1"/>
    <s v="theater/plays"/>
    <n v="1.0024500000000001"/>
    <n v="200.49"/>
    <s v="theater"/>
    <s v="plays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d v="2014-07-09T13:53:24"/>
    <b v="0"/>
    <x v="70"/>
    <b v="1"/>
    <s v="theater/plays"/>
    <n v="1.0916666666666666"/>
    <n v="83.974358974358978"/>
    <s v="theater"/>
    <s v="plays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d v="2015-05-23T14:50:39"/>
    <b v="0"/>
    <x v="95"/>
    <b v="1"/>
    <s v="theater/plays"/>
    <n v="1.1833333333333333"/>
    <n v="57.258064516129032"/>
    <s v="theater"/>
    <s v="plays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d v="2014-10-28T09:21:23"/>
    <b v="0"/>
    <x v="162"/>
    <b v="1"/>
    <s v="theater/plays"/>
    <n v="1.2"/>
    <n v="58.064516129032256"/>
    <s v="theater"/>
    <s v="plays"/>
    <n v="30.04166666667151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d v="2015-01-16T11:48:49"/>
    <b v="0"/>
    <x v="220"/>
    <b v="1"/>
    <s v="theater/plays"/>
    <n v="1.2796000000000001"/>
    <n v="186.80291970802921"/>
    <s v="theater"/>
    <s v="plays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d v="2014-09-09T18:09:39"/>
    <b v="0"/>
    <x v="57"/>
    <b v="1"/>
    <s v="theater/plays"/>
    <n v="1.26"/>
    <n v="74.117647058823536"/>
    <s v="theater"/>
    <s v="plays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d v="2015-10-31T23:35:29"/>
    <b v="0"/>
    <x v="25"/>
    <b v="1"/>
    <s v="theater/plays"/>
    <n v="1.2912912912912913"/>
    <n v="30.714285714285715"/>
    <s v="theater"/>
    <s v="plays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d v="2016-04-29T22:12:47"/>
    <b v="0"/>
    <x v="65"/>
    <b v="1"/>
    <s v="theater/plays"/>
    <n v="1.0742857142857143"/>
    <n v="62.666666666666664"/>
    <s v="theater"/>
    <s v="plays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d v="2014-12-22T15:53:30"/>
    <b v="0"/>
    <x v="51"/>
    <b v="1"/>
    <s v="theater/plays"/>
    <n v="1.00125"/>
    <n v="121.36363636363636"/>
    <s v="theater"/>
    <s v="plays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d v="2014-12-15T09:48:36"/>
    <b v="0"/>
    <x v="76"/>
    <b v="1"/>
    <s v="theater/plays"/>
    <n v="1.55"/>
    <n v="39.743589743589745"/>
    <s v="theater"/>
    <s v="plays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d v="2016-04-19T06:10:48"/>
    <b v="0"/>
    <x v="209"/>
    <b v="1"/>
    <s v="theater/plays"/>
    <n v="1.08"/>
    <n v="72"/>
    <s v="theater"/>
    <s v="plays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d v="2016-02-01T14:21:27"/>
    <b v="0"/>
    <x v="327"/>
    <b v="1"/>
    <s v="theater/plays"/>
    <n v="1.1052"/>
    <n v="40.632352941176471"/>
    <s v="theater"/>
    <s v="plays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d v="2014-09-15T09:26:56"/>
    <b v="0"/>
    <x v="244"/>
    <b v="1"/>
    <s v="theater/plays"/>
    <n v="1.008"/>
    <n v="63"/>
    <s v="theater"/>
    <s v="plays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d v="2014-08-31T09:03:20"/>
    <b v="0"/>
    <x v="59"/>
    <b v="1"/>
    <s v="theater/plays"/>
    <n v="1.212"/>
    <n v="33.666666666666664"/>
    <s v="theater"/>
    <s v="plays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d v="2015-05-05T07:59:53"/>
    <b v="0"/>
    <x v="70"/>
    <b v="1"/>
    <s v="theater/plays"/>
    <n v="1.0033333333333334"/>
    <n v="38.589743589743591"/>
    <s v="theater"/>
    <s v="plays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d v="2016-06-03T07:54:44"/>
    <b v="0"/>
    <x v="64"/>
    <b v="1"/>
    <s v="theater/plays"/>
    <n v="1.0916666666666666"/>
    <n v="155.95238095238096"/>
    <s v="theater"/>
    <s v="plays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d v="2016-07-05T07:06:28"/>
    <b v="0"/>
    <x v="209"/>
    <b v="1"/>
    <s v="theater/plays"/>
    <n v="1.2342857142857142"/>
    <n v="43.2"/>
    <s v="theater"/>
    <s v="plays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d v="2016-04-01T11:33:14"/>
    <b v="0"/>
    <x v="74"/>
    <b v="1"/>
    <s v="theater/plays"/>
    <n v="1.3633666666666666"/>
    <n v="15.148518518518518"/>
    <s v="theater"/>
    <s v="plays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d v="2014-06-02T08:01:54"/>
    <b v="0"/>
    <x v="2"/>
    <b v="1"/>
    <s v="theater/plays"/>
    <n v="1.0346657233816767"/>
    <n v="83.571428571428569"/>
    <s v="theater"/>
    <s v="plays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d v="2014-08-28T16:55:49"/>
    <b v="0"/>
    <x v="62"/>
    <b v="1"/>
    <s v="theater/plays"/>
    <n v="1.2133333333333334"/>
    <n v="140"/>
    <s v="theater"/>
    <s v="plays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d v="2016-06-30T20:09:38"/>
    <b v="0"/>
    <x v="23"/>
    <b v="1"/>
    <s v="theater/plays"/>
    <n v="1.86"/>
    <n v="80.869565217391298"/>
    <s v="theater"/>
    <s v="plays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d v="2014-06-19T22:24:46"/>
    <b v="0"/>
    <x v="70"/>
    <b v="1"/>
    <s v="theater/plays"/>
    <n v="3"/>
    <n v="53.846153846153847"/>
    <s v="theater"/>
    <s v="plays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d v="2014-05-26T11:59:06"/>
    <b v="0"/>
    <x v="2"/>
    <b v="1"/>
    <s v="theater/plays"/>
    <n v="1.0825"/>
    <n v="30.928571428571427"/>
    <s v="theater"/>
    <s v="plays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d v="2015-03-09T08:49:48"/>
    <b v="0"/>
    <x v="74"/>
    <b v="1"/>
    <s v="theater/plays"/>
    <n v="1.4115384615384616"/>
    <n v="67.962962962962962"/>
    <s v="theater"/>
    <s v="plays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d v="2014-05-20T12:22:53"/>
    <b v="0"/>
    <x v="64"/>
    <b v="1"/>
    <s v="theater/plays"/>
    <n v="1.1399999999999999"/>
    <n v="27.142857142857142"/>
    <s v="theater"/>
    <s v="plays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d v="2015-05-09T23:07:47"/>
    <b v="0"/>
    <x v="201"/>
    <b v="1"/>
    <s v="theater/plays"/>
    <n v="1.5373333333333334"/>
    <n v="110.86538461538461"/>
    <s v="theater"/>
    <s v="plays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d v="2016-05-15T12:42:46"/>
    <b v="0"/>
    <x v="10"/>
    <b v="1"/>
    <s v="theater/plays"/>
    <n v="1.0149999999999999"/>
    <n v="106.84210526315789"/>
    <s v="theater"/>
    <s v="plays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d v="2015-04-24T08:21:07"/>
    <b v="0"/>
    <x v="174"/>
    <b v="1"/>
    <s v="theater/plays"/>
    <n v="1.0235000000000001"/>
    <n v="105.51546391752578"/>
    <s v="theater"/>
    <s v="plays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d v="2015-02-01T18:53:39"/>
    <b v="0"/>
    <x v="74"/>
    <b v="1"/>
    <s v="theater/plays"/>
    <n v="1.0257142857142858"/>
    <n v="132.96296296296296"/>
    <s v="theater"/>
    <s v="plays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d v="2015-12-22T16:18:29"/>
    <b v="0"/>
    <x v="54"/>
    <b v="1"/>
    <s v="theater/plays"/>
    <n v="1.5575000000000001"/>
    <n v="51.916666666666664"/>
    <s v="theater"/>
    <s v="plays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d v="2015-04-08T15:47:29"/>
    <b v="0"/>
    <x v="62"/>
    <b v="1"/>
    <s v="theater/plays"/>
    <n v="1.0075000000000001"/>
    <n v="310"/>
    <s v="theater"/>
    <s v="plays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d v="2015-01-28T12:11:15"/>
    <b v="0"/>
    <x v="67"/>
    <b v="1"/>
    <s v="theater/plays"/>
    <n v="2.3940000000000001"/>
    <n v="26.021739130434781"/>
    <s v="theater"/>
    <s v="plays"/>
    <n v="30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d v="2015-05-23T12:31:06"/>
    <b v="0"/>
    <x v="80"/>
    <b v="1"/>
    <s v="theater/plays"/>
    <n v="2.1"/>
    <n v="105"/>
    <s v="theater"/>
    <s v="plays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d v="2015-06-10T18:50:06"/>
    <b v="0"/>
    <x v="244"/>
    <b v="1"/>
    <s v="theater/plays"/>
    <n v="1.0451515151515152"/>
    <n v="86.224999999999994"/>
    <s v="theater"/>
    <s v="plays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d v="2014-10-15T17:28:04"/>
    <b v="0"/>
    <x v="34"/>
    <b v="1"/>
    <s v="theater/plays"/>
    <n v="1.008"/>
    <n v="114.54545454545455"/>
    <s v="theater"/>
    <s v="plays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d v="2016-01-12T11:07:27"/>
    <b v="0"/>
    <x v="2"/>
    <b v="1"/>
    <s v="theater/plays"/>
    <n v="1.1120000000000001"/>
    <n v="47.657142857142858"/>
    <s v="theater"/>
    <s v="plays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d v="2014-10-31T13:04:22"/>
    <b v="0"/>
    <x v="287"/>
    <b v="1"/>
    <s v="theater/plays"/>
    <n v="1.0204444444444445"/>
    <n v="72.888888888888886"/>
    <s v="theater"/>
    <s v="plays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d v="2016-04-05T06:47:40"/>
    <b v="0"/>
    <x v="30"/>
    <b v="1"/>
    <s v="theater/plays"/>
    <n v="1.0254767441860466"/>
    <n v="49.545505617977533"/>
    <s v="theater"/>
    <s v="plays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d v="2016-02-01T17:41:07"/>
    <b v="0"/>
    <x v="41"/>
    <b v="1"/>
    <s v="theater/plays"/>
    <n v="1.27"/>
    <n v="25.4"/>
    <s v="theater"/>
    <s v="plays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d v="2016-04-01T22:22:51"/>
    <b v="0"/>
    <x v="67"/>
    <b v="1"/>
    <s v="theater/plays"/>
    <n v="3.3870588235294119"/>
    <n v="62.586956521739133"/>
    <s v="theater"/>
    <s v="plays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d v="2016-09-19T03:21:34"/>
    <b v="0"/>
    <x v="51"/>
    <b v="1"/>
    <s v="theater/plays"/>
    <n v="1.0075000000000001"/>
    <n v="61.060606060606062"/>
    <s v="theater"/>
    <s v="plays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d v="2015-07-19T23:06:16"/>
    <b v="0"/>
    <x v="162"/>
    <b v="0"/>
    <s v="theater/plays"/>
    <n v="9.3100000000000002E-2"/>
    <n v="60.064516129032256"/>
    <s v="theater"/>
    <s v="plays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d v="2015-02-05T23:55:12"/>
    <b v="0"/>
    <x v="81"/>
    <b v="0"/>
    <s v="theater/plays"/>
    <n v="7.2400000000000006E-2"/>
    <n v="72.400000000000006"/>
    <s v="theater"/>
    <s v="plays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d v="2015-07-18T11:15:59"/>
    <b v="0"/>
    <x v="29"/>
    <b v="0"/>
    <s v="theater/plays"/>
    <n v="0.1"/>
    <n v="100"/>
    <s v="theater"/>
    <s v="plays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d v="2014-12-10T13:04:06"/>
    <b v="0"/>
    <x v="8"/>
    <b v="0"/>
    <s v="theater/plays"/>
    <n v="0.11272727272727273"/>
    <n v="51.666666666666664"/>
    <s v="theater"/>
    <s v="plays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d v="2014-11-25T11:15:33"/>
    <b v="0"/>
    <x v="80"/>
    <b v="0"/>
    <s v="theater/plays"/>
    <n v="0.15411764705882353"/>
    <n v="32.75"/>
    <s v="theater"/>
    <s v="plays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d v="2015-04-08T19:35:08"/>
    <b v="0"/>
    <x v="78"/>
    <b v="0"/>
    <s v="theater/plays"/>
    <n v="0"/>
    <e v="#DIV/0!"/>
    <s v="theater"/>
    <s v="plays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d v="2015-03-26T16:38:16"/>
    <b v="0"/>
    <x v="63"/>
    <b v="0"/>
    <s v="theater/plays"/>
    <n v="0.28466666666666668"/>
    <n v="61"/>
    <s v="theater"/>
    <s v="plays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d v="2015-04-28T11:38:09"/>
    <b v="0"/>
    <x v="84"/>
    <b v="0"/>
    <s v="theater/plays"/>
    <n v="0.13333333333333333"/>
    <n v="10"/>
    <s v="theater"/>
    <s v="plays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d v="2015-02-13T12:04:53"/>
    <b v="0"/>
    <x v="29"/>
    <b v="0"/>
    <s v="theater/plays"/>
    <n v="6.6666666666666671E-3"/>
    <n v="10"/>
    <s v="theater"/>
    <s v="plays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d v="2015-10-20T11:35:03"/>
    <b v="0"/>
    <x v="80"/>
    <b v="0"/>
    <s v="theater/plays"/>
    <n v="0.21428571428571427"/>
    <n v="37.5"/>
    <s v="theater"/>
    <s v="plays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d v="2014-06-23T17:31:45"/>
    <b v="0"/>
    <x v="79"/>
    <b v="0"/>
    <s v="theater/plays"/>
    <n v="0.18"/>
    <n v="45"/>
    <s v="theater"/>
    <s v="plays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d v="2016-06-27T05:47:48"/>
    <b v="0"/>
    <x v="22"/>
    <b v="0"/>
    <s v="theater/plays"/>
    <n v="0.20125000000000001"/>
    <n v="100.625"/>
    <s v="theater"/>
    <s v="plays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d v="2014-07-12T21:09:15"/>
    <b v="0"/>
    <x v="25"/>
    <b v="0"/>
    <s v="theater/plays"/>
    <n v="0.17899999999999999"/>
    <n v="25.571428571428573"/>
    <s v="theater"/>
    <s v="plays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d v="2015-11-17T17:05:50"/>
    <b v="0"/>
    <x v="78"/>
    <b v="0"/>
    <s v="theater/plays"/>
    <n v="0"/>
    <e v="#DIV/0!"/>
    <s v="theater"/>
    <s v="plays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d v="2014-08-07T00:09:04"/>
    <b v="0"/>
    <x v="80"/>
    <b v="0"/>
    <s v="theater/plays"/>
    <n v="0.02"/>
    <n v="25"/>
    <s v="theater"/>
    <s v="plays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d v="2014-06-03T12:02:44"/>
    <b v="0"/>
    <x v="78"/>
    <b v="0"/>
    <s v="theater/plays"/>
    <n v="0"/>
    <e v="#DIV/0!"/>
    <s v="theater"/>
    <s v="plays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d v="2014-06-03T14:32:32"/>
    <b v="0"/>
    <x v="78"/>
    <b v="0"/>
    <s v="theater/plays"/>
    <n v="0"/>
    <e v="#DIV/0!"/>
    <s v="theater"/>
    <s v="plays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d v="2014-07-11T11:45:02"/>
    <b v="0"/>
    <x v="29"/>
    <b v="0"/>
    <s v="theater/plays"/>
    <n v="0.1"/>
    <n v="10"/>
    <s v="theater"/>
    <s v="plays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d v="2016-09-08T04:20:39"/>
    <b v="0"/>
    <x v="29"/>
    <b v="0"/>
    <s v="theater/plays"/>
    <n v="2.3764705882352941E-2"/>
    <n v="202"/>
    <s v="theater"/>
    <s v="plays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d v="2015-06-09T02:11:36"/>
    <b v="0"/>
    <x v="29"/>
    <b v="0"/>
    <s v="theater/plays"/>
    <n v="0.01"/>
    <n v="25"/>
    <s v="theater"/>
    <s v="plays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d v="2016-01-26T11:57:16"/>
    <b v="0"/>
    <x v="47"/>
    <b v="1"/>
    <s v="theater/musical"/>
    <n v="1.0351999999999999"/>
    <n v="99.538461538461533"/>
    <s v="theater"/>
    <s v="musical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d v="2016-03-28T22:03:08"/>
    <b v="0"/>
    <x v="63"/>
    <b v="1"/>
    <s v="theater/musical"/>
    <n v="1.05"/>
    <n v="75"/>
    <s v="theater"/>
    <s v="musical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d v="2015-01-12T18:33:28"/>
    <b v="0"/>
    <x v="33"/>
    <b v="1"/>
    <s v="theater/musical"/>
    <n v="1.0044999999999999"/>
    <n v="215.25"/>
    <s v="theater"/>
    <s v="musical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d v="2016-02-02T19:51:13"/>
    <b v="0"/>
    <x v="202"/>
    <b v="1"/>
    <s v="theater/musical"/>
    <n v="1.3260000000000001"/>
    <n v="120.54545454545455"/>
    <s v="theater"/>
    <s v="musical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d v="2016-09-06T14:15:35"/>
    <b v="0"/>
    <x v="41"/>
    <b v="1"/>
    <s v="theater/musical"/>
    <n v="1.1299999999999999"/>
    <n v="37.666666666666664"/>
    <s v="theater"/>
    <s v="musical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d v="2015-05-04T14:46:40"/>
    <b v="0"/>
    <x v="209"/>
    <b v="1"/>
    <s v="theater/musical"/>
    <n v="1.0334000000000001"/>
    <n v="172.23333333333332"/>
    <s v="theater"/>
    <s v="musical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d v="2014-06-18T16:08:57"/>
    <b v="0"/>
    <x v="74"/>
    <b v="1"/>
    <s v="theater/musical"/>
    <n v="1.2"/>
    <n v="111.11111111111111"/>
    <s v="theater"/>
    <s v="musical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d v="2016-03-16T15:48:27"/>
    <b v="0"/>
    <x v="33"/>
    <b v="1"/>
    <s v="theater/musical"/>
    <n v="1.2963636363636364"/>
    <n v="25.464285714285715"/>
    <s v="theater"/>
    <s v="musical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d v="2014-05-12T14:33:18"/>
    <b v="0"/>
    <x v="57"/>
    <b v="1"/>
    <s v="theater/musical"/>
    <n v="1.0111111111111111"/>
    <n v="267.64705882352939"/>
    <s v="theater"/>
    <s v="musical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d v="2014-11-11T15:25:15"/>
    <b v="0"/>
    <x v="133"/>
    <b v="1"/>
    <s v="theater/musical"/>
    <n v="1.0851428571428572"/>
    <n v="75.959999999999994"/>
    <s v="theater"/>
    <s v="musical"/>
    <n v="20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d v="2014-04-18T06:18:58"/>
    <b v="0"/>
    <x v="55"/>
    <b v="1"/>
    <s v="theater/musical"/>
    <n v="1.0233333333333334"/>
    <n v="59.03846153846154"/>
    <s v="theater"/>
    <s v="musical"/>
    <n v="30.736828703702486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d v="2015-06-26T21:35:53"/>
    <b v="0"/>
    <x v="106"/>
    <b v="1"/>
    <s v="theater/musical"/>
    <n v="1.1024425000000002"/>
    <n v="50.111022727272733"/>
    <s v="theater"/>
    <s v="musical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d v="2014-04-10T07:36:26"/>
    <b v="0"/>
    <x v="110"/>
    <b v="1"/>
    <s v="theater/musical"/>
    <n v="1.010154"/>
    <n v="55.502967032967035"/>
    <s v="theater"/>
    <s v="musical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d v="2015-06-18T06:12:17"/>
    <b v="0"/>
    <x v="83"/>
    <b v="1"/>
    <s v="theater/musical"/>
    <n v="1"/>
    <n v="166.66666666666666"/>
    <s v="theater"/>
    <s v="musical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d v="2015-07-08T14:31:29"/>
    <b v="0"/>
    <x v="33"/>
    <b v="1"/>
    <s v="theater/musical"/>
    <n v="1.0624"/>
    <n v="47.428571428571431"/>
    <s v="theater"/>
    <s v="musical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d v="2015-03-02T13:00:26"/>
    <b v="0"/>
    <x v="99"/>
    <b v="1"/>
    <s v="theater/musical"/>
    <n v="1"/>
    <n v="64.935064935064929"/>
    <s v="theater"/>
    <s v="musical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d v="2016-05-09T15:13:52"/>
    <b v="0"/>
    <x v="74"/>
    <b v="1"/>
    <s v="theater/musical"/>
    <n v="1"/>
    <n v="55.555555555555557"/>
    <s v="theater"/>
    <s v="musical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d v="2014-06-30T13:38:02"/>
    <b v="0"/>
    <x v="329"/>
    <b v="1"/>
    <s v="theater/musical"/>
    <n v="1.1345714285714286"/>
    <n v="74.224299065420567"/>
    <s v="theater"/>
    <s v="musical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d v="2014-05-28T23:00:45"/>
    <b v="0"/>
    <x v="93"/>
    <b v="1"/>
    <s v="theater/musical"/>
    <n v="1.0265010000000001"/>
    <n v="106.9271875"/>
    <s v="theater"/>
    <s v="musical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d v="2015-02-14T19:28:17"/>
    <b v="0"/>
    <x v="66"/>
    <b v="1"/>
    <s v="theater/musical"/>
    <n v="1.1675"/>
    <n v="41.696428571428569"/>
    <s v="theater"/>
    <s v="musical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d v="2014-05-13T12:28:10"/>
    <b v="0"/>
    <x v="6"/>
    <b v="1"/>
    <s v="theater/musical"/>
    <n v="1.0765274999999999"/>
    <n v="74.243275862068955"/>
    <s v="theater"/>
    <s v="musical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d v="2016-03-16T09:21:19"/>
    <b v="0"/>
    <x v="41"/>
    <b v="1"/>
    <s v="theater/musical"/>
    <n v="1"/>
    <n v="73.333333333333329"/>
    <s v="theater"/>
    <s v="musical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d v="2015-05-14T17:20:10"/>
    <b v="0"/>
    <x v="9"/>
    <b v="1"/>
    <s v="theater/musical"/>
    <n v="1"/>
    <n v="100"/>
    <s v="theater"/>
    <s v="musical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d v="2016-05-03T15:34:12"/>
    <b v="0"/>
    <x v="44"/>
    <b v="1"/>
    <s v="theater/musical"/>
    <n v="1.46"/>
    <n v="38.421052631578945"/>
    <s v="theater"/>
    <s v="musical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d v="2016-11-08T09:48:26"/>
    <b v="0"/>
    <x v="51"/>
    <b v="1"/>
    <s v="theater/musical"/>
    <n v="1.1020000000000001"/>
    <n v="166.96969696969697"/>
    <s v="theater"/>
    <s v="musical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d v="2016-10-12T19:07:27"/>
    <b v="0"/>
    <x v="7"/>
    <b v="1"/>
    <s v="theater/musical"/>
    <n v="1.0820000000000001"/>
    <n v="94.912280701754383"/>
    <s v="theater"/>
    <s v="musical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d v="2015-03-24T14:00:55"/>
    <b v="0"/>
    <x v="20"/>
    <b v="1"/>
    <s v="theater/musical"/>
    <n v="1"/>
    <n v="100"/>
    <s v="theater"/>
    <s v="musical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d v="2015-03-12T17:37:23"/>
    <b v="0"/>
    <x v="25"/>
    <b v="1"/>
    <s v="theater/musical"/>
    <n v="1.0024999999999999"/>
    <n v="143.21428571428572"/>
    <s v="theater"/>
    <s v="musical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d v="2014-06-24T03:49:38"/>
    <b v="0"/>
    <x v="225"/>
    <b v="1"/>
    <s v="theater/musical"/>
    <n v="1.0671250000000001"/>
    <n v="90.819148936170208"/>
    <s v="theater"/>
    <s v="musical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d v="2014-09-04T21:40:21"/>
    <b v="0"/>
    <x v="211"/>
    <b v="1"/>
    <s v="theater/musical"/>
    <n v="1.4319999999999999"/>
    <n v="48.542372881355931"/>
    <s v="theater"/>
    <s v="musical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d v="2014-12-16T14:39:40"/>
    <b v="0"/>
    <x v="17"/>
    <b v="1"/>
    <s v="theater/musical"/>
    <n v="1.0504166666666668"/>
    <n v="70.027777777777771"/>
    <s v="theater"/>
    <s v="musical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d v="2016-02-25T12:39:00"/>
    <b v="0"/>
    <x v="248"/>
    <b v="1"/>
    <s v="theater/musical"/>
    <n v="1.0398000000000001"/>
    <n v="135.62608695652173"/>
    <s v="theater"/>
    <s v="musical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d v="2015-06-11T00:16:25"/>
    <b v="0"/>
    <x v="209"/>
    <b v="1"/>
    <s v="theater/musical"/>
    <n v="1.2"/>
    <n v="100"/>
    <s v="theater"/>
    <s v="musical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d v="2014-08-14T16:11:25"/>
    <b v="0"/>
    <x v="47"/>
    <b v="1"/>
    <s v="theater/musical"/>
    <n v="1.0966666666666667"/>
    <n v="94.90384615384616"/>
    <s v="theater"/>
    <s v="musical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d v="2016-06-25T15:41:37"/>
    <b v="0"/>
    <x v="74"/>
    <b v="1"/>
    <s v="theater/musical"/>
    <n v="1.0175000000000001"/>
    <n v="75.370370370370367"/>
    <s v="theater"/>
    <s v="musical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d v="2016-02-19T22:22:00"/>
    <b v="0"/>
    <x v="54"/>
    <b v="1"/>
    <s v="theater/musical"/>
    <n v="1.2891666666666666"/>
    <n v="64.458333333333329"/>
    <s v="theater"/>
    <s v="musical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d v="2016-06-10T18:32:12"/>
    <b v="0"/>
    <x v="73"/>
    <b v="1"/>
    <s v="theater/musical"/>
    <n v="1.1499999999999999"/>
    <n v="115"/>
    <s v="theater"/>
    <s v="musical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d v="2016-06-27T10:19:29"/>
    <b v="0"/>
    <x v="209"/>
    <b v="1"/>
    <s v="theater/musical"/>
    <n v="1.5075000000000001"/>
    <n v="100.5"/>
    <s v="theater"/>
    <s v="musical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d v="2016-04-26T19:54:35"/>
    <b v="0"/>
    <x v="26"/>
    <b v="1"/>
    <s v="theater/musical"/>
    <n v="1.1096666666666666"/>
    <n v="93.774647887323937"/>
    <s v="theater"/>
    <s v="musical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d v="2015-06-12T07:50:06"/>
    <b v="0"/>
    <x v="73"/>
    <b v="1"/>
    <s v="theater/musical"/>
    <n v="1.0028571428571429"/>
    <n v="35.1"/>
    <s v="theater"/>
    <s v="musical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d v="2015-11-25T11:41:59"/>
    <b v="0"/>
    <x v="29"/>
    <b v="0"/>
    <s v="theater/musical"/>
    <n v="6.6666666666666671E-3"/>
    <n v="500"/>
    <s v="theater"/>
    <s v="musical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d v="2015-05-14T14:10:18"/>
    <b v="0"/>
    <x v="80"/>
    <b v="0"/>
    <s v="theater/musical"/>
    <n v="3.267605633802817E-2"/>
    <n v="29"/>
    <s v="theater"/>
    <s v="musical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d v="2016-10-23T11:00:23"/>
    <b v="0"/>
    <x v="78"/>
    <b v="0"/>
    <s v="theater/musical"/>
    <n v="0"/>
    <e v="#DIV/0!"/>
    <s v="theater"/>
    <s v="musical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d v="2014-05-07T11:36:32"/>
    <b v="0"/>
    <x v="78"/>
    <b v="0"/>
    <s v="theater/musical"/>
    <n v="0"/>
    <e v="#DIV/0!"/>
    <s v="theater"/>
    <s v="musical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d v="2015-06-15T05:43:42"/>
    <b v="0"/>
    <x v="84"/>
    <b v="0"/>
    <s v="theater/musical"/>
    <n v="2.8E-3"/>
    <n v="17.5"/>
    <s v="theater"/>
    <s v="musical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d v="2014-11-25T17:32:09"/>
    <b v="0"/>
    <x v="54"/>
    <b v="0"/>
    <s v="theater/musical"/>
    <n v="0.59657142857142853"/>
    <n v="174"/>
    <s v="theater"/>
    <s v="musical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d v="2015-05-08T08:55:54"/>
    <b v="0"/>
    <x v="29"/>
    <b v="0"/>
    <s v="theater/musical"/>
    <n v="0.01"/>
    <n v="50"/>
    <s v="theater"/>
    <s v="musical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d v="2015-07-16T05:28:10"/>
    <b v="0"/>
    <x v="84"/>
    <b v="0"/>
    <s v="theater/musical"/>
    <n v="1.6666666666666666E-2"/>
    <n v="5"/>
    <s v="theater"/>
    <s v="musical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d v="2016-11-14T19:42:36"/>
    <b v="0"/>
    <x v="29"/>
    <b v="0"/>
    <s v="theater/musical"/>
    <n v="4.4444444444444447E-5"/>
    <n v="1"/>
    <s v="theater"/>
    <s v="musical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d v="2015-03-21T16:09:25"/>
    <b v="0"/>
    <x v="77"/>
    <b v="0"/>
    <s v="theater/musical"/>
    <n v="0.89666666666666661"/>
    <n v="145.40540540540542"/>
    <s v="theater"/>
    <s v="musical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d v="2014-07-11T12:20:48"/>
    <b v="0"/>
    <x v="81"/>
    <b v="0"/>
    <s v="theater/musical"/>
    <n v="1.4642857142857143E-2"/>
    <n v="205"/>
    <s v="theater"/>
    <s v="musical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d v="2016-02-10T17:20:43"/>
    <b v="0"/>
    <x v="80"/>
    <b v="0"/>
    <s v="theater/musical"/>
    <n v="4.02E-2"/>
    <n v="100.5"/>
    <s v="theater"/>
    <s v="musical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d v="2014-12-09T12:41:23"/>
    <b v="0"/>
    <x v="38"/>
    <b v="0"/>
    <s v="theater/musical"/>
    <n v="4.0045454545454544E-2"/>
    <n v="55.0625"/>
    <s v="theater"/>
    <s v="musical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d v="2014-12-02T11:13:36"/>
    <b v="0"/>
    <x v="82"/>
    <b v="0"/>
    <s v="theater/musical"/>
    <n v="8.5199999999999998E-2"/>
    <n v="47.333333333333336"/>
    <s v="theater"/>
    <s v="musical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d v="2015-09-21T22:01:46"/>
    <b v="0"/>
    <x v="78"/>
    <b v="0"/>
    <s v="theater/musical"/>
    <n v="0"/>
    <e v="#DIV/0!"/>
    <s v="theater"/>
    <s v="musical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d v="2016-02-03T18:19:28"/>
    <b v="0"/>
    <x v="244"/>
    <b v="0"/>
    <s v="theater/musical"/>
    <n v="0.19650000000000001"/>
    <n v="58.95"/>
    <s v="theater"/>
    <s v="musical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d v="2016-06-05T19:13:44"/>
    <b v="0"/>
    <x v="78"/>
    <b v="0"/>
    <s v="theater/musical"/>
    <n v="0"/>
    <e v="#DIV/0!"/>
    <s v="theater"/>
    <s v="musical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d v="2014-07-29T16:17:20"/>
    <b v="0"/>
    <x v="84"/>
    <b v="0"/>
    <s v="theater/musical"/>
    <n v="2.0000000000000002E-5"/>
    <n v="1.5"/>
    <s v="theater"/>
    <s v="musical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d v="2014-06-09T01:13:01"/>
    <b v="0"/>
    <x v="29"/>
    <b v="0"/>
    <s v="theater/musical"/>
    <n v="6.6666666666666664E-4"/>
    <n v="5"/>
    <s v="theater"/>
    <s v="musical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d v="2015-03-27T16:48:59"/>
    <b v="0"/>
    <x v="82"/>
    <b v="0"/>
    <s v="theater/musical"/>
    <n v="0.30333333333333334"/>
    <n v="50.555555555555557"/>
    <s v="theater"/>
    <s v="musical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d v="2015-02-24T05:53:39"/>
    <b v="0"/>
    <x v="54"/>
    <b v="1"/>
    <s v="theater/plays"/>
    <n v="1"/>
    <n v="41.666666666666664"/>
    <s v="theater"/>
    <s v="plays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d v="2014-06-10T07:38:27"/>
    <b v="0"/>
    <x v="44"/>
    <b v="1"/>
    <s v="theater/plays"/>
    <n v="1.0125"/>
    <n v="53.289473684210527"/>
    <s v="theater"/>
    <s v="plays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d v="2015-02-19T15:22:38"/>
    <b v="0"/>
    <x v="55"/>
    <b v="1"/>
    <s v="theater/plays"/>
    <n v="1.2173333333333334"/>
    <n v="70.230769230769226"/>
    <s v="theater"/>
    <s v="plays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d v="2016-04-27T10:02:53"/>
    <b v="0"/>
    <x v="10"/>
    <b v="1"/>
    <s v="theater/plays"/>
    <n v="3.3"/>
    <n v="43.421052631578945"/>
    <s v="theater"/>
    <s v="plays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d v="2015-04-15T13:01:48"/>
    <b v="0"/>
    <x v="202"/>
    <b v="1"/>
    <s v="theater/plays"/>
    <n v="1.0954999999999999"/>
    <n v="199.18181818181819"/>
    <s v="theater"/>
    <s v="plays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d v="2016-05-07T01:37:01"/>
    <b v="0"/>
    <x v="74"/>
    <b v="1"/>
    <s v="theater/plays"/>
    <n v="1.0095190476190474"/>
    <n v="78.518148148148143"/>
    <s v="theater"/>
    <s v="plays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d v="2015-02-23T16:41:52"/>
    <b v="0"/>
    <x v="69"/>
    <b v="1"/>
    <s v="theater/plays"/>
    <n v="1.4013333333333333"/>
    <n v="61.823529411764703"/>
    <s v="theater"/>
    <s v="plays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d v="2015-07-22T01:14:17"/>
    <b v="0"/>
    <x v="9"/>
    <b v="1"/>
    <s v="theater/plays"/>
    <n v="1.0000100000000001"/>
    <n v="50.000500000000002"/>
    <s v="theater"/>
    <s v="plays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d v="2014-06-17T11:33:43"/>
    <b v="0"/>
    <x v="77"/>
    <b v="1"/>
    <s v="theater/plays"/>
    <n v="1.19238"/>
    <n v="48.339729729729726"/>
    <s v="theater"/>
    <s v="plays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d v="2015-10-07T11:43:36"/>
    <b v="0"/>
    <x v="9"/>
    <b v="1"/>
    <s v="theater/plays"/>
    <n v="1.0725"/>
    <n v="107.25"/>
    <s v="theater"/>
    <s v="plays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d v="2015-02-10T15:13:02"/>
    <b v="0"/>
    <x v="73"/>
    <b v="1"/>
    <s v="theater/plays"/>
    <n v="2.2799999999999998"/>
    <n v="57"/>
    <s v="theater"/>
    <s v="plays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d v="2015-06-29T00:01:44"/>
    <b v="0"/>
    <x v="55"/>
    <b v="1"/>
    <s v="theater/plays"/>
    <n v="1.0640000000000001"/>
    <n v="40.92307692307692"/>
    <s v="theater"/>
    <s v="plays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d v="2015-06-05T10:38:37"/>
    <b v="0"/>
    <x v="9"/>
    <b v="1"/>
    <s v="theater/plays"/>
    <n v="1.4333333333333333"/>
    <n v="21.5"/>
    <s v="theater"/>
    <s v="plays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d v="2015-12-02T23:20:07"/>
    <b v="0"/>
    <x v="67"/>
    <b v="1"/>
    <s v="theater/plays"/>
    <n v="1.0454285714285714"/>
    <n v="79.543478260869563"/>
    <s v="theater"/>
    <s v="plays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d v="2015-11-21T15:06:57"/>
    <b v="0"/>
    <x v="88"/>
    <b v="1"/>
    <s v="theater/plays"/>
    <n v="1.1002000000000001"/>
    <n v="72.381578947368425"/>
    <s v="theater"/>
    <s v="plays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d v="2015-06-15T16:50:44"/>
    <b v="0"/>
    <x v="14"/>
    <b v="1"/>
    <s v="theater/plays"/>
    <n v="1.06"/>
    <n v="64.634146341463421"/>
    <s v="theater"/>
    <s v="plays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d v="2016-07-20T10:01:43"/>
    <b v="0"/>
    <x v="63"/>
    <b v="1"/>
    <s v="theater/plays"/>
    <n v="1.08"/>
    <n v="38.571428571428569"/>
    <s v="theater"/>
    <s v="plays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d v="2015-05-26T20:40:14"/>
    <b v="0"/>
    <x v="72"/>
    <b v="1"/>
    <s v="theater/plays"/>
    <n v="1.0542"/>
    <n v="107.57142857142857"/>
    <s v="theater"/>
    <s v="plays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d v="2015-04-07T05:09:54"/>
    <b v="0"/>
    <x v="55"/>
    <b v="1"/>
    <s v="theater/plays"/>
    <n v="1.1916666666666667"/>
    <n v="27.5"/>
    <s v="theater"/>
    <s v="plays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d v="2015-01-30T17:16:41"/>
    <b v="0"/>
    <x v="71"/>
    <b v="1"/>
    <s v="theater/plays"/>
    <n v="1.5266666666666666"/>
    <n v="70.461538461538467"/>
    <s v="theater"/>
    <s v="plays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d v="2014-11-01T07:39:47"/>
    <b v="0"/>
    <x v="33"/>
    <b v="1"/>
    <s v="theater/plays"/>
    <n v="1"/>
    <n v="178.57142857142858"/>
    <s v="theater"/>
    <s v="plays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d v="2016-08-11T15:46:11"/>
    <b v="0"/>
    <x v="22"/>
    <b v="1"/>
    <s v="theater/plays"/>
    <n v="1.002"/>
    <n v="62.625"/>
    <s v="theater"/>
    <s v="plays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d v="2016-05-13T12:46:51"/>
    <b v="0"/>
    <x v="83"/>
    <b v="1"/>
    <s v="theater/plays"/>
    <n v="2.25"/>
    <n v="75"/>
    <s v="theater"/>
    <s v="plays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d v="2014-10-15T15:22:25"/>
    <b v="0"/>
    <x v="82"/>
    <b v="1"/>
    <s v="theater/plays"/>
    <n v="1.0602199999999999"/>
    <n v="58.901111111111113"/>
    <s v="theater"/>
    <s v="plays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d v="2016-01-05T21:45:35"/>
    <b v="0"/>
    <x v="82"/>
    <b v="1"/>
    <s v="theater/plays"/>
    <n v="1.0466666666666666"/>
    <n v="139.55555555555554"/>
    <s v="theater"/>
    <s v="plays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d v="2014-11-20T15:56:12"/>
    <b v="0"/>
    <x v="9"/>
    <b v="1"/>
    <s v="theater/plays"/>
    <n v="1.1666666666666667"/>
    <n v="70"/>
    <s v="theater"/>
    <s v="plays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d v="2015-05-19T05:41:07"/>
    <b v="0"/>
    <x v="7"/>
    <b v="1"/>
    <s v="theater/plays"/>
    <n v="1.0903333333333334"/>
    <n v="57.385964912280699"/>
    <s v="theater"/>
    <s v="plays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d v="2016-03-31T17:36:48"/>
    <b v="0"/>
    <x v="22"/>
    <b v="1"/>
    <s v="theater/plays"/>
    <n v="1.6"/>
    <n v="40"/>
    <s v="theater"/>
    <s v="plays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d v="2016-07-02T17:14:12"/>
    <b v="0"/>
    <x v="25"/>
    <b v="1"/>
    <s v="theater/plays"/>
    <n v="1.125"/>
    <n v="64.285714285714292"/>
    <s v="theater"/>
    <s v="plays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d v="2015-05-28T13:22:38"/>
    <b v="0"/>
    <x v="57"/>
    <b v="1"/>
    <s v="theater/plays"/>
    <n v="1.0209999999999999"/>
    <n v="120.11764705882354"/>
    <s v="theater"/>
    <s v="plays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d v="2015-04-22T12:03:29"/>
    <b v="0"/>
    <x v="61"/>
    <b v="1"/>
    <s v="theater/plays"/>
    <n v="1.00824"/>
    <n v="1008.24"/>
    <s v="theater"/>
    <s v="plays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d v="2015-05-30T22:25:24"/>
    <b v="0"/>
    <x v="58"/>
    <b v="1"/>
    <s v="theater/plays"/>
    <n v="1.0125"/>
    <n v="63.28125"/>
    <s v="theater"/>
    <s v="plays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d v="2016-03-03T11:50:29"/>
    <b v="0"/>
    <x v="83"/>
    <b v="1"/>
    <s v="theater/plays"/>
    <n v="65"/>
    <n v="21.666666666666668"/>
    <s v="theater"/>
    <s v="plays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d v="2014-05-21T13:51:27"/>
    <b v="1"/>
    <x v="69"/>
    <b v="0"/>
    <s v="theater/plays"/>
    <n v="8.72E-2"/>
    <n v="25.647058823529413"/>
    <s v="theater"/>
    <s v="plays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d v="2014-04-11T06:50:52"/>
    <b v="1"/>
    <x v="23"/>
    <b v="0"/>
    <s v="theater/plays"/>
    <n v="0.21940000000000001"/>
    <n v="47.695652173913047"/>
    <s v="theater"/>
    <s v="plays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d v="2014-05-06T20:44:24"/>
    <b v="1"/>
    <x v="10"/>
    <b v="0"/>
    <s v="theater/plays"/>
    <n v="0.21299999999999999"/>
    <n v="56.05263157894737"/>
    <s v="theater"/>
    <s v="plays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d v="2014-05-07T09:48:54"/>
    <b v="1"/>
    <x v="133"/>
    <b v="0"/>
    <s v="theater/plays"/>
    <n v="0.41489795918367345"/>
    <n v="81.319999999999993"/>
    <s v="theater"/>
    <s v="plays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d v="2015-09-01T10:02:54"/>
    <b v="1"/>
    <x v="8"/>
    <b v="0"/>
    <s v="theater/plays"/>
    <n v="2.1049999999999999E-2"/>
    <n v="70.166666666666671"/>
    <s v="theater"/>
    <s v="plays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d v="2014-09-03T00:19:02"/>
    <b v="1"/>
    <x v="22"/>
    <b v="0"/>
    <s v="theater/plays"/>
    <n v="2.7E-2"/>
    <n v="23.625"/>
    <s v="theater"/>
    <s v="plays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d v="2015-06-04T00:23:11"/>
    <b v="1"/>
    <x v="82"/>
    <b v="0"/>
    <s v="theater/plays"/>
    <n v="0.16161904761904761"/>
    <n v="188.55555555555554"/>
    <s v="theater"/>
    <s v="plays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d v="2015-09-18T14:36:29"/>
    <b v="1"/>
    <x v="68"/>
    <b v="0"/>
    <s v="theater/plays"/>
    <n v="0.16376923076923078"/>
    <n v="49.511627906976742"/>
    <s v="theater"/>
    <s v="plays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d v="2015-05-12T13:24:44"/>
    <b v="1"/>
    <x v="33"/>
    <b v="0"/>
    <s v="theater/plays"/>
    <n v="7.0433333333333334E-2"/>
    <n v="75.464285714285708"/>
    <s v="theater"/>
    <s v="plays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d v="2014-12-01T21:59:03"/>
    <b v="1"/>
    <x v="80"/>
    <b v="0"/>
    <s v="theater/plays"/>
    <n v="3.7999999999999999E-2"/>
    <n v="9.5"/>
    <s v="theater"/>
    <s v="plays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d v="2015-06-17T05:32:59"/>
    <b v="1"/>
    <x v="54"/>
    <b v="0"/>
    <s v="theater/plays"/>
    <n v="0.34079999999999999"/>
    <n v="35.5"/>
    <s v="theater"/>
    <s v="plays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d v="2015-03-01T23:34:36"/>
    <b v="0"/>
    <x v="84"/>
    <b v="0"/>
    <s v="theater/plays"/>
    <n v="2E-3"/>
    <n v="10"/>
    <s v="theater"/>
    <s v="plays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d v="2014-07-28T15:09:38"/>
    <b v="0"/>
    <x v="84"/>
    <b v="0"/>
    <s v="theater/plays"/>
    <n v="2.5999999999999998E-4"/>
    <n v="13"/>
    <s v="theater"/>
    <s v="plays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d v="2015-04-09T16:14:18"/>
    <b v="0"/>
    <x v="9"/>
    <b v="0"/>
    <s v="theater/plays"/>
    <n v="0.16254545454545455"/>
    <n v="89.4"/>
    <s v="theater"/>
    <s v="plays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d v="2015-02-24T18:17:51"/>
    <b v="0"/>
    <x v="29"/>
    <b v="0"/>
    <s v="theater/plays"/>
    <n v="2.5000000000000001E-2"/>
    <n v="25"/>
    <s v="theater"/>
    <s v="plays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d v="2015-02-06T12:50:03"/>
    <b v="0"/>
    <x v="29"/>
    <b v="0"/>
    <s v="theater/plays"/>
    <n v="2.0000000000000001E-4"/>
    <n v="1"/>
    <s v="theater"/>
    <s v="plays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d v="2014-07-09T12:41:30"/>
    <b v="0"/>
    <x v="80"/>
    <b v="0"/>
    <s v="theater/plays"/>
    <n v="5.1999999999999998E-2"/>
    <n v="65"/>
    <s v="theater"/>
    <s v="plays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d v="2015-05-04T05:20:44"/>
    <b v="0"/>
    <x v="29"/>
    <b v="0"/>
    <s v="theater/plays"/>
    <n v="0.02"/>
    <n v="10"/>
    <s v="theater"/>
    <s v="plays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d v="2014-05-30T16:26:47"/>
    <b v="0"/>
    <x v="29"/>
    <b v="0"/>
    <s v="theater/plays"/>
    <n v="4.0000000000000002E-4"/>
    <n v="1"/>
    <s v="theater"/>
    <s v="plays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d v="2014-07-13T10:51:50"/>
    <b v="0"/>
    <x v="62"/>
    <b v="0"/>
    <s v="theater/plays"/>
    <n v="0.17666666666666667"/>
    <n v="81.538461538461533"/>
    <s v="theater"/>
    <s v="plays"/>
    <n v="30"/>
  </r>
  <r>
    <n v="3861"/>
    <s v="READY OR NOT HERE I COME"/>
    <s v="THE COMING OF THE LORD!"/>
    <n v="2000"/>
    <n v="100"/>
    <x v="2"/>
    <s v="US"/>
    <s v="USD"/>
    <n v="1415828820"/>
    <d v="2014-11-12T16:47:00"/>
    <n v="1412258977"/>
    <d v="2014-10-02T09:09:37"/>
    <b v="0"/>
    <x v="29"/>
    <b v="0"/>
    <s v="theater/plays"/>
    <n v="0.05"/>
    <n v="100"/>
    <s v="theater"/>
    <s v="plays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d v="2016-08-29T01:15:56"/>
    <b v="0"/>
    <x v="29"/>
    <b v="0"/>
    <s v="theater/plays"/>
    <n v="1.3333333333333334E-4"/>
    <n v="1"/>
    <s v="theater"/>
    <s v="plays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d v="2015-09-06T10:11:45"/>
    <b v="0"/>
    <x v="78"/>
    <b v="0"/>
    <s v="theater/plays"/>
    <n v="0"/>
    <e v="#DIV/0!"/>
    <s v="theater"/>
    <s v="plays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d v="2015-10-18T16:24:14"/>
    <b v="0"/>
    <x v="83"/>
    <b v="0"/>
    <s v="theater/plays"/>
    <n v="1.2E-2"/>
    <n v="20"/>
    <s v="theater"/>
    <s v="plays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d v="2014-07-21T10:38:18"/>
    <b v="0"/>
    <x v="25"/>
    <b v="0"/>
    <s v="theater/plays"/>
    <n v="0.26937422295897223"/>
    <n v="46.428571428571431"/>
    <s v="theater"/>
    <s v="plays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d v="2016-02-02T17:43:41"/>
    <b v="0"/>
    <x v="84"/>
    <b v="0"/>
    <s v="theater/plays"/>
    <n v="5.4999999999999997E-3"/>
    <n v="5.5"/>
    <s v="theater"/>
    <s v="plays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d v="2016-05-19T14:32:19"/>
    <b v="0"/>
    <x v="81"/>
    <b v="0"/>
    <s v="theater/plays"/>
    <n v="0.1255"/>
    <n v="50.2"/>
    <s v="theater"/>
    <s v="plays"/>
    <n v="30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d v="2014-08-14T10:50:05"/>
    <b v="0"/>
    <x v="29"/>
    <b v="0"/>
    <s v="theater/musical"/>
    <n v="2E-3"/>
    <n v="10"/>
    <s v="theater"/>
    <s v="musical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d v="2015-02-12T12:23:12"/>
    <b v="0"/>
    <x v="41"/>
    <b v="0"/>
    <s v="theater/musical"/>
    <n v="3.44748684310884E-2"/>
    <n v="30.133333333333333"/>
    <s v="theater"/>
    <s v="musical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d v="2014-06-02T23:07:58"/>
    <b v="0"/>
    <x v="73"/>
    <b v="0"/>
    <s v="theater/musical"/>
    <n v="0.15"/>
    <n v="150"/>
    <s v="theater"/>
    <s v="musical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d v="2017-01-28T13:44:10"/>
    <b v="0"/>
    <x v="83"/>
    <b v="0"/>
    <s v="theater/musical"/>
    <n v="2.6666666666666668E-2"/>
    <n v="13.333333333333334"/>
    <s v="theater"/>
    <s v="musical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d v="2015-06-24T22:29:56"/>
    <b v="0"/>
    <x v="78"/>
    <b v="0"/>
    <s v="theater/musical"/>
    <n v="0"/>
    <e v="#DIV/0!"/>
    <s v="theater"/>
    <s v="musical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d v="2015-09-08T11:42:15"/>
    <b v="0"/>
    <x v="78"/>
    <b v="0"/>
    <s v="theater/musical"/>
    <n v="0"/>
    <e v="#DIV/0!"/>
    <s v="theater"/>
    <s v="musical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d v="2015-01-02T19:23:42"/>
    <b v="0"/>
    <x v="78"/>
    <b v="0"/>
    <s v="theater/musical"/>
    <n v="0"/>
    <e v="#DIV/0!"/>
    <s v="theater"/>
    <s v="musical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d v="2016-09-02T03:19:25"/>
    <b v="0"/>
    <x v="78"/>
    <b v="0"/>
    <s v="theater/musical"/>
    <n v="0"/>
    <e v="#DIV/0!"/>
    <s v="theater"/>
    <s v="musical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d v="2016-01-03T09:58:48"/>
    <b v="0"/>
    <x v="67"/>
    <b v="0"/>
    <s v="theater/musical"/>
    <n v="0.52794871794871789"/>
    <n v="44.760869565217391"/>
    <s v="theater"/>
    <s v="musical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d v="2016-11-08T11:15:52"/>
    <b v="0"/>
    <x v="25"/>
    <b v="0"/>
    <s v="theater/musical"/>
    <n v="4.9639999999999997E-2"/>
    <n v="88.642857142857139"/>
    <s v="theater"/>
    <s v="musical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d v="2015-05-30T14:39:06"/>
    <b v="0"/>
    <x v="29"/>
    <b v="0"/>
    <s v="theater/musical"/>
    <n v="5.5555555555555556E-4"/>
    <n v="10"/>
    <s v="theater"/>
    <s v="musical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d v="2014-12-26T15:39:56"/>
    <b v="0"/>
    <x v="78"/>
    <b v="0"/>
    <s v="theater/musical"/>
    <n v="0"/>
    <e v="#DIV/0!"/>
    <s v="theater"/>
    <s v="musical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d v="2014-06-25T14:33:40"/>
    <b v="0"/>
    <x v="57"/>
    <b v="0"/>
    <s v="theater/musical"/>
    <n v="0.13066666666666665"/>
    <n v="57.647058823529413"/>
    <s v="theater"/>
    <s v="musical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d v="2017-01-20T19:26:39"/>
    <b v="0"/>
    <x v="29"/>
    <b v="0"/>
    <s v="theater/musical"/>
    <n v="0.05"/>
    <n v="25"/>
    <s v="theater"/>
    <s v="musical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d v="2016-01-04T18:36:10"/>
    <b v="0"/>
    <x v="78"/>
    <b v="0"/>
    <s v="theater/musical"/>
    <n v="0"/>
    <e v="#DIV/0!"/>
    <s v="theater"/>
    <s v="musical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d v="2014-08-03T09:27:49"/>
    <b v="0"/>
    <x v="78"/>
    <b v="0"/>
    <s v="theater/musical"/>
    <n v="0"/>
    <e v="#DIV/0!"/>
    <s v="theater"/>
    <s v="musical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d v="2015-03-02T13:59:52"/>
    <b v="0"/>
    <x v="78"/>
    <b v="0"/>
    <s v="theater/musical"/>
    <n v="0"/>
    <e v="#DIV/0!"/>
    <s v="theater"/>
    <s v="musical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d v="2016-04-09T17:49:51"/>
    <b v="0"/>
    <x v="78"/>
    <b v="0"/>
    <s v="theater/musical"/>
    <n v="0"/>
    <e v="#DIV/0!"/>
    <s v="theater"/>
    <s v="musical"/>
    <n v="30"/>
  </r>
  <r>
    <n v="3886"/>
    <s v="a (Canceled)"/>
    <n v="1"/>
    <n v="10000"/>
    <n v="0"/>
    <x v="1"/>
    <s v="AU"/>
    <s v="AUD"/>
    <n v="1418275702"/>
    <d v="2014-12-11T00:28:22"/>
    <n v="1415683702"/>
    <d v="2014-11-11T00:28:22"/>
    <b v="0"/>
    <x v="78"/>
    <b v="0"/>
    <s v="theater/musical"/>
    <n v="0"/>
    <e v="#DIV/0!"/>
    <s v="theater"/>
    <s v="musical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d v="2015-03-16T15:35:29"/>
    <b v="0"/>
    <x v="84"/>
    <b v="0"/>
    <s v="theater/musical"/>
    <n v="1.7500000000000002E-2"/>
    <n v="17.5"/>
    <s v="theater"/>
    <s v="musical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d v="2017-01-27T08:05:58"/>
    <b v="0"/>
    <x v="25"/>
    <b v="0"/>
    <s v="theater/plays"/>
    <n v="0.27100000000000002"/>
    <n v="38.714285714285715"/>
    <s v="theater"/>
    <s v="plays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d v="2014-12-03T19:07:10"/>
    <b v="0"/>
    <x v="82"/>
    <b v="0"/>
    <s v="theater/plays"/>
    <n v="1.4749999999999999E-2"/>
    <n v="13.111111111111111"/>
    <s v="theater"/>
    <s v="plays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d v="2015-06-16T13:12:24"/>
    <b v="0"/>
    <x v="22"/>
    <b v="0"/>
    <s v="theater/plays"/>
    <n v="0.16826666666666668"/>
    <n v="315.5"/>
    <s v="theater"/>
    <s v="plays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d v="2015-02-20T22:10:44"/>
    <b v="0"/>
    <x v="63"/>
    <b v="0"/>
    <s v="theater/plays"/>
    <n v="0.32500000000000001"/>
    <n v="37.142857142857146"/>
    <s v="theater"/>
    <s v="plays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d v="2014-08-16T10:39:17"/>
    <b v="0"/>
    <x v="78"/>
    <b v="0"/>
    <s v="theater/plays"/>
    <n v="0"/>
    <e v="#DIV/0!"/>
    <s v="theater"/>
    <s v="plays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d v="2014-05-20T10:47:20"/>
    <b v="0"/>
    <x v="87"/>
    <b v="0"/>
    <s v="theater/plays"/>
    <n v="0.2155"/>
    <n v="128.27380952380952"/>
    <s v="theater"/>
    <s v="plays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d v="2016-11-05T18:00:12"/>
    <b v="0"/>
    <x v="202"/>
    <b v="0"/>
    <s v="theater/plays"/>
    <n v="3.4666666666666665E-2"/>
    <n v="47.272727272727273"/>
    <s v="theater"/>
    <s v="plays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d v="2015-01-28T01:00:18"/>
    <b v="0"/>
    <x v="29"/>
    <b v="0"/>
    <s v="theater/plays"/>
    <n v="0.05"/>
    <n v="50"/>
    <s v="theater"/>
    <s v="plays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d v="2014-06-02T23:36:18"/>
    <b v="0"/>
    <x v="80"/>
    <b v="0"/>
    <s v="theater/plays"/>
    <n v="0.10625"/>
    <n v="42.5"/>
    <s v="theater"/>
    <s v="plays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d v="2014-12-09T15:58:03"/>
    <b v="0"/>
    <x v="73"/>
    <b v="0"/>
    <s v="theater/plays"/>
    <n v="0.17599999999999999"/>
    <n v="44"/>
    <s v="theater"/>
    <s v="plays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d v="2015-07-08T06:34:30"/>
    <b v="0"/>
    <x v="38"/>
    <b v="0"/>
    <s v="theater/plays"/>
    <n v="0.3256"/>
    <n v="50.875"/>
    <s v="theater"/>
    <s v="plays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d v="2014-07-23T13:36:01"/>
    <b v="0"/>
    <x v="84"/>
    <b v="0"/>
    <s v="theater/plays"/>
    <n v="1.2500000000000001E-2"/>
    <n v="62.5"/>
    <s v="theater"/>
    <s v="plays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d v="2015-05-11T21:13:11"/>
    <b v="0"/>
    <x v="81"/>
    <b v="0"/>
    <s v="theater/plays"/>
    <n v="5.3999999999999999E-2"/>
    <n v="27"/>
    <s v="theater"/>
    <s v="plays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d v="2015-11-09T14:49:59"/>
    <b v="0"/>
    <x v="29"/>
    <b v="0"/>
    <s v="theater/plays"/>
    <n v="8.3333333333333332E-3"/>
    <n v="25"/>
    <s v="theater"/>
    <s v="plays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d v="2016-10-20T06:14:02"/>
    <b v="0"/>
    <x v="162"/>
    <b v="0"/>
    <s v="theater/plays"/>
    <n v="0.48833333333333334"/>
    <n v="47.258064516129032"/>
    <s v="theater"/>
    <s v="plays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d v="2015-06-30T19:16:05"/>
    <b v="0"/>
    <x v="78"/>
    <b v="0"/>
    <s v="theater/plays"/>
    <n v="0"/>
    <e v="#DIV/0!"/>
    <s v="theater"/>
    <s v="plays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d v="2015-04-01T00:30:00"/>
    <b v="0"/>
    <x v="84"/>
    <b v="0"/>
    <s v="theater/plays"/>
    <n v="2.9999999999999997E-4"/>
    <n v="1.5"/>
    <s v="theater"/>
    <s v="plays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d v="2015-04-30T09:58:23"/>
    <b v="0"/>
    <x v="63"/>
    <b v="0"/>
    <s v="theater/plays"/>
    <n v="0.11533333333333333"/>
    <n v="24.714285714285715"/>
    <s v="theater"/>
    <s v="plays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d v="2015-05-19T17:01:33"/>
    <b v="0"/>
    <x v="38"/>
    <b v="0"/>
    <s v="theater/plays"/>
    <n v="0.67333333333333334"/>
    <n v="63.125"/>
    <s v="theater"/>
    <s v="plays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d v="2014-09-24T14:40:06"/>
    <b v="0"/>
    <x v="80"/>
    <b v="0"/>
    <s v="theater/plays"/>
    <n v="0.153"/>
    <n v="38.25"/>
    <s v="theater"/>
    <s v="plays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d v="2014-07-13T22:14:56"/>
    <b v="0"/>
    <x v="80"/>
    <b v="0"/>
    <s v="theater/plays"/>
    <n v="8.666666666666667E-2"/>
    <n v="16.25"/>
    <s v="theater"/>
    <s v="plays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d v="2014-08-12T03:37:22"/>
    <b v="0"/>
    <x v="80"/>
    <b v="0"/>
    <s v="theater/plays"/>
    <n v="2.2499999999999998E-3"/>
    <n v="33.75"/>
    <s v="theater"/>
    <s v="plays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d v="2015-08-08T13:09:57"/>
    <b v="0"/>
    <x v="83"/>
    <b v="0"/>
    <s v="theater/plays"/>
    <n v="3.0833333333333334E-2"/>
    <n v="61.666666666666664"/>
    <s v="theater"/>
    <s v="plays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d v="2014-10-27T14:29:37"/>
    <b v="0"/>
    <x v="17"/>
    <b v="0"/>
    <s v="theater/plays"/>
    <n v="0.37412499999999999"/>
    <n v="83.138888888888886"/>
    <s v="theater"/>
    <s v="plays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d v="2015-02-24T01:28:50"/>
    <b v="0"/>
    <x v="29"/>
    <b v="0"/>
    <s v="theater/plays"/>
    <n v="6.666666666666667E-5"/>
    <n v="1"/>
    <s v="theater"/>
    <s v="plays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d v="2015-10-31T00:04:09"/>
    <b v="0"/>
    <x v="63"/>
    <b v="0"/>
    <s v="theater/plays"/>
    <n v="0.1"/>
    <n v="142.85714285714286"/>
    <s v="theater"/>
    <s v="plays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d v="2015-04-20T14:39:16"/>
    <b v="0"/>
    <x v="74"/>
    <b v="0"/>
    <s v="theater/plays"/>
    <n v="0.36359999999999998"/>
    <n v="33.666666666666664"/>
    <s v="theater"/>
    <s v="plays"/>
    <n v="20.13870370369841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d v="2016-05-02T18:38:29"/>
    <b v="0"/>
    <x v="29"/>
    <b v="0"/>
    <s v="theater/plays"/>
    <n v="3.3333333333333335E-3"/>
    <n v="5"/>
    <s v="theater"/>
    <s v="plays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d v="2016-05-04T06:19:12"/>
    <b v="0"/>
    <x v="78"/>
    <b v="0"/>
    <s v="theater/plays"/>
    <n v="0"/>
    <e v="#DIV/0!"/>
    <s v="theater"/>
    <s v="plays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d v="2014-08-12T07:39:21"/>
    <b v="0"/>
    <x v="29"/>
    <b v="0"/>
    <s v="theater/plays"/>
    <n v="2.8571428571428571E-3"/>
    <n v="10"/>
    <s v="theater"/>
    <s v="plays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d v="2014-07-23T10:57:03"/>
    <b v="0"/>
    <x v="83"/>
    <b v="0"/>
    <s v="theater/plays"/>
    <n v="2E-3"/>
    <n v="40"/>
    <s v="theater"/>
    <s v="plays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d v="2015-12-20T11:26:13"/>
    <b v="0"/>
    <x v="83"/>
    <b v="0"/>
    <s v="theater/plays"/>
    <n v="1.7999999999999999E-2"/>
    <n v="30"/>
    <s v="theater"/>
    <s v="plays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d v="2016-10-14T04:17:40"/>
    <b v="0"/>
    <x v="83"/>
    <b v="0"/>
    <s v="theater/plays"/>
    <n v="5.3999999999999999E-2"/>
    <n v="45"/>
    <s v="theater"/>
    <s v="plays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d v="2014-10-14T08:00:55"/>
    <b v="0"/>
    <x v="78"/>
    <b v="0"/>
    <s v="theater/plays"/>
    <n v="0"/>
    <e v="#DIV/0!"/>
    <s v="theater"/>
    <s v="plays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d v="2015-01-16T13:26:50"/>
    <b v="0"/>
    <x v="79"/>
    <b v="0"/>
    <s v="theater/plays"/>
    <n v="8.1333333333333327E-2"/>
    <n v="10.166666666666666"/>
    <s v="theater"/>
    <s v="plays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d v="2015-03-12T18:31:11"/>
    <b v="0"/>
    <x v="57"/>
    <b v="0"/>
    <s v="theater/plays"/>
    <n v="0.12034782608695652"/>
    <n v="81.411764705882348"/>
    <s v="theater"/>
    <s v="plays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d v="2014-05-27T18:02:02"/>
    <b v="0"/>
    <x v="244"/>
    <b v="0"/>
    <s v="theater/plays"/>
    <n v="0.15266666666666667"/>
    <n v="57.25"/>
    <s v="theater"/>
    <s v="plays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d v="2014-06-30T15:53:59"/>
    <b v="0"/>
    <x v="83"/>
    <b v="0"/>
    <s v="theater/plays"/>
    <n v="0.1"/>
    <n v="5"/>
    <s v="theater"/>
    <s v="plays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d v="2014-11-26T21:02:28"/>
    <b v="0"/>
    <x v="29"/>
    <b v="0"/>
    <s v="theater/plays"/>
    <n v="3.0000000000000001E-3"/>
    <n v="15"/>
    <s v="theater"/>
    <s v="plays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d v="2014-07-10T01:25:04"/>
    <b v="0"/>
    <x v="84"/>
    <b v="0"/>
    <s v="theater/plays"/>
    <n v="0.01"/>
    <n v="12.5"/>
    <s v="theater"/>
    <s v="plays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d v="2015-09-18T11:23:47"/>
    <b v="0"/>
    <x v="63"/>
    <b v="0"/>
    <s v="theater/plays"/>
    <n v="0.13020000000000001"/>
    <n v="93"/>
    <s v="theater"/>
    <s v="plays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d v="2016-08-19T14:51:05"/>
    <b v="0"/>
    <x v="25"/>
    <b v="0"/>
    <s v="theater/plays"/>
    <n v="2.265E-2"/>
    <n v="32.357142857142854"/>
    <s v="theater"/>
    <s v="plays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d v="2016-03-04T03:07:48"/>
    <b v="0"/>
    <x v="78"/>
    <b v="0"/>
    <s v="theater/plays"/>
    <n v="0"/>
    <e v="#DIV/0!"/>
    <s v="theater"/>
    <s v="plays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d v="2015-08-11T22:38:27"/>
    <b v="0"/>
    <x v="78"/>
    <b v="0"/>
    <s v="theater/plays"/>
    <n v="0"/>
    <e v="#DIV/0!"/>
    <s v="theater"/>
    <s v="plays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d v="2016-02-14T23:02:44"/>
    <b v="0"/>
    <x v="29"/>
    <b v="0"/>
    <s v="theater/plays"/>
    <n v="8.3333333333333331E-5"/>
    <n v="1"/>
    <s v="theater"/>
    <s v="plays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d v="2016-06-17T18:14:22"/>
    <b v="0"/>
    <x v="8"/>
    <b v="0"/>
    <s v="theater/plays"/>
    <n v="0.15742857142857142"/>
    <n v="91.833333333333329"/>
    <s v="theater"/>
    <s v="plays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d v="2015-08-17T11:07:19"/>
    <b v="0"/>
    <x v="8"/>
    <b v="0"/>
    <s v="theater/plays"/>
    <n v="0.11"/>
    <n v="45.833333333333336"/>
    <s v="theater"/>
    <s v="plays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d v="2015-08-05T10:45:46"/>
    <b v="0"/>
    <x v="23"/>
    <b v="0"/>
    <s v="theater/plays"/>
    <n v="0.43833333333333335"/>
    <n v="57.173913043478258"/>
    <s v="theater"/>
    <s v="plays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d v="2016-11-01T01:18:40"/>
    <b v="0"/>
    <x v="78"/>
    <b v="0"/>
    <s v="theater/plays"/>
    <n v="0"/>
    <e v="#DIV/0!"/>
    <s v="theater"/>
    <s v="plays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d v="2016-06-13T10:09:20"/>
    <b v="0"/>
    <x v="73"/>
    <b v="0"/>
    <s v="theater/plays"/>
    <n v="0.86135181975736563"/>
    <n v="248.5"/>
    <s v="theater"/>
    <s v="plays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d v="2015-05-27T16:44:14"/>
    <b v="0"/>
    <x v="81"/>
    <b v="0"/>
    <s v="theater/plays"/>
    <n v="0.12196620583717357"/>
    <n v="79.400000000000006"/>
    <s v="theater"/>
    <s v="plays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d v="2014-10-03T04:36:19"/>
    <b v="0"/>
    <x v="29"/>
    <b v="0"/>
    <s v="theater/plays"/>
    <n v="1E-3"/>
    <n v="5"/>
    <s v="theater"/>
    <s v="plays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d v="2014-11-18T06:49:11"/>
    <b v="0"/>
    <x v="84"/>
    <b v="0"/>
    <s v="theater/plays"/>
    <n v="2.2000000000000001E-3"/>
    <n v="5.5"/>
    <s v="theater"/>
    <s v="plays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d v="2014-10-28T09:05:37"/>
    <b v="0"/>
    <x v="84"/>
    <b v="0"/>
    <s v="theater/plays"/>
    <n v="9.0909090909090905E-3"/>
    <n v="25"/>
    <s v="theater"/>
    <s v="plays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d v="2015-04-17T16:41:54"/>
    <b v="0"/>
    <x v="78"/>
    <b v="0"/>
    <s v="theater/plays"/>
    <n v="0"/>
    <e v="#DIV/0!"/>
    <s v="theater"/>
    <s v="plays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d v="2015-10-02T13:41:08"/>
    <b v="0"/>
    <x v="62"/>
    <b v="0"/>
    <s v="theater/plays"/>
    <n v="0.35639999999999999"/>
    <n v="137.07692307692307"/>
    <s v="theater"/>
    <s v="plays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d v="2015-07-28T10:54:35"/>
    <b v="0"/>
    <x v="78"/>
    <b v="0"/>
    <s v="theater/plays"/>
    <n v="0"/>
    <e v="#DIV/0!"/>
    <s v="theater"/>
    <s v="plays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d v="2015-04-15T14:14:28"/>
    <b v="0"/>
    <x v="29"/>
    <b v="0"/>
    <s v="theater/plays"/>
    <n v="2.5000000000000001E-3"/>
    <n v="5"/>
    <s v="theater"/>
    <s v="plays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d v="2015-01-27T15:00:22"/>
    <b v="0"/>
    <x v="81"/>
    <b v="0"/>
    <s v="theater/plays"/>
    <n v="3.2500000000000001E-2"/>
    <n v="39"/>
    <s v="theater"/>
    <s v="plays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d v="2016-09-01T22:25:44"/>
    <b v="0"/>
    <x v="84"/>
    <b v="0"/>
    <s v="theater/plays"/>
    <n v="3.3666666666666664E-2"/>
    <n v="50.5"/>
    <s v="theater"/>
    <s v="plays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d v="2014-07-09T02:48:43"/>
    <b v="0"/>
    <x v="78"/>
    <b v="0"/>
    <s v="theater/plays"/>
    <n v="0"/>
    <e v="#DIV/0!"/>
    <s v="theater"/>
    <s v="plays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d v="2015-01-11T21:53:41"/>
    <b v="0"/>
    <x v="58"/>
    <b v="0"/>
    <s v="theater/plays"/>
    <n v="0.15770000000000001"/>
    <n v="49.28125"/>
    <s v="theater"/>
    <s v="plays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d v="2016-03-10T11:51:20"/>
    <b v="0"/>
    <x v="29"/>
    <b v="0"/>
    <s v="theater/plays"/>
    <n v="6.2500000000000003E-3"/>
    <n v="25"/>
    <s v="theater"/>
    <s v="plays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d v="2016-03-04T14:49:02"/>
    <b v="0"/>
    <x v="29"/>
    <b v="0"/>
    <s v="theater/plays"/>
    <n v="5.0000000000000004E-6"/>
    <n v="1"/>
    <s v="theater"/>
    <s v="plays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d v="2015-08-27T13:58:10"/>
    <b v="0"/>
    <x v="29"/>
    <b v="0"/>
    <s v="theater/plays"/>
    <n v="9.6153846153846159E-4"/>
    <n v="25"/>
    <s v="theater"/>
    <s v="plays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d v="2016-06-28T20:09:46"/>
    <b v="0"/>
    <x v="78"/>
    <b v="0"/>
    <s v="theater/plays"/>
    <n v="0"/>
    <e v="#DIV/0!"/>
    <s v="theater"/>
    <s v="plays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d v="2014-05-15T10:37:44"/>
    <b v="0"/>
    <x v="78"/>
    <b v="0"/>
    <s v="theater/plays"/>
    <n v="0"/>
    <e v="#DIV/0!"/>
    <s v="theater"/>
    <s v="plays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d v="2015-10-29T15:22:21"/>
    <b v="0"/>
    <x v="22"/>
    <b v="0"/>
    <s v="theater/plays"/>
    <n v="0.24285714285714285"/>
    <n v="53.125"/>
    <s v="theater"/>
    <s v="plays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d v="2016-03-28T17:22:07"/>
    <b v="0"/>
    <x v="78"/>
    <b v="0"/>
    <s v="theater/plays"/>
    <n v="0"/>
    <e v="#DIV/0!"/>
    <s v="theater"/>
    <s v="plays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d v="2016-05-23T18:25:54"/>
    <b v="0"/>
    <x v="29"/>
    <b v="0"/>
    <s v="theater/plays"/>
    <n v="2.5000000000000001E-4"/>
    <n v="7"/>
    <s v="theater"/>
    <s v="plays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d v="2014-06-26T17:48:32"/>
    <b v="0"/>
    <x v="38"/>
    <b v="0"/>
    <s v="theater/plays"/>
    <n v="0.32050000000000001"/>
    <n v="40.0625"/>
    <s v="theater"/>
    <s v="plays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d v="2014-08-29T13:55:56"/>
    <b v="0"/>
    <x v="8"/>
    <b v="0"/>
    <s v="theater/plays"/>
    <n v="0.24333333333333335"/>
    <n v="24.333333333333332"/>
    <s v="theater"/>
    <s v="plays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d v="2015-12-04T15:17:36"/>
    <b v="0"/>
    <x v="80"/>
    <b v="0"/>
    <s v="theater/plays"/>
    <n v="1.4999999999999999E-2"/>
    <n v="11.25"/>
    <s v="theater"/>
    <s v="plays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d v="2014-04-16T16:23:30"/>
    <b v="0"/>
    <x v="84"/>
    <b v="0"/>
    <s v="theater/plays"/>
    <n v="4.1999999999999997E-3"/>
    <n v="10.5"/>
    <s v="theater"/>
    <s v="plays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d v="2015-11-03T09:54:54"/>
    <b v="0"/>
    <x v="83"/>
    <b v="0"/>
    <s v="theater/plays"/>
    <n v="3.214285714285714E-2"/>
    <n v="15"/>
    <s v="theater"/>
    <s v="plays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d v="2015-10-18T22:41:57"/>
    <b v="0"/>
    <x v="78"/>
    <b v="0"/>
    <s v="theater/plays"/>
    <n v="0"/>
    <e v="#DIV/0!"/>
    <s v="theater"/>
    <s v="plays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d v="2015-02-18T12:19:46"/>
    <b v="0"/>
    <x v="83"/>
    <b v="0"/>
    <s v="theater/plays"/>
    <n v="6.3E-2"/>
    <n v="42"/>
    <s v="theater"/>
    <s v="plays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d v="2016-02-14T00:39:40"/>
    <b v="0"/>
    <x v="80"/>
    <b v="0"/>
    <s v="theater/plays"/>
    <n v="0.14249999999999999"/>
    <n v="71.25"/>
    <s v="theater"/>
    <s v="plays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d v="2014-06-11T12:04:38"/>
    <b v="0"/>
    <x v="84"/>
    <b v="0"/>
    <s v="theater/plays"/>
    <n v="6.0000000000000001E-3"/>
    <n v="22.5"/>
    <s v="theater"/>
    <s v="plays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d v="2017-02-04T01:58:27"/>
    <b v="0"/>
    <x v="73"/>
    <b v="0"/>
    <s v="theater/plays"/>
    <n v="0.2411764705882353"/>
    <n v="41"/>
    <s v="theater"/>
    <s v="plays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d v="2016-03-23T14:34:33"/>
    <b v="0"/>
    <x v="202"/>
    <b v="0"/>
    <s v="theater/plays"/>
    <n v="0.10539999999999999"/>
    <n v="47.909090909090907"/>
    <s v="theater"/>
    <s v="plays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d v="2016-08-19T15:30:46"/>
    <b v="0"/>
    <x v="79"/>
    <b v="0"/>
    <s v="theater/plays"/>
    <n v="7.4690265486725665E-2"/>
    <n v="35.166666666666664"/>
    <s v="theater"/>
    <s v="plays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d v="2016-03-18T15:43:31"/>
    <b v="0"/>
    <x v="84"/>
    <b v="0"/>
    <s v="theater/plays"/>
    <n v="7.3333333333333334E-4"/>
    <n v="5.5"/>
    <s v="theater"/>
    <s v="plays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d v="2014-06-21T07:52:06"/>
    <b v="0"/>
    <x v="79"/>
    <b v="0"/>
    <s v="theater/plays"/>
    <n v="9.7142857142857135E-3"/>
    <n v="22.666666666666668"/>
    <s v="theater"/>
    <s v="plays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d v="2014-12-07T20:37:14"/>
    <b v="0"/>
    <x v="22"/>
    <b v="0"/>
    <s v="theater/plays"/>
    <n v="0.21099999999999999"/>
    <n v="26.375"/>
    <s v="theater"/>
    <s v="plays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d v="2016-04-09T11:25:10"/>
    <b v="0"/>
    <x v="77"/>
    <b v="0"/>
    <s v="theater/plays"/>
    <n v="0.78100000000000003"/>
    <n v="105.54054054054055"/>
    <s v="theater"/>
    <s v="plays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d v="2016-05-03T08:07:28"/>
    <b v="0"/>
    <x v="202"/>
    <b v="0"/>
    <s v="theater/plays"/>
    <n v="0.32"/>
    <n v="29.09090909090909"/>
    <s v="theater"/>
    <s v="plays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d v="2016-06-13T15:48:18"/>
    <b v="0"/>
    <x v="78"/>
    <b v="0"/>
    <s v="theater/plays"/>
    <n v="0"/>
    <e v="#DIV/0!"/>
    <s v="theater"/>
    <s v="plays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d v="2014-07-10T15:36:01"/>
    <b v="0"/>
    <x v="73"/>
    <b v="0"/>
    <s v="theater/plays"/>
    <n v="0.47692307692307695"/>
    <n v="62"/>
    <s v="theater"/>
    <s v="plays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d v="2016-06-22T13:55:32"/>
    <b v="0"/>
    <x v="79"/>
    <b v="0"/>
    <s v="theater/plays"/>
    <n v="1.4500000000000001E-2"/>
    <n v="217.5"/>
    <s v="theater"/>
    <s v="plays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d v="2014-12-02T10:25:53"/>
    <b v="0"/>
    <x v="22"/>
    <b v="0"/>
    <s v="theater/plays"/>
    <n v="0.107"/>
    <n v="26.75"/>
    <s v="theater"/>
    <s v="plays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d v="2015-03-06T16:40:57"/>
    <b v="0"/>
    <x v="79"/>
    <b v="0"/>
    <s v="theater/plays"/>
    <n v="1.8333333333333333E-2"/>
    <n v="18.333333333333332"/>
    <s v="theater"/>
    <s v="plays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d v="2014-06-05T09:22:27"/>
    <b v="0"/>
    <x v="63"/>
    <b v="0"/>
    <s v="theater/plays"/>
    <n v="0.18"/>
    <n v="64.285714285714292"/>
    <s v="theater"/>
    <s v="plays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d v="2016-05-17T23:19:09"/>
    <b v="0"/>
    <x v="63"/>
    <b v="0"/>
    <s v="theater/plays"/>
    <n v="4.0833333333333333E-2"/>
    <n v="175"/>
    <s v="theater"/>
    <s v="plays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d v="2015-05-08T14:26:20"/>
    <b v="0"/>
    <x v="81"/>
    <b v="0"/>
    <s v="theater/plays"/>
    <n v="0.2"/>
    <n v="34"/>
    <s v="theater"/>
    <s v="plays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d v="2014-04-18T15:52:36"/>
    <b v="0"/>
    <x v="67"/>
    <b v="0"/>
    <s v="theater/plays"/>
    <n v="0.34802513464991025"/>
    <n v="84.282608695652172"/>
    <s v="theater"/>
    <s v="plays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d v="2014-10-08T18:07:24"/>
    <b v="0"/>
    <x v="73"/>
    <b v="0"/>
    <s v="theater/plays"/>
    <n v="6.3333333333333339E-2"/>
    <n v="9.5"/>
    <s v="theater"/>
    <s v="plays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d v="2016-01-30T11:58:40"/>
    <b v="0"/>
    <x v="10"/>
    <b v="0"/>
    <s v="theater/plays"/>
    <n v="0.32050000000000001"/>
    <n v="33.736842105263158"/>
    <s v="theater"/>
    <s v="plays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d v="2016-04-07T08:09:54"/>
    <b v="0"/>
    <x v="62"/>
    <b v="0"/>
    <s v="theater/plays"/>
    <n v="9.7600000000000006E-2"/>
    <n v="37.53846153846154"/>
    <s v="theater"/>
    <s v="plays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d v="2014-05-06T17:11:30"/>
    <b v="0"/>
    <x v="62"/>
    <b v="0"/>
    <s v="theater/plays"/>
    <n v="0.3775"/>
    <n v="11.615384615384615"/>
    <s v="theater"/>
    <s v="plays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d v="2015-08-13T20:56:53"/>
    <b v="0"/>
    <x v="80"/>
    <b v="0"/>
    <s v="theater/plays"/>
    <n v="2.1333333333333333E-2"/>
    <n v="8"/>
    <s v="theater"/>
    <s v="plays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d v="2015-10-09T12:59:41"/>
    <b v="0"/>
    <x v="78"/>
    <b v="0"/>
    <s v="theater/plays"/>
    <n v="0"/>
    <e v="#DIV/0!"/>
    <s v="theater"/>
    <s v="plays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d v="2016-02-01T11:08:13"/>
    <b v="0"/>
    <x v="83"/>
    <b v="0"/>
    <s v="theater/plays"/>
    <n v="4.1818181818181817E-2"/>
    <n v="23"/>
    <s v="theater"/>
    <s v="plays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d v="2015-05-01T10:28:02"/>
    <b v="0"/>
    <x v="29"/>
    <b v="0"/>
    <s v="theater/plays"/>
    <n v="0.2"/>
    <n v="100"/>
    <s v="theater"/>
    <s v="plays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d v="2015-10-12T17:34:19"/>
    <b v="0"/>
    <x v="82"/>
    <b v="0"/>
    <s v="theater/plays"/>
    <n v="5.4100000000000002E-2"/>
    <n v="60.111111111111114"/>
    <s v="theater"/>
    <s v="plays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d v="2015-04-13T15:45:12"/>
    <b v="0"/>
    <x v="29"/>
    <b v="0"/>
    <s v="theater/plays"/>
    <n v="6.0000000000000002E-5"/>
    <n v="3"/>
    <s v="theater"/>
    <s v="plays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d v="2014-06-19T04:21:30"/>
    <b v="0"/>
    <x v="29"/>
    <b v="0"/>
    <s v="theater/plays"/>
    <n v="2.5000000000000001E-3"/>
    <n v="5"/>
    <s v="theater"/>
    <s v="plays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d v="2015-01-15T11:24:37"/>
    <b v="0"/>
    <x v="80"/>
    <b v="0"/>
    <s v="theater/plays"/>
    <n v="0.35"/>
    <n v="17.5"/>
    <s v="theater"/>
    <s v="plays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d v="2014-11-07T01:24:24"/>
    <b v="0"/>
    <x v="57"/>
    <b v="0"/>
    <s v="theater/plays"/>
    <n v="0.16566666666666666"/>
    <n v="29.235294117647058"/>
    <s v="theater"/>
    <s v="plays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d v="2015-03-06T04:23:41"/>
    <b v="0"/>
    <x v="78"/>
    <b v="0"/>
    <s v="theater/plays"/>
    <n v="0"/>
    <e v="#DIV/0!"/>
    <s v="theater"/>
    <s v="plays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d v="2015-02-26T18:07:06"/>
    <b v="0"/>
    <x v="8"/>
    <b v="0"/>
    <s v="theater/plays"/>
    <n v="0.57199999999999995"/>
    <n v="59.583333333333336"/>
    <s v="theater"/>
    <s v="plays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d v="2014-07-22T14:53:18"/>
    <b v="0"/>
    <x v="25"/>
    <b v="0"/>
    <s v="theater/plays"/>
    <n v="0.16514285714285715"/>
    <n v="82.571428571428569"/>
    <s v="theater"/>
    <s v="plays"/>
    <n v="39.998969907406718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d v="2016-03-08T10:29:18"/>
    <b v="0"/>
    <x v="29"/>
    <b v="0"/>
    <s v="theater/plays"/>
    <n v="1.25E-3"/>
    <n v="10"/>
    <s v="theater"/>
    <s v="plays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d v="2017-02-09T18:08:28"/>
    <b v="0"/>
    <x v="25"/>
    <b v="0"/>
    <s v="theater/plays"/>
    <n v="0.3775"/>
    <n v="32.357142857142854"/>
    <s v="theater"/>
    <s v="plays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d v="2014-08-27T20:02:41"/>
    <b v="0"/>
    <x v="80"/>
    <b v="0"/>
    <s v="theater/plays"/>
    <n v="1.84E-2"/>
    <n v="5.75"/>
    <s v="theater"/>
    <s v="plays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d v="2015-01-16T09:05:47"/>
    <b v="0"/>
    <x v="84"/>
    <b v="0"/>
    <s v="theater/plays"/>
    <n v="0.10050000000000001"/>
    <n v="100.5"/>
    <s v="theater"/>
    <s v="plays"/>
    <n v="30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d v="2014-09-07T22:54:17"/>
    <b v="0"/>
    <x v="29"/>
    <b v="0"/>
    <s v="theater/plays"/>
    <n v="2E-3"/>
    <n v="1"/>
    <s v="theater"/>
    <s v="plays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d v="2014-08-21T14:23:05"/>
    <b v="0"/>
    <x v="84"/>
    <b v="0"/>
    <s v="theater/plays"/>
    <n v="1.3333333333333334E-2"/>
    <n v="20"/>
    <s v="theater"/>
    <s v="plays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d v="2016-01-22T13:33:07"/>
    <b v="0"/>
    <x v="29"/>
    <b v="0"/>
    <s v="theater/plays"/>
    <n v="6.666666666666667E-5"/>
    <n v="2"/>
    <s v="theater"/>
    <s v="plays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d v="2014-07-28T13:33:01"/>
    <b v="0"/>
    <x v="29"/>
    <b v="0"/>
    <s v="theater/plays"/>
    <n v="2.5000000000000001E-3"/>
    <n v="5"/>
    <s v="theater"/>
    <s v="plays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d v="2015-06-22T18:08:27"/>
    <b v="0"/>
    <x v="80"/>
    <b v="0"/>
    <s v="theater/plays"/>
    <n v="0.06"/>
    <n v="15"/>
    <s v="theater"/>
    <s v="plays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d v="2014-07-31T11:49:20"/>
    <b v="0"/>
    <x v="83"/>
    <b v="0"/>
    <s v="theater/plays"/>
    <n v="3.8860103626943004E-2"/>
    <n v="25"/>
    <s v="theater"/>
    <s v="plays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d v="2014-10-09T13:29:26"/>
    <b v="0"/>
    <x v="44"/>
    <b v="0"/>
    <s v="theater/plays"/>
    <n v="0.24194444444444443"/>
    <n v="45.842105263157897"/>
    <s v="theater"/>
    <s v="plays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d v="2014-12-29T08:04:38"/>
    <b v="0"/>
    <x v="80"/>
    <b v="0"/>
    <s v="theater/plays"/>
    <n v="7.5999999999999998E-2"/>
    <n v="4.75"/>
    <s v="theater"/>
    <s v="plays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d v="2015-04-02T08:04:09"/>
    <b v="0"/>
    <x v="78"/>
    <b v="0"/>
    <s v="theater/plays"/>
    <n v="0"/>
    <e v="#DIV/0!"/>
    <s v="theater"/>
    <s v="plays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d v="2015-01-17T02:13:43"/>
    <b v="0"/>
    <x v="84"/>
    <b v="0"/>
    <s v="theater/plays"/>
    <n v="1.2999999999999999E-2"/>
    <n v="13"/>
    <s v="theater"/>
    <s v="plays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d v="2016-02-19T00:54:29"/>
    <b v="0"/>
    <x v="78"/>
    <b v="0"/>
    <s v="theater/plays"/>
    <n v="0"/>
    <e v="#DIV/0!"/>
    <s v="theater"/>
    <s v="plays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d v="2015-06-19T13:44:23"/>
    <b v="0"/>
    <x v="29"/>
    <b v="0"/>
    <s v="theater/plays"/>
    <n v="1.4285714285714287E-4"/>
    <n v="1"/>
    <s v="theater"/>
    <s v="plays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d v="2014-08-18T15:56:40"/>
    <b v="0"/>
    <x v="63"/>
    <b v="0"/>
    <s v="theater/plays"/>
    <n v="0.14000000000000001"/>
    <n v="10"/>
    <s v="theater"/>
    <s v="plays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d v="2014-08-05T11:07:54"/>
    <b v="0"/>
    <x v="84"/>
    <b v="0"/>
    <s v="theater/plays"/>
    <n v="1.0500000000000001E-2"/>
    <n v="52.5"/>
    <s v="theater"/>
    <s v="plays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d v="2016-09-07T16:51:48"/>
    <b v="0"/>
    <x v="80"/>
    <b v="0"/>
    <s v="theater/plays"/>
    <n v="8.666666666666667E-2"/>
    <n v="32.5"/>
    <s v="theater"/>
    <s v="plays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d v="2016-02-17T11:13:16"/>
    <b v="0"/>
    <x v="80"/>
    <b v="0"/>
    <s v="theater/plays"/>
    <n v="8.2857142857142851E-3"/>
    <n v="7.25"/>
    <s v="theater"/>
    <s v="plays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d v="2015-02-21T23:34:59"/>
    <b v="0"/>
    <x v="83"/>
    <b v="0"/>
    <s v="theater/plays"/>
    <n v="0.16666666666666666"/>
    <n v="33.333333333333336"/>
    <s v="theater"/>
    <s v="plays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d v="2014-08-27T16:52:38"/>
    <b v="0"/>
    <x v="84"/>
    <b v="0"/>
    <s v="theater/plays"/>
    <n v="8.3333333333333332E-3"/>
    <n v="62.5"/>
    <s v="theater"/>
    <s v="plays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d v="2014-12-17T09:01:07"/>
    <b v="0"/>
    <x v="438"/>
    <b v="0"/>
    <s v="theater/plays"/>
    <n v="0.69561111111111107"/>
    <n v="63.558375634517766"/>
    <s v="theater"/>
    <s v="plays"/>
    <n v="45.5367245370362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d v="2016-02-08T18:59:23"/>
    <b v="0"/>
    <x v="78"/>
    <b v="0"/>
    <s v="theater/plays"/>
    <n v="0"/>
    <e v="#DIV/0!"/>
    <s v="theater"/>
    <s v="plays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d v="2015-08-01T11:04:57"/>
    <b v="0"/>
    <x v="29"/>
    <b v="0"/>
    <s v="theater/plays"/>
    <n v="1.2500000000000001E-2"/>
    <n v="10"/>
    <s v="theater"/>
    <s v="plays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d v="2015-05-27T00:42:16"/>
    <b v="0"/>
    <x v="80"/>
    <b v="0"/>
    <s v="theater/plays"/>
    <n v="0.05"/>
    <n v="62.5"/>
    <s v="theater"/>
    <s v="plays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d v="2015-10-05T10:43:59"/>
    <b v="0"/>
    <x v="78"/>
    <b v="0"/>
    <s v="theater/plays"/>
    <n v="0"/>
    <e v="#DIV/0!"/>
    <s v="theater"/>
    <s v="plays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d v="2017-02-02T18:18:01"/>
    <b v="0"/>
    <x v="63"/>
    <b v="0"/>
    <s v="theater/plays"/>
    <n v="7.166666666666667E-2"/>
    <n v="30.714285714285715"/>
    <s v="theater"/>
    <s v="plays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d v="2014-05-06T17:31:40"/>
    <b v="0"/>
    <x v="202"/>
    <b v="0"/>
    <s v="theater/plays"/>
    <n v="0.28050000000000003"/>
    <n v="51"/>
    <s v="theater"/>
    <s v="plays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d v="2015-11-13T19:36:10"/>
    <b v="0"/>
    <x v="78"/>
    <b v="0"/>
    <s v="theater/plays"/>
    <n v="0"/>
    <e v="#DIV/0!"/>
    <s v="theater"/>
    <s v="plays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d v="2016-01-05T10:43:19"/>
    <b v="0"/>
    <x v="79"/>
    <b v="0"/>
    <s v="theater/plays"/>
    <n v="0.16"/>
    <n v="66.666666666666671"/>
    <s v="theater"/>
    <s v="plays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d v="2014-10-29T09:02:44"/>
    <b v="0"/>
    <x v="78"/>
    <b v="0"/>
    <s v="theater/plays"/>
    <n v="0"/>
    <e v="#DIV/0!"/>
    <s v="theater"/>
    <s v="plays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d v="2015-10-16T14:25:16"/>
    <b v="0"/>
    <x v="63"/>
    <b v="0"/>
    <s v="theater/plays"/>
    <n v="6.8287037037037035E-2"/>
    <n v="59"/>
    <s v="theater"/>
    <s v="plays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d v="2016-09-01T01:27:04"/>
    <b v="0"/>
    <x v="225"/>
    <b v="0"/>
    <s v="theater/plays"/>
    <n v="0.25698702928870293"/>
    <n v="65.340319148936175"/>
    <s v="theater"/>
    <s v="plays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d v="2015-03-04T17:44:10"/>
    <b v="0"/>
    <x v="84"/>
    <b v="0"/>
    <s v="theater/plays"/>
    <n v="1.4814814814814815E-2"/>
    <n v="100"/>
    <s v="theater"/>
    <s v="plays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d v="2014-09-21T16:11:27"/>
    <b v="0"/>
    <x v="20"/>
    <b v="0"/>
    <s v="theater/plays"/>
    <n v="0.36849999999999999"/>
    <n v="147.4"/>
    <s v="theater"/>
    <s v="plays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d v="2014-06-14T17:29:24"/>
    <b v="0"/>
    <x v="57"/>
    <b v="0"/>
    <s v="theater/plays"/>
    <n v="0.47049999999999997"/>
    <n v="166.05882352941177"/>
    <s v="theater"/>
    <s v="plays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d v="2016-05-06T20:41:55"/>
    <b v="0"/>
    <x v="84"/>
    <b v="0"/>
    <s v="theater/plays"/>
    <n v="0.11428571428571428"/>
    <n v="40"/>
    <s v="theater"/>
    <s v="plays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d v="2014-08-18T14:10:10"/>
    <b v="0"/>
    <x v="80"/>
    <b v="0"/>
    <s v="theater/plays"/>
    <n v="0.12039999999999999"/>
    <n v="75.25"/>
    <s v="theater"/>
    <s v="plays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d v="2015-10-28T11:06:07"/>
    <b v="0"/>
    <x v="81"/>
    <b v="0"/>
    <s v="theater/plays"/>
    <n v="0.6"/>
    <n v="60"/>
    <s v="theater"/>
    <s v="plays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d v="2015-05-20T00:33:24"/>
    <b v="0"/>
    <x v="84"/>
    <b v="0"/>
    <s v="theater/plays"/>
    <n v="0.3125"/>
    <n v="1250"/>
    <s v="theater"/>
    <s v="plays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d v="2016-07-08T06:22:34"/>
    <b v="0"/>
    <x v="84"/>
    <b v="0"/>
    <s v="theater/plays"/>
    <n v="4.1999999999999997E-3"/>
    <n v="10.5"/>
    <s v="theater"/>
    <s v="plays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d v="2014-12-21T21:01:04"/>
    <b v="0"/>
    <x v="83"/>
    <b v="0"/>
    <s v="theater/plays"/>
    <n v="2.0999999999999999E-3"/>
    <n v="7"/>
    <s v="theater"/>
    <s v="plays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d v="2014-11-05T17:58:45"/>
    <b v="0"/>
    <x v="78"/>
    <b v="0"/>
    <s v="theater/plays"/>
    <n v="0"/>
    <e v="#DIV/0!"/>
    <s v="theater"/>
    <s v="plays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d v="2015-03-11T00:16:22"/>
    <b v="0"/>
    <x v="80"/>
    <b v="0"/>
    <s v="theater/plays"/>
    <n v="0.375"/>
    <n v="56.25"/>
    <s v="theater"/>
    <s v="plays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d v="2014-07-21T23:49:49"/>
    <b v="0"/>
    <x v="29"/>
    <b v="0"/>
    <s v="theater/plays"/>
    <n v="2.0000000000000001E-4"/>
    <n v="1"/>
    <s v="theater"/>
    <s v="plays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d v="2014-09-22T10:36:50"/>
    <b v="0"/>
    <x v="8"/>
    <b v="0"/>
    <s v="theater/plays"/>
    <n v="8.2142857142857142E-2"/>
    <n v="38.333333333333336"/>
    <s v="theater"/>
    <s v="plays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d v="2014-12-17T19:32:23"/>
    <b v="0"/>
    <x v="80"/>
    <b v="0"/>
    <s v="theater/plays"/>
    <n v="2.1999999999999999E-2"/>
    <n v="27.5"/>
    <s v="theater"/>
    <s v="plays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d v="2016-03-07T07:13:07"/>
    <b v="0"/>
    <x v="110"/>
    <b v="0"/>
    <s v="theater/plays"/>
    <n v="0.17652941176470588"/>
    <n v="32.978021978021978"/>
    <s v="theater"/>
    <s v="plays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d v="2015-06-14T18:00:15"/>
    <b v="0"/>
    <x v="29"/>
    <b v="0"/>
    <s v="theater/plays"/>
    <n v="8.0000000000000004E-4"/>
    <n v="16"/>
    <s v="theater"/>
    <s v="plays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d v="2014-09-23T10:16:31"/>
    <b v="0"/>
    <x v="29"/>
    <b v="0"/>
    <s v="theater/plays"/>
    <n v="6.6666666666666664E-4"/>
    <n v="1"/>
    <s v="theater"/>
    <s v="plays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d v="2014-05-02T14:26:37"/>
    <b v="0"/>
    <x v="78"/>
    <b v="0"/>
    <s v="theater/plays"/>
    <n v="0"/>
    <e v="#DIV/0!"/>
    <s v="theater"/>
    <s v="plays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d v="2014-08-14T16:05:16"/>
    <b v="0"/>
    <x v="62"/>
    <b v="0"/>
    <s v="theater/plays"/>
    <n v="0.37533333333333335"/>
    <n v="86.615384615384613"/>
    <s v="theater"/>
    <s v="plays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d v="2014-10-16T11:33:48"/>
    <b v="0"/>
    <x v="84"/>
    <b v="0"/>
    <s v="theater/plays"/>
    <n v="0.22"/>
    <n v="55"/>
    <s v="theater"/>
    <s v="plays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d v="2016-08-31T15:11:25"/>
    <b v="0"/>
    <x v="78"/>
    <b v="0"/>
    <s v="theater/plays"/>
    <n v="0"/>
    <e v="#DIV/0!"/>
    <s v="theater"/>
    <s v="plays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d v="2014-05-20T10:33:51"/>
    <b v="0"/>
    <x v="64"/>
    <b v="0"/>
    <s v="theater/plays"/>
    <n v="0.1762"/>
    <n v="41.952380952380949"/>
    <s v="theater"/>
    <s v="plays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d v="2016-06-13T17:23:59"/>
    <b v="0"/>
    <x v="82"/>
    <b v="0"/>
    <s v="theater/plays"/>
    <n v="0.53"/>
    <n v="88.333333333333329"/>
    <s v="theater"/>
    <s v="plays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d v="2015-11-02T18:14:40"/>
    <b v="0"/>
    <x v="79"/>
    <b v="0"/>
    <s v="theater/plays"/>
    <n v="0.22142857142857142"/>
    <n v="129.16666666666666"/>
    <s v="theater"/>
    <s v="plays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d v="2016-03-16T20:27:24"/>
    <b v="0"/>
    <x v="80"/>
    <b v="0"/>
    <s v="theater/plays"/>
    <n v="2.5333333333333333E-2"/>
    <n v="23.75"/>
    <s v="theater"/>
    <s v="plays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d v="2014-08-15T10:22:32"/>
    <b v="0"/>
    <x v="63"/>
    <b v="0"/>
    <s v="theater/plays"/>
    <n v="2.5000000000000001E-2"/>
    <n v="35.714285714285715"/>
    <s v="theater"/>
    <s v="plays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d v="2014-05-20T11:40:56"/>
    <b v="0"/>
    <x v="81"/>
    <b v="0"/>
    <s v="theater/plays"/>
    <n v="2.8500000000000001E-2"/>
    <n v="57"/>
    <s v="theater"/>
    <s v="plays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d v="2016-02-20T22:23:43"/>
    <b v="0"/>
    <x v="78"/>
    <b v="0"/>
    <s v="theater/plays"/>
    <n v="0"/>
    <e v="#DIV/0!"/>
    <s v="theater"/>
    <s v="plays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d v="2016-06-02T12:44:28"/>
    <b v="0"/>
    <x v="83"/>
    <b v="0"/>
    <s v="theater/plays"/>
    <n v="2.4500000000000001E-2"/>
    <n v="163.33333333333334"/>
    <s v="theater"/>
    <s v="plays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d v="2014-05-28T11:21:24"/>
    <b v="0"/>
    <x v="82"/>
    <b v="0"/>
    <s v="theater/plays"/>
    <n v="1.4210526315789474E-2"/>
    <n v="15"/>
    <s v="theater"/>
    <s v="plays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d v="2015-03-30T09:07:06"/>
    <b v="0"/>
    <x v="79"/>
    <b v="0"/>
    <s v="theater/plays"/>
    <n v="0.1925"/>
    <n v="64.166666666666671"/>
    <s v="theater"/>
    <s v="plays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d v="2014-07-13T17:50:11"/>
    <b v="0"/>
    <x v="80"/>
    <b v="0"/>
    <s v="theater/plays"/>
    <n v="6.7499999999999999E-3"/>
    <n v="6.75"/>
    <s v="theater"/>
    <s v="plays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d v="2016-04-18T19:56:28"/>
    <b v="0"/>
    <x v="29"/>
    <b v="0"/>
    <s v="theater/plays"/>
    <n v="1.6666666666666668E-3"/>
    <n v="25"/>
    <s v="theater"/>
    <s v="plays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d v="2015-08-18T21:49:10"/>
    <b v="0"/>
    <x v="57"/>
    <b v="0"/>
    <s v="theater/plays"/>
    <n v="0.60899999999999999"/>
    <n v="179.11764705882354"/>
    <s v="theater"/>
    <s v="plays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d v="2016-12-14T18:07:35"/>
    <b v="0"/>
    <x v="29"/>
    <b v="0"/>
    <s v="theater/plays"/>
    <n v="0.01"/>
    <n v="34.950000000000003"/>
    <s v="theater"/>
    <s v="plays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d v="2015-01-18T10:52:36"/>
    <b v="0"/>
    <x v="62"/>
    <b v="0"/>
    <s v="theater/plays"/>
    <n v="0.34399999999999997"/>
    <n v="33.07692307692308"/>
    <s v="theater"/>
    <s v="plays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d v="2015-01-27T11:00:20"/>
    <b v="0"/>
    <x v="79"/>
    <b v="0"/>
    <s v="theater/plays"/>
    <n v="0.16500000000000001"/>
    <n v="27.5"/>
    <s v="theater"/>
    <s v="plays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d v="2016-11-26T14:18:51"/>
    <b v="0"/>
    <x v="78"/>
    <b v="0"/>
    <s v="theater/plays"/>
    <n v="0"/>
    <e v="#DIV/0!"/>
    <s v="theater"/>
    <s v="plays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d v="2014-06-22T13:35:11"/>
    <b v="0"/>
    <x v="84"/>
    <b v="0"/>
    <s v="theater/plays"/>
    <n v="4.0000000000000001E-3"/>
    <n v="2"/>
    <s v="theater"/>
    <s v="plays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d v="2015-03-15T03:17:06"/>
    <b v="0"/>
    <x v="84"/>
    <b v="0"/>
    <s v="theater/plays"/>
    <n v="1.0571428571428572E-2"/>
    <n v="18.5"/>
    <s v="theater"/>
    <s v="plays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d v="2015-10-06T08:16:15"/>
    <b v="0"/>
    <x v="64"/>
    <b v="0"/>
    <s v="theater/plays"/>
    <n v="0.26727272727272727"/>
    <n v="35"/>
    <s v="theater"/>
    <s v="plays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d v="2014-05-19T20:06:09"/>
    <b v="0"/>
    <x v="62"/>
    <b v="0"/>
    <s v="theater/plays"/>
    <n v="0.28799999999999998"/>
    <n v="44.307692307692307"/>
    <s v="theater"/>
    <s v="plays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d v="2014-09-23T14:05:49"/>
    <b v="0"/>
    <x v="78"/>
    <b v="0"/>
    <s v="theater/plays"/>
    <n v="0"/>
    <e v="#DIV/0!"/>
    <s v="theater"/>
    <s v="plays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d v="2016-11-21T12:03:14"/>
    <b v="0"/>
    <x v="79"/>
    <b v="0"/>
    <s v="theater/plays"/>
    <n v="8.8999999999999996E-2"/>
    <n v="222.5"/>
    <s v="theater"/>
    <s v="plays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d v="2016-12-28T13:54:02"/>
    <b v="0"/>
    <x v="78"/>
    <b v="0"/>
    <s v="theater/plays"/>
    <n v="0"/>
    <e v="#DIV/0!"/>
    <s v="theater"/>
    <s v="plays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d v="2016-05-20T17:32:01"/>
    <b v="0"/>
    <x v="29"/>
    <b v="0"/>
    <s v="theater/plays"/>
    <n v="1.6666666666666668E-3"/>
    <n v="5"/>
    <s v="theater"/>
    <s v="plays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d v="2016-05-21T11:45:16"/>
    <b v="0"/>
    <x v="78"/>
    <b v="0"/>
    <s v="theater/plays"/>
    <n v="0"/>
    <e v="#DIV/0!"/>
    <s v="theater"/>
    <s v="plays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d v="2015-02-06T08:57:05"/>
    <b v="0"/>
    <x v="8"/>
    <b v="0"/>
    <s v="theater/plays"/>
    <n v="0.15737410071942445"/>
    <n v="29.166666666666668"/>
    <s v="theater"/>
    <s v="plays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d v="2015-10-29T23:32:33"/>
    <b v="0"/>
    <x v="84"/>
    <b v="0"/>
    <s v="theater/plays"/>
    <n v="0.02"/>
    <n v="1.5"/>
    <s v="theater"/>
    <s v="plays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d v="2015-12-15T13:16:56"/>
    <b v="0"/>
    <x v="79"/>
    <b v="0"/>
    <s v="theater/plays"/>
    <n v="0.21685714285714286"/>
    <n v="126.5"/>
    <s v="theater"/>
    <s v="plays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d v="2016-09-09T05:28:26"/>
    <b v="0"/>
    <x v="29"/>
    <b v="0"/>
    <s v="theater/plays"/>
    <n v="3.3333333333333335E-3"/>
    <n v="10"/>
    <s v="theater"/>
    <s v="plays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d v="2015-02-23T09:29:35"/>
    <b v="0"/>
    <x v="29"/>
    <b v="0"/>
    <s v="theater/plays"/>
    <n v="2.8571428571428571E-3"/>
    <n v="10"/>
    <s v="theater"/>
    <s v="plays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d v="2015-10-27T17:34:59"/>
    <b v="0"/>
    <x v="81"/>
    <b v="0"/>
    <s v="theater/plays"/>
    <n v="4.7E-2"/>
    <n v="9.4"/>
    <s v="theater"/>
    <s v="plays"/>
    <n v="24.225706018522033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d v="2016-06-17T12:49:46"/>
    <b v="0"/>
    <x v="78"/>
    <b v="0"/>
    <s v="theater/plays"/>
    <n v="0"/>
    <e v="#DIV/0!"/>
    <s v="theater"/>
    <s v="plays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d v="2014-12-17T09:42:04"/>
    <b v="0"/>
    <x v="83"/>
    <b v="0"/>
    <s v="theater/plays"/>
    <n v="0.108"/>
    <n v="72"/>
    <s v="theater"/>
    <s v="plays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d v="2015-04-28T12:34:48"/>
    <b v="0"/>
    <x v="22"/>
    <b v="0"/>
    <s v="theater/plays"/>
    <n v="4.8000000000000001E-2"/>
    <n v="30"/>
    <s v="theater"/>
    <s v="plays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d v="2015-07-24T11:08:57"/>
    <b v="0"/>
    <x v="83"/>
    <b v="0"/>
    <s v="theater/plays"/>
    <n v="3.2000000000000001E-2"/>
    <n v="10.666666666666666"/>
    <s v="theater"/>
    <s v="plays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d v="2014-12-17T07:09:11"/>
    <b v="0"/>
    <x v="22"/>
    <b v="0"/>
    <s v="theater/plays"/>
    <n v="0.1275"/>
    <n v="25.5"/>
    <s v="theater"/>
    <s v="plays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d v="2015-02-03T23:40:47"/>
    <b v="0"/>
    <x v="29"/>
    <b v="0"/>
    <s v="theater/plays"/>
    <n v="1.8181818181818181E-4"/>
    <n v="20"/>
    <s v="theater"/>
    <s v="plays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d v="2015-06-23T14:34:53"/>
    <b v="0"/>
    <x v="80"/>
    <b v="0"/>
    <s v="theater/plays"/>
    <n v="2.4E-2"/>
    <n v="15"/>
    <s v="theater"/>
    <s v="plays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d v="2014-09-07T21:05:00"/>
    <b v="0"/>
    <x v="22"/>
    <b v="0"/>
    <s v="theater/plays"/>
    <n v="0.36499999999999999"/>
    <n v="91.25"/>
    <s v="theater"/>
    <s v="plays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d v="2016-11-18T19:45:50"/>
    <b v="0"/>
    <x v="29"/>
    <b v="0"/>
    <s v="theater/plays"/>
    <n v="2.6666666666666668E-2"/>
    <n v="800"/>
    <s v="theater"/>
    <s v="plays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d v="2017-01-15T07:43:39"/>
    <b v="0"/>
    <x v="81"/>
    <b v="0"/>
    <s v="theater/plays"/>
    <n v="0.11428571428571428"/>
    <n v="80"/>
    <s v="theater"/>
    <s v="plays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d v="2015-12-06T14:47:17"/>
    <b v="0"/>
    <x v="78"/>
    <b v="0"/>
    <s v="theater/plays"/>
    <n v="0"/>
    <e v="#DIV/0!"/>
    <s v="theater"/>
    <s v="plays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d v="2016-05-05T12:19:57"/>
    <b v="0"/>
    <x v="78"/>
    <b v="0"/>
    <s v="theater/plays"/>
    <n v="0"/>
    <e v="#DIV/0!"/>
    <s v="theater"/>
    <s v="plays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d v="2016-07-19T15:24:33"/>
    <b v="0"/>
    <x v="29"/>
    <b v="0"/>
    <s v="theater/plays"/>
    <n v="1.1111111111111112E-2"/>
    <n v="50"/>
    <s v="theater"/>
    <s v="plays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d v="2014-10-14T21:59:50"/>
    <b v="0"/>
    <x v="78"/>
    <b v="0"/>
    <s v="theater/plays"/>
    <n v="0"/>
    <e v="#DIV/0!"/>
    <s v="theater"/>
    <s v="plays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d v="2016-12-26T16:41:22"/>
    <b v="0"/>
    <x v="78"/>
    <b v="0"/>
    <s v="theater/plays"/>
    <n v="0"/>
    <e v="#DIV/0!"/>
    <s v="theater"/>
    <s v="plays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d v="2016-04-15T15:21:13"/>
    <b v="0"/>
    <x v="79"/>
    <b v="0"/>
    <s v="theater/plays"/>
    <n v="0.27400000000000002"/>
    <n v="22.833333333333332"/>
    <s v="theater"/>
    <s v="plays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d v="2015-07-03T14:59:26"/>
    <b v="0"/>
    <x v="79"/>
    <b v="0"/>
    <s v="theater/plays"/>
    <n v="0.1"/>
    <n v="16.666666666666668"/>
    <s v="theater"/>
    <s v="plays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d v="2016-09-27T01:40:34"/>
    <b v="0"/>
    <x v="25"/>
    <b v="0"/>
    <s v="theater/plays"/>
    <n v="0.21366666666666667"/>
    <n v="45.785714285714285"/>
    <s v="theater"/>
    <s v="plays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d v="2016-11-22T19:15:09"/>
    <b v="0"/>
    <x v="79"/>
    <b v="0"/>
    <s v="theater/plays"/>
    <n v="6.9696969696969702E-2"/>
    <n v="383.33333333333331"/>
    <s v="theater"/>
    <s v="plays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d v="2015-02-17T20:11:06"/>
    <b v="0"/>
    <x v="51"/>
    <b v="0"/>
    <s v="theater/plays"/>
    <n v="0.70599999999999996"/>
    <n v="106.96969696969697"/>
    <s v="theater"/>
    <s v="plays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d v="2014-09-01T17:00:01"/>
    <b v="0"/>
    <x v="80"/>
    <b v="0"/>
    <s v="theater/plays"/>
    <n v="2.0500000000000001E-2"/>
    <n v="10.25"/>
    <s v="theater"/>
    <s v="plays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d v="2017-01-31T19:45:37"/>
    <b v="0"/>
    <x v="29"/>
    <b v="0"/>
    <s v="theater/plays"/>
    <n v="1.9666666666666666E-2"/>
    <n v="59"/>
    <s v="theater"/>
    <s v="plays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d v="2015-10-30T07:56:44"/>
    <b v="0"/>
    <x v="78"/>
    <b v="0"/>
    <s v="theater/plays"/>
    <n v="0"/>
    <e v="#DIV/0!"/>
    <s v="theater"/>
    <s v="plays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d v="2016-05-22T10:02:31"/>
    <b v="0"/>
    <x v="79"/>
    <b v="0"/>
    <s v="theater/plays"/>
    <n v="0.28666666666666668"/>
    <n v="14.333333333333334"/>
    <s v="theater"/>
    <s v="plays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d v="2015-01-24T22:15:40"/>
    <b v="0"/>
    <x v="79"/>
    <b v="0"/>
    <s v="theater/plays"/>
    <n v="3.1333333333333331E-2"/>
    <n v="15.666666666666666"/>
    <s v="theater"/>
    <s v="plays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d v="2016-01-31T17:43:06"/>
    <b v="0"/>
    <x v="29"/>
    <b v="0"/>
    <s v="theater/plays"/>
    <n v="4.0000000000000002E-4"/>
    <n v="1"/>
    <s v="theater"/>
    <s v="plays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d v="2015-12-20T08:45:23"/>
    <b v="0"/>
    <x v="83"/>
    <b v="0"/>
    <s v="theater/plays"/>
    <n v="2E-3"/>
    <n v="1"/>
    <s v="theater"/>
    <s v="plays"/>
    <n v="18.700428240743349"/>
  </r>
  <r>
    <m/>
    <m/>
    <m/>
    <m/>
    <m/>
    <x v="4"/>
    <m/>
    <m/>
    <m/>
    <m/>
    <m/>
    <m/>
    <m/>
    <x v="50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4B29B-F01B-46C6-88C7-5B361769014B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ECA2F-1712-4212-A11F-99D472476737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53ABA-5167-43AC-9CA0-0B7D1E8D40D4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DD348-D77C-48E2-894E-FE34FC13649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5">
  <location ref="A3:C9" firstHeaderRow="1" firstDataRow="2" firstDataCol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2">
    <i>
      <x v="1"/>
    </i>
    <i t="grand">
      <x/>
    </i>
  </colItem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2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2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2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8AFDC-5BD8-4328-8FA9-2EFB7997FC43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46" firstHeaderRow="1" firstDataRow="2" firstDataCol="1"/>
  <pivotFields count="22">
    <pivotField showAll="0"/>
    <pivotField showAll="0"/>
    <pivotField showAll="0"/>
    <pivotField showAll="0"/>
    <pivotField dataField="1"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ledged" fld="4" subtotal="average" baseField="19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4F2E3-2C35-4AEE-B9B5-5F8271B314FB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8" firstHeaderRow="1" firstDataRow="1" firstDataCol="1" rowPageCount="1" colPageCount="1"/>
  <pivotFields count="22">
    <pivotField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axis="axisPage" dataField="1" multipleItemSelectionAllowe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h="1" x="2939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7" hier="-1"/>
  </pageFields>
  <dataFields count="1">
    <dataField name="Average of average donation" fld="17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158D1-C4FF-4D6C-9ECF-A01996DA6416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8" firstHeaderRow="1" firstDataRow="1" firstDataCol="1"/>
  <pivotFields count="21"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ckers_count" fld="13" subtotal="average" baseField="5" baseItem="0" numFmtId="2"/>
  </dataFields>
  <formats count="1">
    <format dxfId="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B1" zoomScale="55" zoomScaleNormal="55" workbookViewId="0">
      <selection activeCell="J13" sqref="J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3.21875" customWidth="1"/>
    <col min="8" max="8" width="15" customWidth="1"/>
    <col min="9" max="9" width="15.21875" customWidth="1"/>
    <col min="10" max="10" width="28.33203125" style="13" customWidth="1"/>
    <col min="11" max="11" width="17.88671875" customWidth="1"/>
    <col min="12" max="12" width="28.33203125" style="13" customWidth="1"/>
    <col min="13" max="13" width="15.44140625" customWidth="1"/>
    <col min="14" max="14" width="19.5546875" customWidth="1"/>
    <col min="15" max="15" width="15.88671875" customWidth="1"/>
    <col min="16" max="16" width="35.21875" customWidth="1"/>
    <col min="17" max="17" width="19.109375" style="5" bestFit="1" customWidth="1"/>
    <col min="18" max="18" width="21.77734375" style="8" bestFit="1" customWidth="1"/>
    <col min="19" max="19" width="11.6640625" bestFit="1" customWidth="1"/>
    <col min="20" max="20" width="17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2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1" t="s">
        <v>8308</v>
      </c>
      <c r="T1" s="1" t="s">
        <v>8309</v>
      </c>
      <c r="U1" s="1" t="s">
        <v>8385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 t="shared" ref="J2:J65" si="0">(I2/86400)+25569+(-5/24)</f>
        <v>42207.916666666664</v>
      </c>
      <c r="K2">
        <v>1434931811</v>
      </c>
      <c r="L2" s="13">
        <f t="shared" ref="L2:L65" si="1"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E2/D2</f>
        <v>1.3685882352941177</v>
      </c>
      <c r="R2" s="8">
        <f t="shared" ref="R2:R65" si="3">E2/N2</f>
        <v>63.917582417582416</v>
      </c>
      <c r="S2" t="s">
        <v>8310</v>
      </c>
      <c r="T2" t="s">
        <v>8311</v>
      </c>
      <c r="U2">
        <f>J2-L2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si="0"/>
        <v>42796.392164351848</v>
      </c>
      <c r="K3">
        <v>1485872683</v>
      </c>
      <c r="L3" s="13">
        <f t="shared" si="1"/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1.4260827250608272</v>
      </c>
      <c r="R3" s="8">
        <f t="shared" si="3"/>
        <v>185.48101265822785</v>
      </c>
      <c r="S3" t="s">
        <v>8310</v>
      </c>
      <c r="T3" t="s">
        <v>8311</v>
      </c>
      <c r="U3">
        <f t="shared" ref="U3:U66" si="4">J3-L3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42415.494016203702</v>
      </c>
      <c r="K4">
        <v>1454691083</v>
      </c>
      <c r="L4" s="13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8">
        <f t="shared" si="3"/>
        <v>15</v>
      </c>
      <c r="S4" t="s">
        <v>8310</v>
      </c>
      <c r="T4" t="s">
        <v>8311</v>
      </c>
      <c r="U4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41858.306793981479</v>
      </c>
      <c r="K5">
        <v>1404822107</v>
      </c>
      <c r="L5" s="13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8">
        <f t="shared" si="3"/>
        <v>69.266666666666666</v>
      </c>
      <c r="S5" t="s">
        <v>8310</v>
      </c>
      <c r="T5" t="s">
        <v>8311</v>
      </c>
      <c r="U5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42357.625914351847</v>
      </c>
      <c r="K6">
        <v>1447963279</v>
      </c>
      <c r="L6" s="13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8">
        <f t="shared" si="3"/>
        <v>190.55028169014085</v>
      </c>
      <c r="S6" t="s">
        <v>8310</v>
      </c>
      <c r="T6" t="s">
        <v>8311</v>
      </c>
      <c r="U6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42580.024305555555</v>
      </c>
      <c r="K7">
        <v>1468362207</v>
      </c>
      <c r="L7" s="13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8">
        <f t="shared" si="3"/>
        <v>93.40425531914893</v>
      </c>
      <c r="S7" t="s">
        <v>8310</v>
      </c>
      <c r="T7" t="s">
        <v>8311</v>
      </c>
      <c r="U7">
        <f t="shared" si="4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41803.864004629628</v>
      </c>
      <c r="K8">
        <v>1401846250</v>
      </c>
      <c r="L8" s="13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8">
        <f t="shared" si="3"/>
        <v>146.87931034482759</v>
      </c>
      <c r="S8" t="s">
        <v>8310</v>
      </c>
      <c r="T8" t="s">
        <v>8311</v>
      </c>
      <c r="U8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42555.838738425919</v>
      </c>
      <c r="K9">
        <v>1464224867</v>
      </c>
      <c r="L9" s="13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8">
        <f t="shared" si="3"/>
        <v>159.82456140350877</v>
      </c>
      <c r="S9" t="s">
        <v>8310</v>
      </c>
      <c r="T9" t="s">
        <v>8311</v>
      </c>
      <c r="U9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42475.666666666664</v>
      </c>
      <c r="K10">
        <v>1460155212</v>
      </c>
      <c r="L10" s="13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8">
        <f t="shared" si="3"/>
        <v>291.79333333333335</v>
      </c>
      <c r="S10" t="s">
        <v>8310</v>
      </c>
      <c r="T10" t="s">
        <v>8311</v>
      </c>
      <c r="U10">
        <f t="shared" si="4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42476.895185185182</v>
      </c>
      <c r="K11">
        <v>1458268144</v>
      </c>
      <c r="L11" s="13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8">
        <f t="shared" si="3"/>
        <v>31.499500000000001</v>
      </c>
      <c r="S11" t="s">
        <v>8310</v>
      </c>
      <c r="T11" t="s">
        <v>8311</v>
      </c>
      <c r="U11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41814.859710648147</v>
      </c>
      <c r="K12">
        <v>1400636279</v>
      </c>
      <c r="L12" s="13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8">
        <f t="shared" si="3"/>
        <v>158.68421052631578</v>
      </c>
      <c r="S12" t="s">
        <v>8310</v>
      </c>
      <c r="T12" t="s">
        <v>8311</v>
      </c>
      <c r="U12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42603.916666666664</v>
      </c>
      <c r="K13">
        <v>1469126462</v>
      </c>
      <c r="L13" s="13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8">
        <f t="shared" si="3"/>
        <v>80.333333333333329</v>
      </c>
      <c r="S13" t="s">
        <v>8310</v>
      </c>
      <c r="T13" t="s">
        <v>8311</v>
      </c>
      <c r="U13">
        <f t="shared" si="4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41835.916666666664</v>
      </c>
      <c r="K14">
        <v>1401642425</v>
      </c>
      <c r="L14" s="13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8">
        <f t="shared" si="3"/>
        <v>59.961305925030231</v>
      </c>
      <c r="S14" t="s">
        <v>8310</v>
      </c>
      <c r="T14" t="s">
        <v>8311</v>
      </c>
      <c r="U14">
        <f t="shared" si="4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42544.643749999996</v>
      </c>
      <c r="K15">
        <v>1463588109</v>
      </c>
      <c r="L15" s="13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8">
        <f t="shared" si="3"/>
        <v>109.78431372549019</v>
      </c>
      <c r="S15" t="s">
        <v>8310</v>
      </c>
      <c r="T15" t="s">
        <v>8311</v>
      </c>
      <c r="U15">
        <f t="shared" si="4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41833.374305555553</v>
      </c>
      <c r="K16">
        <v>1403051888</v>
      </c>
      <c r="L16" s="13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8">
        <f t="shared" si="3"/>
        <v>147.70731707317074</v>
      </c>
      <c r="S16" t="s">
        <v>8310</v>
      </c>
      <c r="T16" t="s">
        <v>8311</v>
      </c>
      <c r="U16">
        <f t="shared" si="4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42274.634722222218</v>
      </c>
      <c r="K17">
        <v>1441790658</v>
      </c>
      <c r="L17" s="13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8">
        <f t="shared" si="3"/>
        <v>21.755102040816325</v>
      </c>
      <c r="S17" t="s">
        <v>8310</v>
      </c>
      <c r="T17" t="s">
        <v>8311</v>
      </c>
      <c r="U17">
        <f t="shared" si="4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41806.020833333328</v>
      </c>
      <c r="K18">
        <v>1398971211</v>
      </c>
      <c r="L18" s="13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8">
        <f t="shared" si="3"/>
        <v>171.84285714285716</v>
      </c>
      <c r="S18" t="s">
        <v>8310</v>
      </c>
      <c r="T18" t="s">
        <v>8311</v>
      </c>
      <c r="U18">
        <f t="shared" si="4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41947.565069444441</v>
      </c>
      <c r="K19">
        <v>1412530422</v>
      </c>
      <c r="L19" s="13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8">
        <f t="shared" si="3"/>
        <v>41.944444444444443</v>
      </c>
      <c r="S19" t="s">
        <v>8310</v>
      </c>
      <c r="T19" t="s">
        <v>8311</v>
      </c>
      <c r="U19">
        <f t="shared" si="4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41899.333981481475</v>
      </c>
      <c r="K20">
        <v>1408366856</v>
      </c>
      <c r="L20" s="13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8">
        <f t="shared" si="3"/>
        <v>93.264122807017543</v>
      </c>
      <c r="S20" t="s">
        <v>8310</v>
      </c>
      <c r="T20" t="s">
        <v>8311</v>
      </c>
      <c r="U20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42205.608032407406</v>
      </c>
      <c r="K21">
        <v>1434828934</v>
      </c>
      <c r="L21" s="13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8">
        <f t="shared" si="3"/>
        <v>56.136363636363633</v>
      </c>
      <c r="S21" t="s">
        <v>8310</v>
      </c>
      <c r="T21" t="s">
        <v>8311</v>
      </c>
      <c r="U21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42260.549907407403</v>
      </c>
      <c r="K22">
        <v>1436983912</v>
      </c>
      <c r="L22" s="13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8">
        <f t="shared" si="3"/>
        <v>80.16</v>
      </c>
      <c r="S22" t="s">
        <v>8310</v>
      </c>
      <c r="T22" t="s">
        <v>8311</v>
      </c>
      <c r="U22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41908.418854166666</v>
      </c>
      <c r="K23">
        <v>1409151789</v>
      </c>
      <c r="L23" s="13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8">
        <f t="shared" si="3"/>
        <v>199.9009900990099</v>
      </c>
      <c r="S23" t="s">
        <v>8310</v>
      </c>
      <c r="T23" t="s">
        <v>8311</v>
      </c>
      <c r="U23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42005.124305555553</v>
      </c>
      <c r="K24">
        <v>1418766740</v>
      </c>
      <c r="L24" s="13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8">
        <f t="shared" si="3"/>
        <v>51.25</v>
      </c>
      <c r="S24" t="s">
        <v>8310</v>
      </c>
      <c r="T24" t="s">
        <v>8311</v>
      </c>
      <c r="U24">
        <f t="shared" si="4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42124.430555555555</v>
      </c>
      <c r="K25">
        <v>1428086501</v>
      </c>
      <c r="L25" s="13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8">
        <f t="shared" si="3"/>
        <v>103.04347826086956</v>
      </c>
      <c r="S25" t="s">
        <v>8310</v>
      </c>
      <c r="T25" t="s">
        <v>8311</v>
      </c>
      <c r="U25">
        <f t="shared" si="4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42262.610416666663</v>
      </c>
      <c r="K26">
        <v>1439494863</v>
      </c>
      <c r="L26" s="13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8">
        <f t="shared" si="3"/>
        <v>66.346149825783982</v>
      </c>
      <c r="S26" t="s">
        <v>8310</v>
      </c>
      <c r="T26" t="s">
        <v>8311</v>
      </c>
      <c r="U26">
        <f t="shared" si="4"/>
        <v>32.998576388890797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42377.816678240742</v>
      </c>
      <c r="K27">
        <v>1447115761</v>
      </c>
      <c r="L27" s="13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8">
        <f t="shared" si="3"/>
        <v>57.142857142857146</v>
      </c>
      <c r="S27" t="s">
        <v>8310</v>
      </c>
      <c r="T27" t="s">
        <v>8311</v>
      </c>
      <c r="U27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41868.307222222218</v>
      </c>
      <c r="K28">
        <v>1404822144</v>
      </c>
      <c r="L28" s="13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8">
        <f t="shared" si="3"/>
        <v>102.10526315789474</v>
      </c>
      <c r="S28" t="s">
        <v>8310</v>
      </c>
      <c r="T28" t="s">
        <v>8311</v>
      </c>
      <c r="U28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41958.998067129629</v>
      </c>
      <c r="K29">
        <v>1413518233</v>
      </c>
      <c r="L29" s="13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8">
        <f t="shared" si="3"/>
        <v>148.96666666666667</v>
      </c>
      <c r="S29" t="s">
        <v>8310</v>
      </c>
      <c r="T29" t="s">
        <v>8311</v>
      </c>
      <c r="U29">
        <f t="shared" si="4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42354.755601851844</v>
      </c>
      <c r="K30">
        <v>1447715284</v>
      </c>
      <c r="L30" s="13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8">
        <f t="shared" si="3"/>
        <v>169.6056338028169</v>
      </c>
      <c r="S30" t="s">
        <v>8310</v>
      </c>
      <c r="T30" t="s">
        <v>8311</v>
      </c>
      <c r="U30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41842.464907407404</v>
      </c>
      <c r="K31">
        <v>1403453368</v>
      </c>
      <c r="L31" s="13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8">
        <f t="shared" si="3"/>
        <v>31.623931623931625</v>
      </c>
      <c r="S31" t="s">
        <v>8310</v>
      </c>
      <c r="T31" t="s">
        <v>8311</v>
      </c>
      <c r="U31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41872.084664351853</v>
      </c>
      <c r="K32">
        <v>1406012515</v>
      </c>
      <c r="L32" s="13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8">
        <f t="shared" si="3"/>
        <v>76.45264150943396</v>
      </c>
      <c r="S32" t="s">
        <v>8310</v>
      </c>
      <c r="T32" t="s">
        <v>8311</v>
      </c>
      <c r="U32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42394.583726851844</v>
      </c>
      <c r="K33">
        <v>1452193234</v>
      </c>
      <c r="L33" s="13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8">
        <f t="shared" si="3"/>
        <v>13</v>
      </c>
      <c r="S33" t="s">
        <v>8310</v>
      </c>
      <c r="T33" t="s">
        <v>8311</v>
      </c>
      <c r="U33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42502.957638888889</v>
      </c>
      <c r="K34">
        <v>1459523017</v>
      </c>
      <c r="L34" s="13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8">
        <f t="shared" si="3"/>
        <v>320.44943820224717</v>
      </c>
      <c r="S34" t="s">
        <v>8310</v>
      </c>
      <c r="T34" t="s">
        <v>8311</v>
      </c>
      <c r="U34">
        <f t="shared" si="4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42316.494224537033</v>
      </c>
      <c r="K35">
        <v>1444405901</v>
      </c>
      <c r="L35" s="13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8">
        <f t="shared" si="3"/>
        <v>83.75</v>
      </c>
      <c r="S35" t="s">
        <v>8310</v>
      </c>
      <c r="T35" t="s">
        <v>8311</v>
      </c>
      <c r="U35">
        <f t="shared" si="4"/>
        <v>30.041666666664241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41856.113437499997</v>
      </c>
      <c r="K36">
        <v>1405928601</v>
      </c>
      <c r="L36" s="13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8">
        <f t="shared" si="3"/>
        <v>49.882352941176471</v>
      </c>
      <c r="S36" t="s">
        <v>8310</v>
      </c>
      <c r="T36" t="s">
        <v>8311</v>
      </c>
      <c r="U36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42121.791666666664</v>
      </c>
      <c r="K37">
        <v>1428130814</v>
      </c>
      <c r="L37" s="13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8">
        <f t="shared" si="3"/>
        <v>59.464285714285715</v>
      </c>
      <c r="S37" t="s">
        <v>8310</v>
      </c>
      <c r="T37" t="s">
        <v>8311</v>
      </c>
      <c r="U37">
        <f t="shared" si="4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42098.05700231481</v>
      </c>
      <c r="K38">
        <v>1425540125</v>
      </c>
      <c r="L38" s="13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8">
        <f t="shared" si="3"/>
        <v>193.84090909090909</v>
      </c>
      <c r="S38" t="s">
        <v>8310</v>
      </c>
      <c r="T38" t="s">
        <v>8311</v>
      </c>
      <c r="U38">
        <f t="shared" si="4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42062.484710648147</v>
      </c>
      <c r="K39">
        <v>1422463079</v>
      </c>
      <c r="L39" s="13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8">
        <f t="shared" si="3"/>
        <v>159.51383399209487</v>
      </c>
      <c r="S39" t="s">
        <v>8310</v>
      </c>
      <c r="T39" t="s">
        <v>8311</v>
      </c>
      <c r="U39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41404.84888888889</v>
      </c>
      <c r="K40">
        <v>1365643344</v>
      </c>
      <c r="L40" s="13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8">
        <f t="shared" si="3"/>
        <v>41.68181818181818</v>
      </c>
      <c r="S40" t="s">
        <v>8310</v>
      </c>
      <c r="T40" t="s">
        <v>8311</v>
      </c>
      <c r="U40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41784.749305555553</v>
      </c>
      <c r="K41">
        <v>1398388068</v>
      </c>
      <c r="L41" s="13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8">
        <f t="shared" si="3"/>
        <v>150.89861751152074</v>
      </c>
      <c r="S41" t="s">
        <v>8310</v>
      </c>
      <c r="T41" t="s">
        <v>8311</v>
      </c>
      <c r="U41">
        <f t="shared" si="4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41808.958333333328</v>
      </c>
      <c r="K42">
        <v>1401426488</v>
      </c>
      <c r="L42" s="13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8">
        <f t="shared" si="3"/>
        <v>126.6875</v>
      </c>
      <c r="S42" t="s">
        <v>8310</v>
      </c>
      <c r="T42" t="s">
        <v>8311</v>
      </c>
      <c r="U42">
        <f t="shared" si="4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41917.360578703701</v>
      </c>
      <c r="K43">
        <v>1409924354</v>
      </c>
      <c r="L43" s="13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8">
        <f t="shared" si="3"/>
        <v>105.26315789473684</v>
      </c>
      <c r="S43" t="s">
        <v>8310</v>
      </c>
      <c r="T43" t="s">
        <v>8311</v>
      </c>
      <c r="U43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42001.430856481478</v>
      </c>
      <c r="K44">
        <v>1417188026</v>
      </c>
      <c r="L44" s="13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8">
        <f t="shared" si="3"/>
        <v>117.51479289940828</v>
      </c>
      <c r="S44" t="s">
        <v>8310</v>
      </c>
      <c r="T44" t="s">
        <v>8311</v>
      </c>
      <c r="U44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41832.791666666664</v>
      </c>
      <c r="K45">
        <v>1402599486</v>
      </c>
      <c r="L45" s="13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8">
        <f t="shared" si="3"/>
        <v>117.36121673003802</v>
      </c>
      <c r="S45" t="s">
        <v>8310</v>
      </c>
      <c r="T45" t="s">
        <v>8311</v>
      </c>
      <c r="U45">
        <f t="shared" si="4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41918.890474537031</v>
      </c>
      <c r="K46">
        <v>1408760537</v>
      </c>
      <c r="L46" s="13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8">
        <f t="shared" si="3"/>
        <v>133.33333333333334</v>
      </c>
      <c r="S46" t="s">
        <v>8310</v>
      </c>
      <c r="T46" t="s">
        <v>8311</v>
      </c>
      <c r="U46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42487.415590277778</v>
      </c>
      <c r="K47">
        <v>1459177107</v>
      </c>
      <c r="L47" s="13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8">
        <f t="shared" si="3"/>
        <v>98.360655737704917</v>
      </c>
      <c r="S47" t="s">
        <v>8310</v>
      </c>
      <c r="T47" t="s">
        <v>8311</v>
      </c>
      <c r="U47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42353.756643518514</v>
      </c>
      <c r="K48">
        <v>1447628974</v>
      </c>
      <c r="L48" s="13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8">
        <f t="shared" si="3"/>
        <v>194.44444444444446</v>
      </c>
      <c r="S48" t="s">
        <v>8310</v>
      </c>
      <c r="T48" t="s">
        <v>8311</v>
      </c>
      <c r="U48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41992.652858796289</v>
      </c>
      <c r="K49">
        <v>1413834007</v>
      </c>
      <c r="L49" s="13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8">
        <f t="shared" si="3"/>
        <v>76.865000000000009</v>
      </c>
      <c r="S49" t="s">
        <v>8310</v>
      </c>
      <c r="T49" t="s">
        <v>8311</v>
      </c>
      <c r="U49">
        <f t="shared" si="4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42064.291666666664</v>
      </c>
      <c r="K50">
        <v>1422534260</v>
      </c>
      <c r="L50" s="13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8">
        <f t="shared" si="3"/>
        <v>56.815789473684212</v>
      </c>
      <c r="S50" t="s">
        <v>8310</v>
      </c>
      <c r="T50" t="s">
        <v>8311</v>
      </c>
      <c r="U50">
        <f t="shared" si="4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42300.968113425923</v>
      </c>
      <c r="K51">
        <v>1443068045</v>
      </c>
      <c r="L51" s="13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8">
        <f t="shared" si="3"/>
        <v>137.93103448275863</v>
      </c>
      <c r="S51" t="s">
        <v>8310</v>
      </c>
      <c r="T51" t="s">
        <v>8311</v>
      </c>
      <c r="U51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42034.499999999993</v>
      </c>
      <c r="K52">
        <v>1419271458</v>
      </c>
      <c r="L52" s="13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8">
        <f t="shared" si="3"/>
        <v>27.272727272727273</v>
      </c>
      <c r="S52" t="s">
        <v>8310</v>
      </c>
      <c r="T52" t="s">
        <v>8311</v>
      </c>
      <c r="U52">
        <f t="shared" si="4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42226.72033564814</v>
      </c>
      <c r="K53">
        <v>1436653037</v>
      </c>
      <c r="L53" s="13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8">
        <f t="shared" si="3"/>
        <v>118.33613445378151</v>
      </c>
      <c r="S53" t="s">
        <v>8310</v>
      </c>
      <c r="T53" t="s">
        <v>8311</v>
      </c>
      <c r="U53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41837.493587962963</v>
      </c>
      <c r="K54">
        <v>1403023846</v>
      </c>
      <c r="L54" s="13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8">
        <f t="shared" si="3"/>
        <v>223.48076923076923</v>
      </c>
      <c r="S54" t="s">
        <v>8310</v>
      </c>
      <c r="T54" t="s">
        <v>8311</v>
      </c>
      <c r="U54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41733.708333333328</v>
      </c>
      <c r="K55">
        <v>1395407445</v>
      </c>
      <c r="L55" s="13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8">
        <f t="shared" si="3"/>
        <v>28.111111111111111</v>
      </c>
      <c r="S55" t="s">
        <v>8310</v>
      </c>
      <c r="T55" t="s">
        <v>8311</v>
      </c>
      <c r="U55">
        <f t="shared" si="4"/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42363.504872685182</v>
      </c>
      <c r="K56">
        <v>1448471221</v>
      </c>
      <c r="L56" s="13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8">
        <f t="shared" si="3"/>
        <v>194.23076923076923</v>
      </c>
      <c r="S56" t="s">
        <v>8310</v>
      </c>
      <c r="T56" t="s">
        <v>8311</v>
      </c>
      <c r="U56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42517.760601851849</v>
      </c>
      <c r="K57">
        <v>1462576516</v>
      </c>
      <c r="L57" s="13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8">
        <f t="shared" si="3"/>
        <v>128.95348837209303</v>
      </c>
      <c r="S57" t="s">
        <v>8310</v>
      </c>
      <c r="T57" t="s">
        <v>8311</v>
      </c>
      <c r="U57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42163.458333333336</v>
      </c>
      <c r="K58">
        <v>1432559424</v>
      </c>
      <c r="L58" s="13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8">
        <f t="shared" si="3"/>
        <v>49.316091954022987</v>
      </c>
      <c r="S58" t="s">
        <v>8310</v>
      </c>
      <c r="T58" t="s">
        <v>8311</v>
      </c>
      <c r="U58">
        <f t="shared" si="4"/>
        <v>14.117777777777519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42119.624560185184</v>
      </c>
      <c r="K59">
        <v>1427399962</v>
      </c>
      <c r="L59" s="13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8">
        <f t="shared" si="3"/>
        <v>221.52173913043478</v>
      </c>
      <c r="S59" t="s">
        <v>8310</v>
      </c>
      <c r="T59" t="s">
        <v>8311</v>
      </c>
      <c r="U59">
        <f t="shared" si="4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41962.578379629624</v>
      </c>
      <c r="K60">
        <v>1413827572</v>
      </c>
      <c r="L60" s="13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8">
        <f t="shared" si="3"/>
        <v>137.21333333333334</v>
      </c>
      <c r="S60" t="s">
        <v>8310</v>
      </c>
      <c r="T60" t="s">
        <v>8311</v>
      </c>
      <c r="U60">
        <f t="shared" si="4"/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42261.666666666664</v>
      </c>
      <c r="K61">
        <v>1439530776</v>
      </c>
      <c r="L61" s="13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8">
        <f t="shared" si="3"/>
        <v>606.82242424242418</v>
      </c>
      <c r="S61" t="s">
        <v>8310</v>
      </c>
      <c r="T61" t="s">
        <v>8311</v>
      </c>
      <c r="U61">
        <f t="shared" si="4"/>
        <v>31.639166666667734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41720.791666666664</v>
      </c>
      <c r="K62">
        <v>1393882717</v>
      </c>
      <c r="L62" s="13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8">
        <f t="shared" si="3"/>
        <v>43.040092592592593</v>
      </c>
      <c r="S62" t="s">
        <v>8310</v>
      </c>
      <c r="T62" t="s">
        <v>8312</v>
      </c>
      <c r="U62">
        <f t="shared" si="4"/>
        <v>19.098182870366145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41431.605983796289</v>
      </c>
      <c r="K63">
        <v>1368646357</v>
      </c>
      <c r="L63" s="13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8">
        <f t="shared" si="3"/>
        <v>322.39130434782606</v>
      </c>
      <c r="S63" t="s">
        <v>8310</v>
      </c>
      <c r="T63" t="s">
        <v>8312</v>
      </c>
      <c r="U63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41336.591180555552</v>
      </c>
      <c r="K64">
        <v>1360177878</v>
      </c>
      <c r="L64" s="13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8">
        <f t="shared" si="3"/>
        <v>96.708333333333329</v>
      </c>
      <c r="S64" t="s">
        <v>8310</v>
      </c>
      <c r="T64" t="s">
        <v>8312</v>
      </c>
      <c r="U64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41635.999305555553</v>
      </c>
      <c r="K65">
        <v>1386194013</v>
      </c>
      <c r="L65" s="13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8">
        <f t="shared" si="3"/>
        <v>35.474531249999998</v>
      </c>
      <c r="S65" t="s">
        <v>8310</v>
      </c>
      <c r="T65" t="s">
        <v>8312</v>
      </c>
      <c r="U65">
        <f t="shared" si="4"/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ref="J66:J129" si="5">(I66/86400)+25569+(-5/24)</f>
        <v>41462.809965277775</v>
      </c>
      <c r="K66">
        <v>1370651181</v>
      </c>
      <c r="L66" s="13">
        <f t="shared" ref="L66:L129" si="6">(K66/86400)+25569+(-5/24)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7">E66/D66</f>
        <v>1.7333333333333334</v>
      </c>
      <c r="R66" s="8">
        <f t="shared" ref="R66:R129" si="8">E66/N66</f>
        <v>86.666666666666671</v>
      </c>
      <c r="S66" t="s">
        <v>8310</v>
      </c>
      <c r="T66" t="s">
        <v>8312</v>
      </c>
      <c r="U66">
        <f t="shared" si="4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si="5"/>
        <v>41862.040972222218</v>
      </c>
      <c r="K67">
        <v>1405453354</v>
      </c>
      <c r="L67" s="13">
        <f t="shared" si="6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7"/>
        <v>1.0752857142857142</v>
      </c>
      <c r="R67" s="8">
        <f t="shared" si="8"/>
        <v>132.05263157894737</v>
      </c>
      <c r="S67" t="s">
        <v>8310</v>
      </c>
      <c r="T67" t="s">
        <v>8312</v>
      </c>
      <c r="U67">
        <f t="shared" ref="U67:U130" si="9">J67-L67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5"/>
        <v>42569.641435185178</v>
      </c>
      <c r="K68">
        <v>1466281420</v>
      </c>
      <c r="L68" s="13">
        <f t="shared" si="6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 s="8">
        <f t="shared" si="8"/>
        <v>91.230769230769226</v>
      </c>
      <c r="S68" t="s">
        <v>8310</v>
      </c>
      <c r="T68" t="s">
        <v>8312</v>
      </c>
      <c r="U68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5"/>
        <v>41105.375046296293</v>
      </c>
      <c r="K69">
        <v>1339768804</v>
      </c>
      <c r="L69" s="13">
        <f t="shared" si="6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 s="8">
        <f t="shared" si="8"/>
        <v>116.25</v>
      </c>
      <c r="S69" t="s">
        <v>8310</v>
      </c>
      <c r="T69" t="s">
        <v>8312</v>
      </c>
      <c r="U69">
        <f t="shared" si="9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5"/>
        <v>41693.36100694444</v>
      </c>
      <c r="K70">
        <v>1390570791</v>
      </c>
      <c r="L70" s="13">
        <f t="shared" si="6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 s="8">
        <f t="shared" si="8"/>
        <v>21.194444444444443</v>
      </c>
      <c r="S70" t="s">
        <v>8310</v>
      </c>
      <c r="T70" t="s">
        <v>8312</v>
      </c>
      <c r="U70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5"/>
        <v>40818.082638888889</v>
      </c>
      <c r="K71">
        <v>1314765025</v>
      </c>
      <c r="L71" s="13">
        <f t="shared" si="6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 s="8">
        <f t="shared" si="8"/>
        <v>62.327134831460668</v>
      </c>
      <c r="S71" t="s">
        <v>8310</v>
      </c>
      <c r="T71" t="s">
        <v>8312</v>
      </c>
      <c r="U71">
        <f t="shared" si="9"/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5"/>
        <v>40790.688020833331</v>
      </c>
      <c r="K72">
        <v>1309987845</v>
      </c>
      <c r="L72" s="13">
        <f t="shared" si="6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 s="8">
        <f t="shared" si="8"/>
        <v>37.411764705882355</v>
      </c>
      <c r="S72" t="s">
        <v>8310</v>
      </c>
      <c r="T72" t="s">
        <v>8312</v>
      </c>
      <c r="U72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5"/>
        <v>41057.063159722216</v>
      </c>
      <c r="K73">
        <v>1333002657</v>
      </c>
      <c r="L73" s="13">
        <f t="shared" si="6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 s="8">
        <f t="shared" si="8"/>
        <v>69.71875</v>
      </c>
      <c r="S73" t="s">
        <v>8310</v>
      </c>
      <c r="T73" t="s">
        <v>8312</v>
      </c>
      <c r="U73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5"/>
        <v>41227.791666666664</v>
      </c>
      <c r="K74">
        <v>1351210481</v>
      </c>
      <c r="L74" s="13">
        <f t="shared" si="6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 s="8">
        <f t="shared" si="8"/>
        <v>58.170731707317074</v>
      </c>
      <c r="S74" t="s">
        <v>8310</v>
      </c>
      <c r="T74" t="s">
        <v>8312</v>
      </c>
      <c r="U74">
        <f t="shared" si="9"/>
        <v>19.989803240736364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5"/>
        <v>40665.957638888889</v>
      </c>
      <c r="K75">
        <v>1297620584</v>
      </c>
      <c r="L75" s="13">
        <f t="shared" si="6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 s="8">
        <f t="shared" si="8"/>
        <v>50</v>
      </c>
      <c r="S75" t="s">
        <v>8310</v>
      </c>
      <c r="T75" t="s">
        <v>8312</v>
      </c>
      <c r="U75">
        <f t="shared" si="9"/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5"/>
        <v>42390.278877314813</v>
      </c>
      <c r="K76">
        <v>1450784495</v>
      </c>
      <c r="L76" s="13">
        <f t="shared" si="6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 s="8">
        <f t="shared" si="8"/>
        <v>19.471034482758618</v>
      </c>
      <c r="S76" t="s">
        <v>8310</v>
      </c>
      <c r="T76" t="s">
        <v>8312</v>
      </c>
      <c r="U76">
        <f t="shared" si="9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5"/>
        <v>41387.000833333332</v>
      </c>
      <c r="K77">
        <v>1364101272</v>
      </c>
      <c r="L77" s="13">
        <f t="shared" si="6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 s="8">
        <f t="shared" si="8"/>
        <v>85.957446808510639</v>
      </c>
      <c r="S77" t="s">
        <v>8310</v>
      </c>
      <c r="T77" t="s">
        <v>8312</v>
      </c>
      <c r="U77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5"/>
        <v>40904.524976851848</v>
      </c>
      <c r="K78">
        <v>1319819758</v>
      </c>
      <c r="L78" s="13">
        <f t="shared" si="6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 s="8">
        <f t="shared" si="8"/>
        <v>30.666666666666668</v>
      </c>
      <c r="S78" t="s">
        <v>8310</v>
      </c>
      <c r="T78" t="s">
        <v>8312</v>
      </c>
      <c r="U78">
        <f t="shared" si="9"/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5"/>
        <v>41049.915972222218</v>
      </c>
      <c r="K79">
        <v>1332991717</v>
      </c>
      <c r="L79" s="13">
        <f t="shared" si="6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 s="8">
        <f t="shared" si="8"/>
        <v>60.384615384615387</v>
      </c>
      <c r="S79" t="s">
        <v>8310</v>
      </c>
      <c r="T79" t="s">
        <v>8312</v>
      </c>
      <c r="U79">
        <f t="shared" si="9"/>
        <v>52.979432870371966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5"/>
        <v>42614.522233796299</v>
      </c>
      <c r="K80">
        <v>1471887121</v>
      </c>
      <c r="L80" s="13">
        <f t="shared" si="6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 s="8">
        <f t="shared" si="8"/>
        <v>38.6</v>
      </c>
      <c r="S80" t="s">
        <v>8310</v>
      </c>
      <c r="T80" t="s">
        <v>8312</v>
      </c>
      <c r="U80">
        <f t="shared" si="9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5"/>
        <v>41754.568206018514</v>
      </c>
      <c r="K81">
        <v>1395859093</v>
      </c>
      <c r="L81" s="13">
        <f t="shared" si="6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 s="8">
        <f t="shared" si="8"/>
        <v>40.268292682926827</v>
      </c>
      <c r="S81" t="s">
        <v>8310</v>
      </c>
      <c r="T81" t="s">
        <v>8312</v>
      </c>
      <c r="U81">
        <f t="shared" si="9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5"/>
        <v>41617.875648148147</v>
      </c>
      <c r="K82">
        <v>1383616856</v>
      </c>
      <c r="L82" s="13">
        <f t="shared" si="6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 s="8">
        <f t="shared" si="8"/>
        <v>273.82978723404256</v>
      </c>
      <c r="S82" t="s">
        <v>8310</v>
      </c>
      <c r="T82" t="s">
        <v>8312</v>
      </c>
      <c r="U82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5"/>
        <v>41103.918055555558</v>
      </c>
      <c r="K83">
        <v>1341892127</v>
      </c>
      <c r="L83" s="13">
        <f t="shared" si="6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 s="8">
        <f t="shared" si="8"/>
        <v>53.035714285714285</v>
      </c>
      <c r="S83" t="s">
        <v>8310</v>
      </c>
      <c r="T83" t="s">
        <v>8312</v>
      </c>
      <c r="U83">
        <f t="shared" si="9"/>
        <v>3.9675115740828915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5"/>
        <v>40825.611817129626</v>
      </c>
      <c r="K84">
        <v>1315597261</v>
      </c>
      <c r="L84" s="13">
        <f t="shared" si="6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 s="8">
        <f t="shared" si="8"/>
        <v>40.005000000000003</v>
      </c>
      <c r="S84" t="s">
        <v>8310</v>
      </c>
      <c r="T84" t="s">
        <v>8312</v>
      </c>
      <c r="U84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5"/>
        <v>42057.270833333336</v>
      </c>
      <c r="K85">
        <v>1423320389</v>
      </c>
      <c r="L85" s="13">
        <f t="shared" si="6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 s="8">
        <f t="shared" si="8"/>
        <v>15.76923076923077</v>
      </c>
      <c r="S85" t="s">
        <v>8310</v>
      </c>
      <c r="T85" t="s">
        <v>8312</v>
      </c>
      <c r="U85">
        <f t="shared" si="9"/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5"/>
        <v>40678.54960648148</v>
      </c>
      <c r="K86">
        <v>1302891086</v>
      </c>
      <c r="L86" s="13">
        <f t="shared" si="6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 s="8">
        <f t="shared" si="8"/>
        <v>71.428571428571431</v>
      </c>
      <c r="S86" t="s">
        <v>8310</v>
      </c>
      <c r="T86" t="s">
        <v>8312</v>
      </c>
      <c r="U86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5"/>
        <v>40808.917094907403</v>
      </c>
      <c r="K87">
        <v>1314154837</v>
      </c>
      <c r="L87" s="13">
        <f t="shared" si="6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 s="8">
        <f t="shared" si="8"/>
        <v>71.714285714285708</v>
      </c>
      <c r="S87" t="s">
        <v>8310</v>
      </c>
      <c r="T87" t="s">
        <v>8312</v>
      </c>
      <c r="U87">
        <f t="shared" si="9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5"/>
        <v>42365.389409722215</v>
      </c>
      <c r="K88">
        <v>1444828845</v>
      </c>
      <c r="L88" s="13">
        <f t="shared" si="6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 s="8">
        <f t="shared" si="8"/>
        <v>375.76470588235293</v>
      </c>
      <c r="S88" t="s">
        <v>8310</v>
      </c>
      <c r="T88" t="s">
        <v>8312</v>
      </c>
      <c r="U88">
        <f t="shared" si="9"/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5"/>
        <v>40331.861805555549</v>
      </c>
      <c r="K89">
        <v>1274705803</v>
      </c>
      <c r="L89" s="13">
        <f t="shared" si="6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 s="8">
        <f t="shared" si="8"/>
        <v>104.6</v>
      </c>
      <c r="S89" t="s">
        <v>8310</v>
      </c>
      <c r="T89" t="s">
        <v>8312</v>
      </c>
      <c r="U89">
        <f t="shared" si="9"/>
        <v>9.5307523148076143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5"/>
        <v>41812.450590277775</v>
      </c>
      <c r="K90">
        <v>1401205731</v>
      </c>
      <c r="L90" s="13">
        <f t="shared" si="6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 s="8">
        <f t="shared" si="8"/>
        <v>60</v>
      </c>
      <c r="S90" t="s">
        <v>8310</v>
      </c>
      <c r="T90" t="s">
        <v>8312</v>
      </c>
      <c r="U90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5"/>
        <v>41427.543888888882</v>
      </c>
      <c r="K91">
        <v>1368036192</v>
      </c>
      <c r="L91" s="13">
        <f t="shared" si="6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 s="8">
        <f t="shared" si="8"/>
        <v>123.28571428571429</v>
      </c>
      <c r="S91" t="s">
        <v>8310</v>
      </c>
      <c r="T91" t="s">
        <v>8312</v>
      </c>
      <c r="U91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5"/>
        <v>40736.089108796295</v>
      </c>
      <c r="K92">
        <v>1307862499</v>
      </c>
      <c r="L92" s="13">
        <f t="shared" si="6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 s="8">
        <f t="shared" si="8"/>
        <v>31.375</v>
      </c>
      <c r="S92" t="s">
        <v>8310</v>
      </c>
      <c r="T92" t="s">
        <v>8312</v>
      </c>
      <c r="U92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5"/>
        <v>40680.194027777776</v>
      </c>
      <c r="K93">
        <v>1300354764</v>
      </c>
      <c r="L93" s="13">
        <f t="shared" si="6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 s="8">
        <f t="shared" si="8"/>
        <v>78.260869565217391</v>
      </c>
      <c r="S93" t="s">
        <v>8310</v>
      </c>
      <c r="T93" t="s">
        <v>8312</v>
      </c>
      <c r="U93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5"/>
        <v>42767.124999999993</v>
      </c>
      <c r="K94">
        <v>1481949983</v>
      </c>
      <c r="L94" s="13">
        <f t="shared" si="6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 s="8">
        <f t="shared" si="8"/>
        <v>122.32558139534883</v>
      </c>
      <c r="S94" t="s">
        <v>8310</v>
      </c>
      <c r="T94" t="s">
        <v>8312</v>
      </c>
      <c r="U94">
        <f t="shared" si="9"/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5"/>
        <v>41093.666666666664</v>
      </c>
      <c r="K95">
        <v>1338928537</v>
      </c>
      <c r="L95" s="13">
        <f t="shared" si="6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 s="8">
        <f t="shared" si="8"/>
        <v>73.733333333333334</v>
      </c>
      <c r="S95" t="s">
        <v>8310</v>
      </c>
      <c r="T95" t="s">
        <v>8312</v>
      </c>
      <c r="U95">
        <f t="shared" si="9"/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5"/>
        <v>41736.509513888886</v>
      </c>
      <c r="K96">
        <v>1395162822</v>
      </c>
      <c r="L96" s="13">
        <f t="shared" si="6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 s="8">
        <f t="shared" si="8"/>
        <v>21.666666666666668</v>
      </c>
      <c r="S96" t="s">
        <v>8310</v>
      </c>
      <c r="T96" t="s">
        <v>8312</v>
      </c>
      <c r="U96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5"/>
        <v>40964.796770833331</v>
      </c>
      <c r="K97">
        <v>1327622841</v>
      </c>
      <c r="L97" s="13">
        <f t="shared" si="6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 s="8">
        <f t="shared" si="8"/>
        <v>21.904761904761905</v>
      </c>
      <c r="S97" t="s">
        <v>8310</v>
      </c>
      <c r="T97" t="s">
        <v>8312</v>
      </c>
      <c r="U97">
        <f t="shared" si="9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5"/>
        <v>40390.916666666664</v>
      </c>
      <c r="K98">
        <v>1274889241</v>
      </c>
      <c r="L98" s="13">
        <f t="shared" si="6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 s="8">
        <f t="shared" si="8"/>
        <v>50.588235294117645</v>
      </c>
      <c r="S98" t="s">
        <v>8310</v>
      </c>
      <c r="T98" t="s">
        <v>8312</v>
      </c>
      <c r="U98">
        <f t="shared" si="9"/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5"/>
        <v>40735.926874999997</v>
      </c>
      <c r="K99">
        <v>1307848482</v>
      </c>
      <c r="L99" s="13">
        <f t="shared" si="6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 s="8">
        <f t="shared" si="8"/>
        <v>53.125</v>
      </c>
      <c r="S99" t="s">
        <v>8310</v>
      </c>
      <c r="T99" t="s">
        <v>8312</v>
      </c>
      <c r="U99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5"/>
        <v>41250.770833333328</v>
      </c>
      <c r="K100">
        <v>1351796674</v>
      </c>
      <c r="L100" s="13">
        <f t="shared" si="6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 s="8">
        <f t="shared" si="8"/>
        <v>56.666666666666664</v>
      </c>
      <c r="S100" t="s">
        <v>8310</v>
      </c>
      <c r="T100" t="s">
        <v>8312</v>
      </c>
      <c r="U100">
        <f t="shared" si="9"/>
        <v>36.184328703697247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5"/>
        <v>41661.694432870368</v>
      </c>
      <c r="K101">
        <v>1387834799</v>
      </c>
      <c r="L101" s="13">
        <f t="shared" si="6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 s="8">
        <f t="shared" si="8"/>
        <v>40.776666666666664</v>
      </c>
      <c r="S101" t="s">
        <v>8310</v>
      </c>
      <c r="T101" t="s">
        <v>8312</v>
      </c>
      <c r="U101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5"/>
        <v>41217.586643518516</v>
      </c>
      <c r="K102">
        <v>1350324286</v>
      </c>
      <c r="L102" s="13">
        <f t="shared" si="6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 s="8">
        <f t="shared" si="8"/>
        <v>192.30769230769232</v>
      </c>
      <c r="S102" t="s">
        <v>8310</v>
      </c>
      <c r="T102" t="s">
        <v>8312</v>
      </c>
      <c r="U102">
        <f t="shared" si="9"/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5"/>
        <v>41298.568402777775</v>
      </c>
      <c r="K103">
        <v>1356979110</v>
      </c>
      <c r="L103" s="13">
        <f t="shared" si="6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 s="8">
        <f t="shared" si="8"/>
        <v>100</v>
      </c>
      <c r="S103" t="s">
        <v>8310</v>
      </c>
      <c r="T103" t="s">
        <v>8312</v>
      </c>
      <c r="U103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5"/>
        <v>40534.922835648147</v>
      </c>
      <c r="K104">
        <v>1290481733</v>
      </c>
      <c r="L104" s="13">
        <f t="shared" si="6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 s="8">
        <f t="shared" si="8"/>
        <v>117.92307692307692</v>
      </c>
      <c r="S104" t="s">
        <v>8310</v>
      </c>
      <c r="T104" t="s">
        <v>8312</v>
      </c>
      <c r="U104">
        <f t="shared" si="9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5"/>
        <v>41705.597569444442</v>
      </c>
      <c r="K105">
        <v>1392232830</v>
      </c>
      <c r="L105" s="13">
        <f t="shared" si="6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 s="8">
        <f t="shared" si="8"/>
        <v>27.897959183673468</v>
      </c>
      <c r="S105" t="s">
        <v>8310</v>
      </c>
      <c r="T105" t="s">
        <v>8312</v>
      </c>
      <c r="U105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5"/>
        <v>40635.833333333328</v>
      </c>
      <c r="K106">
        <v>1299775266</v>
      </c>
      <c r="L106" s="13">
        <f t="shared" si="6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 s="8">
        <f t="shared" si="8"/>
        <v>60</v>
      </c>
      <c r="S106" t="s">
        <v>8310</v>
      </c>
      <c r="T106" t="s">
        <v>8312</v>
      </c>
      <c r="U106">
        <f t="shared" si="9"/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5"/>
        <v>42503.791666666664</v>
      </c>
      <c r="K107">
        <v>1461605020</v>
      </c>
      <c r="L107" s="13">
        <f t="shared" si="6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 s="8">
        <f t="shared" si="8"/>
        <v>39.383333333333333</v>
      </c>
      <c r="S107" t="s">
        <v>8310</v>
      </c>
      <c r="T107" t="s">
        <v>8312</v>
      </c>
      <c r="U107">
        <f t="shared" si="9"/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5"/>
        <v>41001.568298611106</v>
      </c>
      <c r="K108">
        <v>1332182301</v>
      </c>
      <c r="L108" s="13">
        <f t="shared" si="6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 s="8">
        <f t="shared" si="8"/>
        <v>186.11111111111111</v>
      </c>
      <c r="S108" t="s">
        <v>8310</v>
      </c>
      <c r="T108" t="s">
        <v>8312</v>
      </c>
      <c r="U108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5"/>
        <v>40657.774155092593</v>
      </c>
      <c r="K109">
        <v>1301787287</v>
      </c>
      <c r="L109" s="13">
        <f t="shared" si="6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 s="8">
        <f t="shared" si="8"/>
        <v>111.37681159420291</v>
      </c>
      <c r="S109" t="s">
        <v>8310</v>
      </c>
      <c r="T109" t="s">
        <v>8312</v>
      </c>
      <c r="U109">
        <f t="shared" si="9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5"/>
        <v>41425.404745370368</v>
      </c>
      <c r="K110">
        <v>1364827370</v>
      </c>
      <c r="L110" s="13">
        <f t="shared" si="6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 s="8">
        <f t="shared" si="8"/>
        <v>78.723404255319153</v>
      </c>
      <c r="S110" t="s">
        <v>8310</v>
      </c>
      <c r="T110" t="s">
        <v>8312</v>
      </c>
      <c r="U110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5"/>
        <v>40599.817476851851</v>
      </c>
      <c r="K111">
        <v>1296088630</v>
      </c>
      <c r="L111" s="13">
        <f t="shared" si="6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 s="8">
        <f t="shared" si="8"/>
        <v>46.702127659574465</v>
      </c>
      <c r="S111" t="s">
        <v>8310</v>
      </c>
      <c r="T111" t="s">
        <v>8312</v>
      </c>
      <c r="U111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5"/>
        <v>41592.040972222218</v>
      </c>
      <c r="K112">
        <v>1381445253</v>
      </c>
      <c r="L112" s="13">
        <f t="shared" si="6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 s="8">
        <f t="shared" si="8"/>
        <v>65.384615384615387</v>
      </c>
      <c r="S112" t="s">
        <v>8310</v>
      </c>
      <c r="T112" t="s">
        <v>8312</v>
      </c>
      <c r="U112">
        <f t="shared" si="9"/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5"/>
        <v>42155.124849537031</v>
      </c>
      <c r="K113">
        <v>1430467187</v>
      </c>
      <c r="L113" s="13">
        <f t="shared" si="6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 s="8">
        <f t="shared" si="8"/>
        <v>102.0754716981132</v>
      </c>
      <c r="S113" t="s">
        <v>8310</v>
      </c>
      <c r="T113" t="s">
        <v>8312</v>
      </c>
      <c r="U113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5"/>
        <v>41741.875</v>
      </c>
      <c r="K114">
        <v>1395277318</v>
      </c>
      <c r="L114" s="13">
        <f t="shared" si="6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 s="8">
        <f t="shared" si="8"/>
        <v>64.197530864197532</v>
      </c>
      <c r="S114" t="s">
        <v>8310</v>
      </c>
      <c r="T114" t="s">
        <v>8312</v>
      </c>
      <c r="U114">
        <f t="shared" si="9"/>
        <v>24.040300925924385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5"/>
        <v>40761.416666666664</v>
      </c>
      <c r="K115">
        <v>1311963128</v>
      </c>
      <c r="L115" s="13">
        <f t="shared" si="6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 s="8">
        <f t="shared" si="8"/>
        <v>90.384615384615387</v>
      </c>
      <c r="S115" t="s">
        <v>8310</v>
      </c>
      <c r="T115" t="s">
        <v>8312</v>
      </c>
      <c r="U115">
        <f t="shared" si="9"/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5"/>
        <v>40921.065833333334</v>
      </c>
      <c r="K116">
        <v>1321252488</v>
      </c>
      <c r="L116" s="13">
        <f t="shared" si="6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 s="8">
        <f t="shared" si="8"/>
        <v>88.571428571428569</v>
      </c>
      <c r="S116" t="s">
        <v>8310</v>
      </c>
      <c r="T116" t="s">
        <v>8312</v>
      </c>
      <c r="U116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5"/>
        <v>40943.530601851853</v>
      </c>
      <c r="K117">
        <v>1326217444</v>
      </c>
      <c r="L117" s="13">
        <f t="shared" si="6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 s="8">
        <f t="shared" si="8"/>
        <v>28.727272727272727</v>
      </c>
      <c r="S117" t="s">
        <v>8310</v>
      </c>
      <c r="T117" t="s">
        <v>8312</v>
      </c>
      <c r="U117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5"/>
        <v>40641.247164351851</v>
      </c>
      <c r="K118">
        <v>1298289355</v>
      </c>
      <c r="L118" s="13">
        <f t="shared" si="6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 s="8">
        <f t="shared" si="8"/>
        <v>69.78947368421052</v>
      </c>
      <c r="S118" t="s">
        <v>8310</v>
      </c>
      <c r="T118" t="s">
        <v>8312</v>
      </c>
      <c r="U118">
        <f t="shared" si="9"/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5"/>
        <v>40338.583333333328</v>
      </c>
      <c r="K119">
        <v>1268337744</v>
      </c>
      <c r="L119" s="13">
        <f t="shared" si="6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 s="8">
        <f t="shared" si="8"/>
        <v>167.48962962962963</v>
      </c>
      <c r="S119" t="s">
        <v>8310</v>
      </c>
      <c r="T119" t="s">
        <v>8312</v>
      </c>
      <c r="U119">
        <f t="shared" si="9"/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5"/>
        <v>40752.845324074071</v>
      </c>
      <c r="K120">
        <v>1309310236</v>
      </c>
      <c r="L120" s="13">
        <f t="shared" si="6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 s="8">
        <f t="shared" si="8"/>
        <v>144.91230769230768</v>
      </c>
      <c r="S120" t="s">
        <v>8310</v>
      </c>
      <c r="T120" t="s">
        <v>8312</v>
      </c>
      <c r="U120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5"/>
        <v>40768.75</v>
      </c>
      <c r="K121">
        <v>1310693986</v>
      </c>
      <c r="L121" s="13">
        <f t="shared" si="6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 s="8">
        <f t="shared" si="8"/>
        <v>91.840540540540545</v>
      </c>
      <c r="S121" t="s">
        <v>8310</v>
      </c>
      <c r="T121" t="s">
        <v>8312</v>
      </c>
      <c r="U121">
        <f t="shared" si="9"/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5"/>
        <v>42645.841516203705</v>
      </c>
      <c r="K122">
        <v>1472865107</v>
      </c>
      <c r="L122" s="13">
        <f t="shared" si="6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 s="8">
        <f t="shared" si="8"/>
        <v>10</v>
      </c>
      <c r="S122" t="s">
        <v>8310</v>
      </c>
      <c r="T122" t="s">
        <v>8313</v>
      </c>
      <c r="U122">
        <f t="shared" si="9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5"/>
        <v>42112.219444444439</v>
      </c>
      <c r="K123">
        <v>1427993710</v>
      </c>
      <c r="L123" s="13">
        <f t="shared" si="6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 s="8">
        <f t="shared" si="8"/>
        <v>1</v>
      </c>
      <c r="S123" t="s">
        <v>8310</v>
      </c>
      <c r="T123" t="s">
        <v>8313</v>
      </c>
      <c r="U123">
        <f t="shared" si="9"/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5"/>
        <v>42653.223460648143</v>
      </c>
      <c r="K124">
        <v>1470910907</v>
      </c>
      <c r="L124" s="13">
        <f t="shared" si="6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s="8" t="e">
        <f t="shared" si="8"/>
        <v>#DIV/0!</v>
      </c>
      <c r="S124" t="s">
        <v>8310</v>
      </c>
      <c r="T124" t="s">
        <v>8313</v>
      </c>
      <c r="U124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5"/>
        <v>41940.708333333328</v>
      </c>
      <c r="K125">
        <v>1411411564</v>
      </c>
      <c r="L125" s="13">
        <f t="shared" si="6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 s="8">
        <f t="shared" si="8"/>
        <v>25.166666666666668</v>
      </c>
      <c r="S125" t="s">
        <v>8310</v>
      </c>
      <c r="T125" t="s">
        <v>8313</v>
      </c>
      <c r="U125">
        <f t="shared" si="9"/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5"/>
        <v>42139.720393518517</v>
      </c>
      <c r="K126">
        <v>1429568242</v>
      </c>
      <c r="L126" s="13">
        <f t="shared" si="6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s="8" t="e">
        <f t="shared" si="8"/>
        <v>#DIV/0!</v>
      </c>
      <c r="S126" t="s">
        <v>8310</v>
      </c>
      <c r="T126" t="s">
        <v>8313</v>
      </c>
      <c r="U126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5"/>
        <v>42769.78564814815</v>
      </c>
      <c r="K127">
        <v>1480981880</v>
      </c>
      <c r="L127" s="13">
        <f t="shared" si="6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 s="8">
        <f t="shared" si="8"/>
        <v>11.666666666666666</v>
      </c>
      <c r="S127" t="s">
        <v>8310</v>
      </c>
      <c r="T127" t="s">
        <v>8313</v>
      </c>
      <c r="U127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5"/>
        <v>42165.874999999993</v>
      </c>
      <c r="K128">
        <v>1431353337</v>
      </c>
      <c r="L128" s="13">
        <f t="shared" si="6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 s="8">
        <f t="shared" si="8"/>
        <v>106.69230769230769</v>
      </c>
      <c r="S128" t="s">
        <v>8310</v>
      </c>
      <c r="T128" t="s">
        <v>8313</v>
      </c>
      <c r="U128">
        <f t="shared" si="9"/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5"/>
        <v>42097.37431712963</v>
      </c>
      <c r="K129">
        <v>1425481141</v>
      </c>
      <c r="L129" s="13">
        <f t="shared" si="6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 s="8">
        <f t="shared" si="8"/>
        <v>47.5</v>
      </c>
      <c r="S129" t="s">
        <v>8310</v>
      </c>
      <c r="T129" t="s">
        <v>8313</v>
      </c>
      <c r="U129">
        <f t="shared" si="9"/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ref="J130:J193" si="10">(I130/86400)+25569+(-5/24)</f>
        <v>42663.019594907404</v>
      </c>
      <c r="K130">
        <v>1473917293</v>
      </c>
      <c r="L130" s="13">
        <f t="shared" ref="L130:L193" si="11">(K130/86400)+25569+(-5/24)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8">
        <f t="shared" ref="R130:R193" si="13">E130/N130</f>
        <v>311.16666666666669</v>
      </c>
      <c r="S130" t="s">
        <v>8310</v>
      </c>
      <c r="T130" t="s">
        <v>8313</v>
      </c>
      <c r="U130">
        <f t="shared" si="9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si="10"/>
        <v>41942.728969907403</v>
      </c>
      <c r="K131">
        <v>1409524183</v>
      </c>
      <c r="L131" s="13">
        <f t="shared" si="11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8" t="e">
        <f t="shared" si="13"/>
        <v>#DIV/0!</v>
      </c>
      <c r="S131" t="s">
        <v>8310</v>
      </c>
      <c r="T131" t="s">
        <v>8313</v>
      </c>
      <c r="U131">
        <f t="shared" ref="U131:U194" si="14">J131-L131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0"/>
        <v>41806.636111111111</v>
      </c>
      <c r="K132">
        <v>1400536692</v>
      </c>
      <c r="L132" s="13">
        <f t="shared" si="11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8" t="e">
        <f t="shared" si="13"/>
        <v>#DIV/0!</v>
      </c>
      <c r="S132" t="s">
        <v>8310</v>
      </c>
      <c r="T132" t="s">
        <v>8313</v>
      </c>
      <c r="U132">
        <f t="shared" si="14"/>
        <v>27.929027777776355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0"/>
        <v>42556.791666666664</v>
      </c>
      <c r="K133">
        <v>1466453161</v>
      </c>
      <c r="L133" s="13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8" t="e">
        <f t="shared" si="13"/>
        <v>#DIV/0!</v>
      </c>
      <c r="S133" t="s">
        <v>8310</v>
      </c>
      <c r="T133" t="s">
        <v>8313</v>
      </c>
      <c r="U133">
        <f t="shared" si="14"/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0"/>
        <v>41950.645914351851</v>
      </c>
      <c r="K134">
        <v>1411500607</v>
      </c>
      <c r="L134" s="13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8">
        <f t="shared" si="13"/>
        <v>94.506172839506178</v>
      </c>
      <c r="S134" t="s">
        <v>8310</v>
      </c>
      <c r="T134" t="s">
        <v>8313</v>
      </c>
      <c r="U134">
        <f t="shared" si="14"/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0"/>
        <v>42521.521527777775</v>
      </c>
      <c r="K135">
        <v>1462130584</v>
      </c>
      <c r="L135" s="13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8" t="e">
        <f t="shared" si="13"/>
        <v>#DIV/0!</v>
      </c>
      <c r="S135" t="s">
        <v>8310</v>
      </c>
      <c r="T135" t="s">
        <v>8313</v>
      </c>
      <c r="U135">
        <f t="shared" si="14"/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0"/>
        <v>42251.499999999993</v>
      </c>
      <c r="K136">
        <v>1438811418</v>
      </c>
      <c r="L136" s="13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8" t="e">
        <f t="shared" si="13"/>
        <v>#DIV/0!</v>
      </c>
      <c r="S136" t="s">
        <v>8310</v>
      </c>
      <c r="T136" t="s">
        <v>8313</v>
      </c>
      <c r="U136">
        <f t="shared" si="14"/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0"/>
        <v>41821.583333333328</v>
      </c>
      <c r="K137">
        <v>1401354597</v>
      </c>
      <c r="L137" s="13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8">
        <f t="shared" si="13"/>
        <v>80.599999999999994</v>
      </c>
      <c r="S137" t="s">
        <v>8310</v>
      </c>
      <c r="T137" t="s">
        <v>8313</v>
      </c>
      <c r="U137">
        <f t="shared" si="14"/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0"/>
        <v>42140.219444444439</v>
      </c>
      <c r="K138">
        <v>1427968234</v>
      </c>
      <c r="L138" s="13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8" t="e">
        <f t="shared" si="13"/>
        <v>#DIV/0!</v>
      </c>
      <c r="S138" t="s">
        <v>8310</v>
      </c>
      <c r="T138" t="s">
        <v>8313</v>
      </c>
      <c r="U138">
        <f t="shared" si="14"/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0"/>
        <v>42289.365659722222</v>
      </c>
      <c r="K139">
        <v>1440337593</v>
      </c>
      <c r="L139" s="13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8" t="e">
        <f t="shared" si="13"/>
        <v>#DIV/0!</v>
      </c>
      <c r="S139" t="s">
        <v>8310</v>
      </c>
      <c r="T139" t="s">
        <v>8313</v>
      </c>
      <c r="U139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0"/>
        <v>42216.999305555553</v>
      </c>
      <c r="K140">
        <v>1435731041</v>
      </c>
      <c r="L140" s="13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8">
        <f t="shared" si="13"/>
        <v>81.241379310344826</v>
      </c>
      <c r="S140" t="s">
        <v>8310</v>
      </c>
      <c r="T140" t="s">
        <v>8313</v>
      </c>
      <c r="U140">
        <f t="shared" si="14"/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0"/>
        <v>42197.712638888886</v>
      </c>
      <c r="K141">
        <v>1435874772</v>
      </c>
      <c r="L141" s="13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8">
        <f t="shared" si="13"/>
        <v>500</v>
      </c>
      <c r="S141" t="s">
        <v>8310</v>
      </c>
      <c r="T141" t="s">
        <v>8313</v>
      </c>
      <c r="U141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0"/>
        <v>42082.948287037034</v>
      </c>
      <c r="K142">
        <v>1424234732</v>
      </c>
      <c r="L142" s="13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8" t="e">
        <f t="shared" si="13"/>
        <v>#DIV/0!</v>
      </c>
      <c r="S142" t="s">
        <v>8310</v>
      </c>
      <c r="T142" t="s">
        <v>8313</v>
      </c>
      <c r="U142">
        <f t="shared" si="14"/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0"/>
        <v>42154.944710648146</v>
      </c>
      <c r="K143">
        <v>1429155623</v>
      </c>
      <c r="L143" s="13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8">
        <f t="shared" si="13"/>
        <v>46.178571428571431</v>
      </c>
      <c r="S143" t="s">
        <v>8310</v>
      </c>
      <c r="T143" t="s">
        <v>8313</v>
      </c>
      <c r="U143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0"/>
        <v>41959.726597222216</v>
      </c>
      <c r="K144">
        <v>1414358778</v>
      </c>
      <c r="L144" s="13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8">
        <f t="shared" si="13"/>
        <v>10</v>
      </c>
      <c r="S144" t="s">
        <v>8310</v>
      </c>
      <c r="T144" t="s">
        <v>8313</v>
      </c>
      <c r="U144">
        <f t="shared" si="14"/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0"/>
        <v>42616.038194444445</v>
      </c>
      <c r="K145">
        <v>1467941542</v>
      </c>
      <c r="L145" s="13">
        <f t="shared" si="11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8" t="e">
        <f t="shared" si="13"/>
        <v>#DIV/0!</v>
      </c>
      <c r="S145" t="s">
        <v>8310</v>
      </c>
      <c r="T145" t="s">
        <v>8313</v>
      </c>
      <c r="U145">
        <f t="shared" si="14"/>
        <v>57.182384259263927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0"/>
        <v>42107.512407407405</v>
      </c>
      <c r="K146">
        <v>1423765072</v>
      </c>
      <c r="L146" s="13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8">
        <f t="shared" si="13"/>
        <v>55.945945945945944</v>
      </c>
      <c r="S146" t="s">
        <v>8310</v>
      </c>
      <c r="T146" t="s">
        <v>8313</v>
      </c>
      <c r="U146">
        <f t="shared" si="14"/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0"/>
        <v>42227.333935185183</v>
      </c>
      <c r="K147">
        <v>1436965252</v>
      </c>
      <c r="L147" s="13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8">
        <f t="shared" si="13"/>
        <v>37.555555555555557</v>
      </c>
      <c r="S147" t="s">
        <v>8310</v>
      </c>
      <c r="T147" t="s">
        <v>8313</v>
      </c>
      <c r="U147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0"/>
        <v>42752.807847222219</v>
      </c>
      <c r="K148">
        <v>1479514998</v>
      </c>
      <c r="L148" s="13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8">
        <f t="shared" si="13"/>
        <v>38.333333333333336</v>
      </c>
      <c r="S148" t="s">
        <v>8310</v>
      </c>
      <c r="T148" t="s">
        <v>8313</v>
      </c>
      <c r="U148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0"/>
        <v>42012.554166666661</v>
      </c>
      <c r="K149">
        <v>1417026340</v>
      </c>
      <c r="L149" s="13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8" t="e">
        <f t="shared" si="13"/>
        <v>#DIV/0!</v>
      </c>
      <c r="S149" t="s">
        <v>8310</v>
      </c>
      <c r="T149" t="s">
        <v>8313</v>
      </c>
      <c r="U149">
        <f t="shared" si="14"/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0"/>
        <v>42427.073333333326</v>
      </c>
      <c r="K150">
        <v>1453963536</v>
      </c>
      <c r="L150" s="13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8">
        <f t="shared" si="13"/>
        <v>20</v>
      </c>
      <c r="S150" t="s">
        <v>8310</v>
      </c>
      <c r="T150" t="s">
        <v>8313</v>
      </c>
      <c r="U150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0"/>
        <v>41998.124999999993</v>
      </c>
      <c r="K151">
        <v>1416888470</v>
      </c>
      <c r="L151" s="13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8">
        <f t="shared" si="13"/>
        <v>15.333333333333334</v>
      </c>
      <c r="S151" t="s">
        <v>8310</v>
      </c>
      <c r="T151" t="s">
        <v>8313</v>
      </c>
      <c r="U151">
        <f t="shared" si="14"/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0"/>
        <v>42149.95349537037</v>
      </c>
      <c r="K152">
        <v>1427428382</v>
      </c>
      <c r="L152" s="13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8">
        <f t="shared" si="13"/>
        <v>449.43283582089555</v>
      </c>
      <c r="S152" t="s">
        <v>8310</v>
      </c>
      <c r="T152" t="s">
        <v>8313</v>
      </c>
      <c r="U152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0"/>
        <v>42173.342488425922</v>
      </c>
      <c r="K153">
        <v>1429449191</v>
      </c>
      <c r="L153" s="13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8">
        <f t="shared" si="13"/>
        <v>28</v>
      </c>
      <c r="S153" t="s">
        <v>8310</v>
      </c>
      <c r="T153" t="s">
        <v>8313</v>
      </c>
      <c r="U153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0"/>
        <v>41904.869212962956</v>
      </c>
      <c r="K154">
        <v>1408845100</v>
      </c>
      <c r="L154" s="13">
        <f t="shared" si="11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8">
        <f t="shared" si="13"/>
        <v>15</v>
      </c>
      <c r="S154" t="s">
        <v>8310</v>
      </c>
      <c r="T154" t="s">
        <v>8313</v>
      </c>
      <c r="U154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0"/>
        <v>41975.419490740744</v>
      </c>
      <c r="K155">
        <v>1413900244</v>
      </c>
      <c r="L155" s="13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8">
        <f t="shared" si="13"/>
        <v>35.9</v>
      </c>
      <c r="S155" t="s">
        <v>8310</v>
      </c>
      <c r="T155" t="s">
        <v>8313</v>
      </c>
      <c r="U155">
        <f t="shared" si="14"/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0"/>
        <v>42158.339062499996</v>
      </c>
      <c r="K156">
        <v>1429621695</v>
      </c>
      <c r="L156" s="13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8">
        <f t="shared" si="13"/>
        <v>13.333333333333334</v>
      </c>
      <c r="S156" t="s">
        <v>8310</v>
      </c>
      <c r="T156" t="s">
        <v>8313</v>
      </c>
      <c r="U156">
        <f t="shared" si="14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0"/>
        <v>42208.351099537038</v>
      </c>
      <c r="K157">
        <v>1434201935</v>
      </c>
      <c r="L157" s="13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8">
        <f t="shared" si="13"/>
        <v>20.25</v>
      </c>
      <c r="S157" t="s">
        <v>8310</v>
      </c>
      <c r="T157" t="s">
        <v>8313</v>
      </c>
      <c r="U157">
        <f t="shared" si="14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0"/>
        <v>41853.916620370372</v>
      </c>
      <c r="K158">
        <v>1401850796</v>
      </c>
      <c r="L158" s="13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8">
        <f t="shared" si="13"/>
        <v>119</v>
      </c>
      <c r="S158" t="s">
        <v>8310</v>
      </c>
      <c r="T158" t="s">
        <v>8313</v>
      </c>
      <c r="U158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0"/>
        <v>42426.703379629624</v>
      </c>
      <c r="K159">
        <v>1453931572</v>
      </c>
      <c r="L159" s="13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8">
        <f t="shared" si="13"/>
        <v>4</v>
      </c>
      <c r="S159" t="s">
        <v>8310</v>
      </c>
      <c r="T159" t="s">
        <v>8313</v>
      </c>
      <c r="U159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0"/>
        <v>41933.868379629625</v>
      </c>
      <c r="K160">
        <v>1411350628</v>
      </c>
      <c r="L160" s="13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8" t="e">
        <f t="shared" si="13"/>
        <v>#DIV/0!</v>
      </c>
      <c r="S160" t="s">
        <v>8310</v>
      </c>
      <c r="T160" t="s">
        <v>8313</v>
      </c>
      <c r="U160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0"/>
        <v>42554.226215277777</v>
      </c>
      <c r="K161">
        <v>1464085545</v>
      </c>
      <c r="L161" s="13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8">
        <f t="shared" si="13"/>
        <v>10</v>
      </c>
      <c r="S161" t="s">
        <v>8310</v>
      </c>
      <c r="T161" t="s">
        <v>8313</v>
      </c>
      <c r="U161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0"/>
        <v>42231.70475694444</v>
      </c>
      <c r="K162">
        <v>1434491691</v>
      </c>
      <c r="L162" s="13">
        <f t="shared" si="11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8" t="e">
        <f t="shared" si="13"/>
        <v>#DIV/0!</v>
      </c>
      <c r="S162" t="s">
        <v>8310</v>
      </c>
      <c r="T162" t="s">
        <v>8314</v>
      </c>
      <c r="U162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0"/>
        <v>41822.479108796295</v>
      </c>
      <c r="K163">
        <v>1401726595</v>
      </c>
      <c r="L163" s="13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8">
        <f t="shared" si="13"/>
        <v>5</v>
      </c>
      <c r="S163" t="s">
        <v>8310</v>
      </c>
      <c r="T163" t="s">
        <v>8314</v>
      </c>
      <c r="U163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0"/>
        <v>41867.779166666667</v>
      </c>
      <c r="K164">
        <v>1405393356</v>
      </c>
      <c r="L164" s="13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8">
        <f t="shared" si="13"/>
        <v>43.5</v>
      </c>
      <c r="S164" t="s">
        <v>8310</v>
      </c>
      <c r="T164" t="s">
        <v>8314</v>
      </c>
      <c r="U164">
        <f t="shared" si="14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0"/>
        <v>42277.791666666664</v>
      </c>
      <c r="K165">
        <v>1440716654</v>
      </c>
      <c r="L165" s="13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8" t="e">
        <f t="shared" si="13"/>
        <v>#DIV/0!</v>
      </c>
      <c r="S165" t="s">
        <v>8310</v>
      </c>
      <c r="T165" t="s">
        <v>8314</v>
      </c>
      <c r="U165">
        <f t="shared" si="14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0"/>
        <v>41901.554409722223</v>
      </c>
      <c r="K166">
        <v>1405966701</v>
      </c>
      <c r="L166" s="13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8">
        <f t="shared" si="13"/>
        <v>91.428571428571431</v>
      </c>
      <c r="S166" t="s">
        <v>8310</v>
      </c>
      <c r="T166" t="s">
        <v>8314</v>
      </c>
      <c r="U166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0"/>
        <v>42381.450509259252</v>
      </c>
      <c r="K167">
        <v>1450021724</v>
      </c>
      <c r="L167" s="13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8" t="e">
        <f t="shared" si="13"/>
        <v>#DIV/0!</v>
      </c>
      <c r="S167" t="s">
        <v>8310</v>
      </c>
      <c r="T167" t="s">
        <v>8314</v>
      </c>
      <c r="U167">
        <f t="shared" si="14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0"/>
        <v>42750.867615740739</v>
      </c>
      <c r="K168">
        <v>1481939362</v>
      </c>
      <c r="L168" s="13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8">
        <f t="shared" si="13"/>
        <v>3000</v>
      </c>
      <c r="S168" t="s">
        <v>8310</v>
      </c>
      <c r="T168" t="s">
        <v>8314</v>
      </c>
      <c r="U168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0"/>
        <v>42220.719155092585</v>
      </c>
      <c r="K169">
        <v>1433542535</v>
      </c>
      <c r="L169" s="13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8">
        <f t="shared" si="13"/>
        <v>5.5</v>
      </c>
      <c r="S169" t="s">
        <v>8310</v>
      </c>
      <c r="T169" t="s">
        <v>8314</v>
      </c>
      <c r="U169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0"/>
        <v>42082.585300925923</v>
      </c>
      <c r="K170">
        <v>1424203370</v>
      </c>
      <c r="L170" s="13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8">
        <f t="shared" si="13"/>
        <v>108.33333333333333</v>
      </c>
      <c r="S170" t="s">
        <v>8310</v>
      </c>
      <c r="T170" t="s">
        <v>8314</v>
      </c>
      <c r="U170">
        <f t="shared" si="14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0"/>
        <v>41930.296979166662</v>
      </c>
      <c r="K171">
        <v>1411042059</v>
      </c>
      <c r="L171" s="13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8">
        <f t="shared" si="13"/>
        <v>56</v>
      </c>
      <c r="S171" t="s">
        <v>8310</v>
      </c>
      <c r="T171" t="s">
        <v>8314</v>
      </c>
      <c r="U171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0"/>
        <v>42246.019444444442</v>
      </c>
      <c r="K172">
        <v>1438385283</v>
      </c>
      <c r="L172" s="13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8">
        <f t="shared" si="13"/>
        <v>32.5</v>
      </c>
      <c r="S172" t="s">
        <v>8310</v>
      </c>
      <c r="T172" t="s">
        <v>8314</v>
      </c>
      <c r="U172">
        <f t="shared" si="14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0"/>
        <v>42593.972384259258</v>
      </c>
      <c r="K173">
        <v>1465791614</v>
      </c>
      <c r="L173" s="13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8">
        <f t="shared" si="13"/>
        <v>1</v>
      </c>
      <c r="S173" t="s">
        <v>8310</v>
      </c>
      <c r="T173" t="s">
        <v>8314</v>
      </c>
      <c r="U173">
        <f t="shared" si="14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0"/>
        <v>42082.144942129627</v>
      </c>
      <c r="K174">
        <v>1423733323</v>
      </c>
      <c r="L174" s="13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8" t="e">
        <f t="shared" si="13"/>
        <v>#DIV/0!</v>
      </c>
      <c r="S174" t="s">
        <v>8310</v>
      </c>
      <c r="T174" t="s">
        <v>8314</v>
      </c>
      <c r="U174">
        <f t="shared" si="14"/>
        <v>34.958333333335759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0"/>
        <v>42063.364675925921</v>
      </c>
      <c r="K175">
        <v>1422539108</v>
      </c>
      <c r="L175" s="13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8" t="e">
        <f t="shared" si="13"/>
        <v>#DIV/0!</v>
      </c>
      <c r="S175" t="s">
        <v>8310</v>
      </c>
      <c r="T175" t="s">
        <v>8314</v>
      </c>
      <c r="U175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0"/>
        <v>42132.55064814815</v>
      </c>
      <c r="K176">
        <v>1425924776</v>
      </c>
      <c r="L176" s="13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8" t="e">
        <f t="shared" si="13"/>
        <v>#DIV/0!</v>
      </c>
      <c r="S176" t="s">
        <v>8310</v>
      </c>
      <c r="T176" t="s">
        <v>8314</v>
      </c>
      <c r="U176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0"/>
        <v>41880.569571759253</v>
      </c>
      <c r="K177">
        <v>1407177611</v>
      </c>
      <c r="L177" s="13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8">
        <f t="shared" si="13"/>
        <v>49.884615384615387</v>
      </c>
      <c r="S177" t="s">
        <v>8310</v>
      </c>
      <c r="T177" t="s">
        <v>8314</v>
      </c>
      <c r="U177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0"/>
        <v>42221.615729166668</v>
      </c>
      <c r="K178">
        <v>1436211999</v>
      </c>
      <c r="L178" s="13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8" t="e">
        <f t="shared" si="13"/>
        <v>#DIV/0!</v>
      </c>
      <c r="S178" t="s">
        <v>8310</v>
      </c>
      <c r="T178" t="s">
        <v>8314</v>
      </c>
      <c r="U178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0"/>
        <v>42086.797754629624</v>
      </c>
      <c r="K179">
        <v>1425690526</v>
      </c>
      <c r="L179" s="13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8">
        <f t="shared" si="13"/>
        <v>25.714285714285715</v>
      </c>
      <c r="S179" t="s">
        <v>8310</v>
      </c>
      <c r="T179" t="s">
        <v>8314</v>
      </c>
      <c r="U179">
        <f t="shared" si="14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0"/>
        <v>42334.788715277777</v>
      </c>
      <c r="K180">
        <v>1445986545</v>
      </c>
      <c r="L180" s="13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8" t="e">
        <f t="shared" si="13"/>
        <v>#DIV/0!</v>
      </c>
      <c r="S180" t="s">
        <v>8310</v>
      </c>
      <c r="T180" t="s">
        <v>8314</v>
      </c>
      <c r="U180">
        <f t="shared" si="14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0"/>
        <v>42432.872164351851</v>
      </c>
      <c r="K181">
        <v>1454464555</v>
      </c>
      <c r="L181" s="13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8">
        <f t="shared" si="13"/>
        <v>100</v>
      </c>
      <c r="S181" t="s">
        <v>8310</v>
      </c>
      <c r="T181" t="s">
        <v>8314</v>
      </c>
      <c r="U181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0"/>
        <v>42107.583333333336</v>
      </c>
      <c r="K182">
        <v>1425512843</v>
      </c>
      <c r="L182" s="13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8">
        <f t="shared" si="13"/>
        <v>30.846153846153847</v>
      </c>
      <c r="S182" t="s">
        <v>8310</v>
      </c>
      <c r="T182" t="s">
        <v>8314</v>
      </c>
      <c r="U182">
        <f t="shared" si="14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0"/>
        <v>42177.533506944441</v>
      </c>
      <c r="K183">
        <v>1432403295</v>
      </c>
      <c r="L183" s="13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8">
        <f t="shared" si="13"/>
        <v>180.5</v>
      </c>
      <c r="S183" t="s">
        <v>8310</v>
      </c>
      <c r="T183" t="s">
        <v>8314</v>
      </c>
      <c r="U183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0"/>
        <v>42741.803611111107</v>
      </c>
      <c r="K184">
        <v>1481156232</v>
      </c>
      <c r="L184" s="13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8" t="e">
        <f t="shared" si="13"/>
        <v>#DIV/0!</v>
      </c>
      <c r="S184" t="s">
        <v>8310</v>
      </c>
      <c r="T184" t="s">
        <v>8314</v>
      </c>
      <c r="U184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0"/>
        <v>41969.643634259257</v>
      </c>
      <c r="K185">
        <v>1414438010</v>
      </c>
      <c r="L185" s="13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8">
        <f t="shared" si="13"/>
        <v>373.5</v>
      </c>
      <c r="S185" t="s">
        <v>8310</v>
      </c>
      <c r="T185" t="s">
        <v>8314</v>
      </c>
      <c r="U185">
        <f t="shared" si="14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0"/>
        <v>41882.957638888889</v>
      </c>
      <c r="K186">
        <v>1404586762</v>
      </c>
      <c r="L186" s="13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8">
        <f t="shared" si="13"/>
        <v>25.5</v>
      </c>
      <c r="S186" t="s">
        <v>8310</v>
      </c>
      <c r="T186" t="s">
        <v>8314</v>
      </c>
      <c r="U186">
        <f t="shared" si="14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0"/>
        <v>42600.702997685185</v>
      </c>
      <c r="K187">
        <v>1468965139</v>
      </c>
      <c r="L187" s="13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8">
        <f t="shared" si="13"/>
        <v>220</v>
      </c>
      <c r="S187" t="s">
        <v>8310</v>
      </c>
      <c r="T187" t="s">
        <v>8314</v>
      </c>
      <c r="U187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0"/>
        <v>42797.624999999993</v>
      </c>
      <c r="K188">
        <v>1485977434</v>
      </c>
      <c r="L188" s="13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8" t="e">
        <f t="shared" si="13"/>
        <v>#DIV/0!</v>
      </c>
      <c r="S188" t="s">
        <v>8310</v>
      </c>
      <c r="T188" t="s">
        <v>8314</v>
      </c>
      <c r="U188">
        <f t="shared" si="14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0"/>
        <v>42206.082638888889</v>
      </c>
      <c r="K189">
        <v>1435383457</v>
      </c>
      <c r="L189" s="13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8">
        <f t="shared" si="13"/>
        <v>160</v>
      </c>
      <c r="S189" t="s">
        <v>8310</v>
      </c>
      <c r="T189" t="s">
        <v>8314</v>
      </c>
      <c r="U189">
        <f t="shared" si="14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0"/>
        <v>41886.974710648145</v>
      </c>
      <c r="K190">
        <v>1407299015</v>
      </c>
      <c r="L190" s="13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8" t="e">
        <f t="shared" si="13"/>
        <v>#DIV/0!</v>
      </c>
      <c r="S190" t="s">
        <v>8310</v>
      </c>
      <c r="T190" t="s">
        <v>8314</v>
      </c>
      <c r="U190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0"/>
        <v>42616.482372685183</v>
      </c>
      <c r="K191">
        <v>1467736477</v>
      </c>
      <c r="L191" s="13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8">
        <f t="shared" si="13"/>
        <v>69</v>
      </c>
      <c r="S191" t="s">
        <v>8310</v>
      </c>
      <c r="T191" t="s">
        <v>8314</v>
      </c>
      <c r="U191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0"/>
        <v>42537.442662037036</v>
      </c>
      <c r="K192">
        <v>1465227446</v>
      </c>
      <c r="L192" s="13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8">
        <f t="shared" si="13"/>
        <v>50</v>
      </c>
      <c r="S192" t="s">
        <v>8310</v>
      </c>
      <c r="T192" t="s">
        <v>8314</v>
      </c>
      <c r="U192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0"/>
        <v>42279.233078703699</v>
      </c>
      <c r="K193">
        <v>1440326138</v>
      </c>
      <c r="L193" s="13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8">
        <f t="shared" si="13"/>
        <v>83.333333333333329</v>
      </c>
      <c r="S193" t="s">
        <v>8310</v>
      </c>
      <c r="T193" t="s">
        <v>8314</v>
      </c>
      <c r="U193">
        <f t="shared" si="14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ref="J194:J257" si="15">(I194/86400)+25569+(-5/24)</f>
        <v>41929.583703703705</v>
      </c>
      <c r="K194">
        <v>1410980432</v>
      </c>
      <c r="L194" s="13">
        <f t="shared" ref="L194:L257" si="16">(K194/86400)+25569+(-5/24)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7">E194/D194</f>
        <v>1.7E-5</v>
      </c>
      <c r="R194" s="8">
        <f t="shared" ref="R194:R257" si="18">E194/N194</f>
        <v>5.666666666666667</v>
      </c>
      <c r="S194" t="s">
        <v>8310</v>
      </c>
      <c r="T194" t="s">
        <v>8314</v>
      </c>
      <c r="U194">
        <f t="shared" si="14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si="15"/>
        <v>41971.768124999995</v>
      </c>
      <c r="K195">
        <v>1412029566</v>
      </c>
      <c r="L195" s="13">
        <f t="shared" si="16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7"/>
        <v>0</v>
      </c>
      <c r="R195" s="8" t="e">
        <f t="shared" si="18"/>
        <v>#DIV/0!</v>
      </c>
      <c r="S195" t="s">
        <v>8310</v>
      </c>
      <c r="T195" t="s">
        <v>8314</v>
      </c>
      <c r="U195">
        <f t="shared" ref="U195:U258" si="19">J195-L195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5"/>
        <v>42435.788553240738</v>
      </c>
      <c r="K196">
        <v>1452124531</v>
      </c>
      <c r="L196" s="13">
        <f t="shared" si="16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7"/>
        <v>1.1999999999999999E-3</v>
      </c>
      <c r="R196" s="8">
        <f t="shared" si="18"/>
        <v>1</v>
      </c>
      <c r="S196" t="s">
        <v>8310</v>
      </c>
      <c r="T196" t="s">
        <v>8314</v>
      </c>
      <c r="U196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5"/>
        <v>42195.462175925924</v>
      </c>
      <c r="K197">
        <v>1431360332</v>
      </c>
      <c r="L197" s="13">
        <f t="shared" si="16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7"/>
        <v>0</v>
      </c>
      <c r="R197" s="8" t="e">
        <f t="shared" si="18"/>
        <v>#DIV/0!</v>
      </c>
      <c r="S197" t="s">
        <v>8310</v>
      </c>
      <c r="T197" t="s">
        <v>8314</v>
      </c>
      <c r="U197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5"/>
        <v>42287.666666666664</v>
      </c>
      <c r="K198">
        <v>1442062898</v>
      </c>
      <c r="L198" s="13">
        <f t="shared" si="16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7"/>
        <v>0.41857142857142859</v>
      </c>
      <c r="R198" s="8">
        <f t="shared" si="18"/>
        <v>77.10526315789474</v>
      </c>
      <c r="S198" t="s">
        <v>8310</v>
      </c>
      <c r="T198" t="s">
        <v>8314</v>
      </c>
      <c r="U198">
        <f t="shared" si="1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5"/>
        <v>42783.666666666664</v>
      </c>
      <c r="K199">
        <v>1483734100</v>
      </c>
      <c r="L199" s="13">
        <f t="shared" si="16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7"/>
        <v>0.1048</v>
      </c>
      <c r="R199" s="8">
        <f t="shared" si="18"/>
        <v>32.75</v>
      </c>
      <c r="S199" t="s">
        <v>8310</v>
      </c>
      <c r="T199" t="s">
        <v>8314</v>
      </c>
      <c r="U199">
        <f t="shared" si="1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5"/>
        <v>41917.175023148149</v>
      </c>
      <c r="K200">
        <v>1409908322</v>
      </c>
      <c r="L200" s="13">
        <f t="shared" si="16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7"/>
        <v>1.116E-2</v>
      </c>
      <c r="R200" s="8">
        <f t="shared" si="18"/>
        <v>46.5</v>
      </c>
      <c r="S200" t="s">
        <v>8310</v>
      </c>
      <c r="T200" t="s">
        <v>8314</v>
      </c>
      <c r="U200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5"/>
        <v>42613.915532407402</v>
      </c>
      <c r="K201">
        <v>1470106702</v>
      </c>
      <c r="L201" s="13">
        <f t="shared" si="16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7"/>
        <v>0</v>
      </c>
      <c r="R201" s="8" t="e">
        <f t="shared" si="18"/>
        <v>#DIV/0!</v>
      </c>
      <c r="S201" t="s">
        <v>8310</v>
      </c>
      <c r="T201" t="s">
        <v>8314</v>
      </c>
      <c r="U201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5"/>
        <v>41896.875034722216</v>
      </c>
      <c r="K202">
        <v>1408154403</v>
      </c>
      <c r="L202" s="13">
        <f t="shared" si="16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17"/>
        <v>0.26192500000000002</v>
      </c>
      <c r="R202" s="8">
        <f t="shared" si="18"/>
        <v>87.308333333333337</v>
      </c>
      <c r="S202" t="s">
        <v>8310</v>
      </c>
      <c r="T202" t="s">
        <v>8314</v>
      </c>
      <c r="U202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5"/>
        <v>42043.610289351847</v>
      </c>
      <c r="K203">
        <v>1421696329</v>
      </c>
      <c r="L203" s="13">
        <f t="shared" si="16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7"/>
        <v>0.58461538461538465</v>
      </c>
      <c r="R203" s="8">
        <f t="shared" si="18"/>
        <v>54.285714285714285</v>
      </c>
      <c r="S203" t="s">
        <v>8310</v>
      </c>
      <c r="T203" t="s">
        <v>8314</v>
      </c>
      <c r="U203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5"/>
        <v>42285.665972222218</v>
      </c>
      <c r="K204">
        <v>1441750564</v>
      </c>
      <c r="L204" s="13">
        <f t="shared" si="16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7"/>
        <v>0</v>
      </c>
      <c r="R204" s="8" t="e">
        <f t="shared" si="18"/>
        <v>#DIV/0!</v>
      </c>
      <c r="S204" t="s">
        <v>8310</v>
      </c>
      <c r="T204" t="s">
        <v>8314</v>
      </c>
      <c r="U204">
        <f t="shared" si="1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5"/>
        <v>42033.639629629623</v>
      </c>
      <c r="K205">
        <v>1417378864</v>
      </c>
      <c r="L205" s="13">
        <f t="shared" si="16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7"/>
        <v>0.2984</v>
      </c>
      <c r="R205" s="8">
        <f t="shared" si="18"/>
        <v>93.25</v>
      </c>
      <c r="S205" t="s">
        <v>8310</v>
      </c>
      <c r="T205" t="s">
        <v>8314</v>
      </c>
      <c r="U205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5"/>
        <v>42586.375034722216</v>
      </c>
      <c r="K206">
        <v>1467727203</v>
      </c>
      <c r="L206" s="13">
        <f t="shared" si="16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7"/>
        <v>0.50721666666666665</v>
      </c>
      <c r="R206" s="8">
        <f t="shared" si="18"/>
        <v>117.68368136117556</v>
      </c>
      <c r="S206" t="s">
        <v>8310</v>
      </c>
      <c r="T206" t="s">
        <v>8314</v>
      </c>
      <c r="U206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5"/>
        <v>42283.423865740733</v>
      </c>
      <c r="K207">
        <v>1441120222</v>
      </c>
      <c r="L207" s="13">
        <f t="shared" si="16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7"/>
        <v>0.16250000000000001</v>
      </c>
      <c r="R207" s="8">
        <f t="shared" si="18"/>
        <v>76.470588235294116</v>
      </c>
      <c r="S207" t="s">
        <v>8310</v>
      </c>
      <c r="T207" t="s">
        <v>8314</v>
      </c>
      <c r="U207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5"/>
        <v>42587.79609953703</v>
      </c>
      <c r="K208">
        <v>1468627583</v>
      </c>
      <c r="L208" s="13">
        <f t="shared" si="16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7"/>
        <v>0</v>
      </c>
      <c r="R208" s="8" t="e">
        <f t="shared" si="18"/>
        <v>#DIV/0!</v>
      </c>
      <c r="S208" t="s">
        <v>8310</v>
      </c>
      <c r="T208" t="s">
        <v>8314</v>
      </c>
      <c r="U208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5"/>
        <v>42007.988865740735</v>
      </c>
      <c r="K209">
        <v>1417754638</v>
      </c>
      <c r="L209" s="13">
        <f t="shared" si="16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7"/>
        <v>0.15214285714285714</v>
      </c>
      <c r="R209" s="8">
        <f t="shared" si="18"/>
        <v>163.84615384615384</v>
      </c>
      <c r="S209" t="s">
        <v>8310</v>
      </c>
      <c r="T209" t="s">
        <v>8314</v>
      </c>
      <c r="U209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5"/>
        <v>41989.16165509259</v>
      </c>
      <c r="K210">
        <v>1416127967</v>
      </c>
      <c r="L210" s="13">
        <f t="shared" si="16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7"/>
        <v>0</v>
      </c>
      <c r="R210" s="8" t="e">
        <f t="shared" si="18"/>
        <v>#DIV/0!</v>
      </c>
      <c r="S210" t="s">
        <v>8310</v>
      </c>
      <c r="T210" t="s">
        <v>8314</v>
      </c>
      <c r="U210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5"/>
        <v>42195.714525462965</v>
      </c>
      <c r="K211">
        <v>1433974135</v>
      </c>
      <c r="L211" s="13">
        <f t="shared" si="16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7"/>
        <v>0</v>
      </c>
      <c r="R211" s="8" t="e">
        <f t="shared" si="18"/>
        <v>#DIV/0!</v>
      </c>
      <c r="S211" t="s">
        <v>8310</v>
      </c>
      <c r="T211" t="s">
        <v>8314</v>
      </c>
      <c r="U211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5"/>
        <v>42277.999999999993</v>
      </c>
      <c r="K212">
        <v>1441157592</v>
      </c>
      <c r="L212" s="13">
        <f t="shared" si="16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7"/>
        <v>0.2525</v>
      </c>
      <c r="R212" s="8">
        <f t="shared" si="18"/>
        <v>91.818181818181813</v>
      </c>
      <c r="S212" t="s">
        <v>8310</v>
      </c>
      <c r="T212" t="s">
        <v>8314</v>
      </c>
      <c r="U212">
        <f t="shared" si="1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5"/>
        <v>42265.951585648145</v>
      </c>
      <c r="K213">
        <v>1440042617</v>
      </c>
      <c r="L213" s="13">
        <f t="shared" si="16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17"/>
        <v>0.44600000000000001</v>
      </c>
      <c r="R213" s="8">
        <f t="shared" si="18"/>
        <v>185.83333333333334</v>
      </c>
      <c r="S213" t="s">
        <v>8310</v>
      </c>
      <c r="T213" t="s">
        <v>8314</v>
      </c>
      <c r="U213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5"/>
        <v>42476.631018518521</v>
      </c>
      <c r="K214">
        <v>1455656920</v>
      </c>
      <c r="L214" s="13">
        <f t="shared" si="16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7"/>
        <v>1.5873015873015873E-4</v>
      </c>
      <c r="R214" s="8">
        <f t="shared" si="18"/>
        <v>1</v>
      </c>
      <c r="S214" t="s">
        <v>8310</v>
      </c>
      <c r="T214" t="s">
        <v>8314</v>
      </c>
      <c r="U214">
        <f t="shared" si="1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5"/>
        <v>42232.379641203697</v>
      </c>
      <c r="K215">
        <v>1437142547</v>
      </c>
      <c r="L215" s="13">
        <f t="shared" si="16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7"/>
        <v>4.0000000000000002E-4</v>
      </c>
      <c r="R215" s="8">
        <f t="shared" si="18"/>
        <v>20</v>
      </c>
      <c r="S215" t="s">
        <v>8310</v>
      </c>
      <c r="T215" t="s">
        <v>8314</v>
      </c>
      <c r="U215">
        <f t="shared" si="1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5"/>
        <v>42069.432280092595</v>
      </c>
      <c r="K216">
        <v>1420471349</v>
      </c>
      <c r="L216" s="13">
        <f t="shared" si="16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7"/>
        <v>8.0000000000000007E-5</v>
      </c>
      <c r="R216" s="8">
        <f t="shared" si="18"/>
        <v>1</v>
      </c>
      <c r="S216" t="s">
        <v>8310</v>
      </c>
      <c r="T216" t="s">
        <v>8314</v>
      </c>
      <c r="U216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5"/>
        <v>42417.790972222218</v>
      </c>
      <c r="K217">
        <v>1452058282</v>
      </c>
      <c r="L217" s="13">
        <f t="shared" si="16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7"/>
        <v>2.2727272727272726E-3</v>
      </c>
      <c r="R217" s="8">
        <f t="shared" si="18"/>
        <v>10</v>
      </c>
      <c r="S217" t="s">
        <v>8310</v>
      </c>
      <c r="T217" t="s">
        <v>8314</v>
      </c>
      <c r="U217">
        <f t="shared" si="1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5"/>
        <v>42116.708761574067</v>
      </c>
      <c r="K218">
        <v>1425423637</v>
      </c>
      <c r="L218" s="13">
        <f t="shared" si="16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7"/>
        <v>0.55698440000000005</v>
      </c>
      <c r="R218" s="8">
        <f t="shared" si="18"/>
        <v>331.53833333333336</v>
      </c>
      <c r="S218" t="s">
        <v>8310</v>
      </c>
      <c r="T218" t="s">
        <v>8314</v>
      </c>
      <c r="U218">
        <f t="shared" si="1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5"/>
        <v>42001.432280092595</v>
      </c>
      <c r="K219">
        <v>1417101749</v>
      </c>
      <c r="L219" s="13">
        <f t="shared" si="16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7"/>
        <v>0.11942999999999999</v>
      </c>
      <c r="R219" s="8">
        <f t="shared" si="18"/>
        <v>314.28947368421052</v>
      </c>
      <c r="S219" t="s">
        <v>8310</v>
      </c>
      <c r="T219" t="s">
        <v>8314</v>
      </c>
      <c r="U219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5"/>
        <v>42139.420011574075</v>
      </c>
      <c r="K220">
        <v>1426518289</v>
      </c>
      <c r="L220" s="13">
        <f t="shared" si="16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7"/>
        <v>0.02</v>
      </c>
      <c r="R220" s="8">
        <f t="shared" si="18"/>
        <v>100</v>
      </c>
      <c r="S220" t="s">
        <v>8310</v>
      </c>
      <c r="T220" t="s">
        <v>8314</v>
      </c>
      <c r="U220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5"/>
        <v>42461.082638888889</v>
      </c>
      <c r="K221">
        <v>1456732225</v>
      </c>
      <c r="L221" s="13">
        <f t="shared" si="16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7"/>
        <v>0.17630000000000001</v>
      </c>
      <c r="R221" s="8">
        <f t="shared" si="18"/>
        <v>115.98684210526316</v>
      </c>
      <c r="S221" t="s">
        <v>8310</v>
      </c>
      <c r="T221" t="s">
        <v>8314</v>
      </c>
      <c r="U221">
        <f t="shared" si="1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5"/>
        <v>42236.629166666666</v>
      </c>
      <c r="K222">
        <v>1436542030</v>
      </c>
      <c r="L222" s="13">
        <f t="shared" si="16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7"/>
        <v>7.1999999999999998E-3</v>
      </c>
      <c r="R222" s="8">
        <f t="shared" si="18"/>
        <v>120</v>
      </c>
      <c r="S222" t="s">
        <v>8310</v>
      </c>
      <c r="T222" t="s">
        <v>8314</v>
      </c>
      <c r="U222">
        <f t="shared" si="19"/>
        <v>41.193634259259852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5"/>
        <v>42091.587546296294</v>
      </c>
      <c r="K223">
        <v>1422389164</v>
      </c>
      <c r="L223" s="13">
        <f t="shared" si="16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7"/>
        <v>0</v>
      </c>
      <c r="R223" s="8" t="e">
        <f t="shared" si="18"/>
        <v>#DIV/0!</v>
      </c>
      <c r="S223" t="s">
        <v>8310</v>
      </c>
      <c r="T223" t="s">
        <v>8314</v>
      </c>
      <c r="U223">
        <f t="shared" si="1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5"/>
        <v>42089.902083333327</v>
      </c>
      <c r="K224">
        <v>1422383318</v>
      </c>
      <c r="L224" s="13">
        <f t="shared" si="16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7"/>
        <v>0.13</v>
      </c>
      <c r="R224" s="8">
        <f t="shared" si="18"/>
        <v>65</v>
      </c>
      <c r="S224" t="s">
        <v>8310</v>
      </c>
      <c r="T224" t="s">
        <v>8314</v>
      </c>
      <c r="U224">
        <f t="shared" si="1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5"/>
        <v>42511.836805555555</v>
      </c>
      <c r="K225">
        <v>1461287350</v>
      </c>
      <c r="L225" s="13">
        <f t="shared" si="16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7"/>
        <v>0</v>
      </c>
      <c r="R225" s="8" t="e">
        <f t="shared" si="18"/>
        <v>#DIV/0!</v>
      </c>
      <c r="S225" t="s">
        <v>8310</v>
      </c>
      <c r="T225" t="s">
        <v>8314</v>
      </c>
      <c r="U225">
        <f t="shared" si="1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5"/>
        <v>42195.026921296296</v>
      </c>
      <c r="K226">
        <v>1431322726</v>
      </c>
      <c r="L226" s="13">
        <f t="shared" si="16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7"/>
        <v>0</v>
      </c>
      <c r="R226" s="8" t="e">
        <f t="shared" si="18"/>
        <v>#DIV/0!</v>
      </c>
      <c r="S226" t="s">
        <v>8310</v>
      </c>
      <c r="T226" t="s">
        <v>8314</v>
      </c>
      <c r="U226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5"/>
        <v>42468.711273148147</v>
      </c>
      <c r="K227">
        <v>1457564654</v>
      </c>
      <c r="L227" s="13">
        <f t="shared" si="16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7"/>
        <v>0</v>
      </c>
      <c r="R227" s="8" t="e">
        <f t="shared" si="18"/>
        <v>#DIV/0!</v>
      </c>
      <c r="S227" t="s">
        <v>8310</v>
      </c>
      <c r="T227" t="s">
        <v>8314</v>
      </c>
      <c r="U227">
        <f t="shared" si="1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5"/>
        <v>42155.186805555553</v>
      </c>
      <c r="K228">
        <v>1428854344</v>
      </c>
      <c r="L228" s="13">
        <f t="shared" si="16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7"/>
        <v>8.6206896551724137E-3</v>
      </c>
      <c r="R228" s="8">
        <f t="shared" si="18"/>
        <v>125</v>
      </c>
      <c r="S228" t="s">
        <v>8310</v>
      </c>
      <c r="T228" t="s">
        <v>8314</v>
      </c>
      <c r="U228">
        <f t="shared" si="1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5"/>
        <v>42194.685659722221</v>
      </c>
      <c r="K229">
        <v>1433885241</v>
      </c>
      <c r="L229" s="13">
        <f t="shared" si="16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7"/>
        <v>0</v>
      </c>
      <c r="R229" s="8" t="e">
        <f t="shared" si="18"/>
        <v>#DIV/0!</v>
      </c>
      <c r="S229" t="s">
        <v>8310</v>
      </c>
      <c r="T229" t="s">
        <v>8314</v>
      </c>
      <c r="U229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5"/>
        <v>42156.478067129625</v>
      </c>
      <c r="K230">
        <v>1427992105</v>
      </c>
      <c r="L230" s="13">
        <f t="shared" si="16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7"/>
        <v>0</v>
      </c>
      <c r="R230" s="8" t="e">
        <f t="shared" si="18"/>
        <v>#DIV/0!</v>
      </c>
      <c r="S230" t="s">
        <v>8310</v>
      </c>
      <c r="T230" t="s">
        <v>8314</v>
      </c>
      <c r="U230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5"/>
        <v>42413.725659722222</v>
      </c>
      <c r="K231">
        <v>1452810297</v>
      </c>
      <c r="L231" s="13">
        <f t="shared" si="16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7"/>
        <v>0</v>
      </c>
      <c r="R231" s="8" t="e">
        <f t="shared" si="18"/>
        <v>#DIV/0!</v>
      </c>
      <c r="S231" t="s">
        <v>8310</v>
      </c>
      <c r="T231" t="s">
        <v>8314</v>
      </c>
      <c r="U231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5"/>
        <v>42159.568877314814</v>
      </c>
      <c r="K232">
        <v>1430851151</v>
      </c>
      <c r="L232" s="13">
        <f t="shared" si="16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17"/>
        <v>4.0000000000000001E-3</v>
      </c>
      <c r="R232" s="8">
        <f t="shared" si="18"/>
        <v>30</v>
      </c>
      <c r="S232" t="s">
        <v>8310</v>
      </c>
      <c r="T232" t="s">
        <v>8314</v>
      </c>
      <c r="U232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5"/>
        <v>42371.75059027777</v>
      </c>
      <c r="K233">
        <v>1449183651</v>
      </c>
      <c r="L233" s="13">
        <f t="shared" si="16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17"/>
        <v>0</v>
      </c>
      <c r="R233" s="8" t="e">
        <f t="shared" si="18"/>
        <v>#DIV/0!</v>
      </c>
      <c r="S233" t="s">
        <v>8310</v>
      </c>
      <c r="T233" t="s">
        <v>8314</v>
      </c>
      <c r="U233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5"/>
        <v>42062.617430555554</v>
      </c>
      <c r="K234">
        <v>1422474546</v>
      </c>
      <c r="L234" s="13">
        <f t="shared" si="16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7"/>
        <v>2.75E-2</v>
      </c>
      <c r="R234" s="8">
        <f t="shared" si="18"/>
        <v>15.714285714285714</v>
      </c>
      <c r="S234" t="s">
        <v>8310</v>
      </c>
      <c r="T234" t="s">
        <v>8314</v>
      </c>
      <c r="U234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5"/>
        <v>42642.703379629624</v>
      </c>
      <c r="K235">
        <v>1472593972</v>
      </c>
      <c r="L235" s="13">
        <f t="shared" si="16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7"/>
        <v>0</v>
      </c>
      <c r="R235" s="8" t="e">
        <f t="shared" si="18"/>
        <v>#DIV/0!</v>
      </c>
      <c r="S235" t="s">
        <v>8310</v>
      </c>
      <c r="T235" t="s">
        <v>8314</v>
      </c>
      <c r="U235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5"/>
        <v>42175.82707175926</v>
      </c>
      <c r="K236">
        <v>1431391859</v>
      </c>
      <c r="L236" s="13">
        <f t="shared" si="16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7"/>
        <v>0.40100000000000002</v>
      </c>
      <c r="R236" s="8">
        <f t="shared" si="18"/>
        <v>80.2</v>
      </c>
      <c r="S236" t="s">
        <v>8310</v>
      </c>
      <c r="T236" t="s">
        <v>8314</v>
      </c>
      <c r="U236">
        <f t="shared" si="1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5"/>
        <v>42194.700196759259</v>
      </c>
      <c r="K237">
        <v>1433886497</v>
      </c>
      <c r="L237" s="13">
        <f t="shared" si="16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7"/>
        <v>0</v>
      </c>
      <c r="R237" s="8" t="e">
        <f t="shared" si="18"/>
        <v>#DIV/0!</v>
      </c>
      <c r="S237" t="s">
        <v>8310</v>
      </c>
      <c r="T237" t="s">
        <v>8314</v>
      </c>
      <c r="U237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5"/>
        <v>42373.791666666664</v>
      </c>
      <c r="K238">
        <v>1447380099</v>
      </c>
      <c r="L238" s="13">
        <f t="shared" si="16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17"/>
        <v>0</v>
      </c>
      <c r="R238" s="8" t="e">
        <f t="shared" si="18"/>
        <v>#DIV/0!</v>
      </c>
      <c r="S238" t="s">
        <v>8310</v>
      </c>
      <c r="T238" t="s">
        <v>8314</v>
      </c>
      <c r="U238">
        <f t="shared" si="19"/>
        <v>52.915520833332266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5"/>
        <v>42437.368854166663</v>
      </c>
      <c r="K239">
        <v>1452261069</v>
      </c>
      <c r="L239" s="13">
        <f t="shared" si="16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7"/>
        <v>3.3333333333333335E-3</v>
      </c>
      <c r="R239" s="8">
        <f t="shared" si="18"/>
        <v>50</v>
      </c>
      <c r="S239" t="s">
        <v>8310</v>
      </c>
      <c r="T239" t="s">
        <v>8314</v>
      </c>
      <c r="U239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5"/>
        <v>42734.166666666664</v>
      </c>
      <c r="K240">
        <v>1481324760</v>
      </c>
      <c r="L240" s="13">
        <f t="shared" si="16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17"/>
        <v>0</v>
      </c>
      <c r="R240" s="8" t="e">
        <f t="shared" si="18"/>
        <v>#DIV/0!</v>
      </c>
      <c r="S240" t="s">
        <v>8310</v>
      </c>
      <c r="T240" t="s">
        <v>8314</v>
      </c>
      <c r="U240">
        <f t="shared" si="19"/>
        <v>20.412499999998545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5"/>
        <v>42316.291666666664</v>
      </c>
      <c r="K241">
        <v>1445308730</v>
      </c>
      <c r="L241" s="13">
        <f t="shared" si="16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7"/>
        <v>0.25</v>
      </c>
      <c r="R241" s="8">
        <f t="shared" si="18"/>
        <v>50</v>
      </c>
      <c r="S241" t="s">
        <v>8310</v>
      </c>
      <c r="T241" t="s">
        <v>8314</v>
      </c>
      <c r="U241">
        <f t="shared" si="19"/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5"/>
        <v>41399.500127314815</v>
      </c>
      <c r="K242">
        <v>1363885211</v>
      </c>
      <c r="L242" s="13">
        <f t="shared" si="16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7"/>
        <v>1.0763413333333334</v>
      </c>
      <c r="R242" s="8">
        <f t="shared" si="18"/>
        <v>117.84759124087591</v>
      </c>
      <c r="S242" t="s">
        <v>8310</v>
      </c>
      <c r="T242" t="s">
        <v>8315</v>
      </c>
      <c r="U242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5"/>
        <v>41994.489629629628</v>
      </c>
      <c r="K243">
        <v>1415292304</v>
      </c>
      <c r="L243" s="13">
        <f t="shared" si="16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7"/>
        <v>1.1263736263736264</v>
      </c>
      <c r="R243" s="8">
        <f t="shared" si="18"/>
        <v>109.04255319148936</v>
      </c>
      <c r="S243" t="s">
        <v>8310</v>
      </c>
      <c r="T243" t="s">
        <v>8315</v>
      </c>
      <c r="U243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5"/>
        <v>40897.28460648148</v>
      </c>
      <c r="K244">
        <v>1321357790</v>
      </c>
      <c r="L244" s="13">
        <f t="shared" si="16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7"/>
        <v>1.1346153846153846</v>
      </c>
      <c r="R244" s="8">
        <f t="shared" si="18"/>
        <v>73.019801980198025</v>
      </c>
      <c r="S244" t="s">
        <v>8310</v>
      </c>
      <c r="T244" t="s">
        <v>8315</v>
      </c>
      <c r="U244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5"/>
        <v>41691.839166666665</v>
      </c>
      <c r="K245">
        <v>1390439304</v>
      </c>
      <c r="L245" s="13">
        <f t="shared" si="16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7"/>
        <v>1.0259199999999999</v>
      </c>
      <c r="R245" s="8">
        <f t="shared" si="18"/>
        <v>78.195121951219505</v>
      </c>
      <c r="S245" t="s">
        <v>8310</v>
      </c>
      <c r="T245" t="s">
        <v>8315</v>
      </c>
      <c r="U245">
        <f t="shared" si="19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5"/>
        <v>40253.087500000001</v>
      </c>
      <c r="K246">
        <v>1265269559</v>
      </c>
      <c r="L246" s="13">
        <f t="shared" si="16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7"/>
        <v>1.1375714285714287</v>
      </c>
      <c r="R246" s="8">
        <f t="shared" si="18"/>
        <v>47.398809523809526</v>
      </c>
      <c r="S246" t="s">
        <v>8310</v>
      </c>
      <c r="T246" t="s">
        <v>8315</v>
      </c>
      <c r="U246">
        <f t="shared" si="19"/>
        <v>39.972233796303044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5"/>
        <v>41136.844733796293</v>
      </c>
      <c r="K247">
        <v>1342487785</v>
      </c>
      <c r="L247" s="13">
        <f t="shared" si="16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7"/>
        <v>1.0371999999999999</v>
      </c>
      <c r="R247" s="8">
        <f t="shared" si="18"/>
        <v>54.020833333333336</v>
      </c>
      <c r="S247" t="s">
        <v>8310</v>
      </c>
      <c r="T247" t="s">
        <v>8315</v>
      </c>
      <c r="U247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5"/>
        <v>40530.196817129625</v>
      </c>
      <c r="K248">
        <v>1288341805</v>
      </c>
      <c r="L248" s="13">
        <f t="shared" si="16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7"/>
        <v>3.0546000000000002</v>
      </c>
      <c r="R248" s="8">
        <f t="shared" si="18"/>
        <v>68.488789237668158</v>
      </c>
      <c r="S248" t="s">
        <v>8310</v>
      </c>
      <c r="T248" t="s">
        <v>8315</v>
      </c>
      <c r="U248">
        <f t="shared" si="19"/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5"/>
        <v>40466.943749999999</v>
      </c>
      <c r="K249">
        <v>1284042614</v>
      </c>
      <c r="L249" s="13">
        <f t="shared" si="16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7"/>
        <v>1.341</v>
      </c>
      <c r="R249" s="8">
        <f t="shared" si="18"/>
        <v>108.14516129032258</v>
      </c>
      <c r="S249" t="s">
        <v>8310</v>
      </c>
      <c r="T249" t="s">
        <v>8315</v>
      </c>
      <c r="U249">
        <f t="shared" si="19"/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5"/>
        <v>40915.566076388888</v>
      </c>
      <c r="K250">
        <v>1322073309</v>
      </c>
      <c r="L250" s="13">
        <f t="shared" si="16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7"/>
        <v>1.0133294117647058</v>
      </c>
      <c r="R250" s="8">
        <f t="shared" si="18"/>
        <v>589.95205479452056</v>
      </c>
      <c r="S250" t="s">
        <v>8310</v>
      </c>
      <c r="T250" t="s">
        <v>8315</v>
      </c>
      <c r="U250">
        <f t="shared" si="19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5"/>
        <v>40412.527777777774</v>
      </c>
      <c r="K251">
        <v>1275603020</v>
      </c>
      <c r="L251" s="13">
        <f t="shared" si="16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7"/>
        <v>1.1292</v>
      </c>
      <c r="R251" s="8">
        <f t="shared" si="18"/>
        <v>48.051063829787232</v>
      </c>
      <c r="S251" t="s">
        <v>8310</v>
      </c>
      <c r="T251" t="s">
        <v>8315</v>
      </c>
      <c r="U251">
        <f t="shared" si="19"/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5"/>
        <v>41431.357534722221</v>
      </c>
      <c r="K252">
        <v>1367933691</v>
      </c>
      <c r="L252" s="13">
        <f t="shared" si="16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7"/>
        <v>1.0558333333333334</v>
      </c>
      <c r="R252" s="8">
        <f t="shared" si="18"/>
        <v>72.482837528604122</v>
      </c>
      <c r="S252" t="s">
        <v>8310</v>
      </c>
      <c r="T252" t="s">
        <v>8315</v>
      </c>
      <c r="U252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5"/>
        <v>41045.583333333328</v>
      </c>
      <c r="K253">
        <v>1334429646</v>
      </c>
      <c r="L253" s="13">
        <f t="shared" si="16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7"/>
        <v>1.2557142857142858</v>
      </c>
      <c r="R253" s="8">
        <f t="shared" si="18"/>
        <v>57.077922077922075</v>
      </c>
      <c r="S253" t="s">
        <v>8310</v>
      </c>
      <c r="T253" t="s">
        <v>8315</v>
      </c>
      <c r="U253">
        <f t="shared" si="19"/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5"/>
        <v>40329.957638888889</v>
      </c>
      <c r="K254">
        <v>1269878058</v>
      </c>
      <c r="L254" s="13">
        <f t="shared" si="16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17"/>
        <v>1.8455999999999999</v>
      </c>
      <c r="R254" s="8">
        <f t="shared" si="18"/>
        <v>85.444444444444443</v>
      </c>
      <c r="S254" t="s">
        <v>8310</v>
      </c>
      <c r="T254" t="s">
        <v>8315</v>
      </c>
      <c r="U254">
        <f t="shared" si="19"/>
        <v>63.503263888895162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5"/>
        <v>40954.44253472222</v>
      </c>
      <c r="K255">
        <v>1326728235</v>
      </c>
      <c r="L255" s="13">
        <f t="shared" si="16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7"/>
        <v>1.0073333333333334</v>
      </c>
      <c r="R255" s="8">
        <f t="shared" si="18"/>
        <v>215.85714285714286</v>
      </c>
      <c r="S255" t="s">
        <v>8310</v>
      </c>
      <c r="T255" t="s">
        <v>8315</v>
      </c>
      <c r="U255">
        <f t="shared" si="19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5"/>
        <v>42293.874999999993</v>
      </c>
      <c r="K256">
        <v>1442443910</v>
      </c>
      <c r="L256" s="13">
        <f t="shared" si="16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17"/>
        <v>1.1694724999999999</v>
      </c>
      <c r="R256" s="8">
        <f t="shared" si="18"/>
        <v>89.38643312101911</v>
      </c>
      <c r="S256" t="s">
        <v>8310</v>
      </c>
      <c r="T256" t="s">
        <v>8315</v>
      </c>
      <c r="U256">
        <f t="shared" si="19"/>
        <v>30.130671296290529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5"/>
        <v>40618.276412037034</v>
      </c>
      <c r="K257">
        <v>1297687082</v>
      </c>
      <c r="L257" s="13">
        <f t="shared" si="16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7"/>
        <v>1.0673325</v>
      </c>
      <c r="R257" s="8">
        <f t="shared" si="18"/>
        <v>45.418404255319146</v>
      </c>
      <c r="S257" t="s">
        <v>8310</v>
      </c>
      <c r="T257" t="s">
        <v>8315</v>
      </c>
      <c r="U257">
        <f t="shared" si="19"/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ref="J258:J321" si="20">(I258/86400)+25569+(-5/24)</f>
        <v>41349.560960648145</v>
      </c>
      <c r="K258">
        <v>1360866467</v>
      </c>
      <c r="L258" s="13">
        <f t="shared" ref="L258:L321" si="21">(K258/86400)+25569+(-5/24)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2">E258/D258</f>
        <v>1.391</v>
      </c>
      <c r="R258" s="8">
        <f t="shared" ref="R258:R321" si="23">E258/N258</f>
        <v>65.756363636363631</v>
      </c>
      <c r="S258" t="s">
        <v>8310</v>
      </c>
      <c r="T258" t="s">
        <v>8315</v>
      </c>
      <c r="U258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si="20"/>
        <v>42509.418541666666</v>
      </c>
      <c r="K259">
        <v>1461078162</v>
      </c>
      <c r="L259" s="13">
        <f t="shared" si="21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22"/>
        <v>1.0672648571428571</v>
      </c>
      <c r="R259" s="8">
        <f t="shared" si="23"/>
        <v>66.70405357142856</v>
      </c>
      <c r="S259" t="s">
        <v>8310</v>
      </c>
      <c r="T259" t="s">
        <v>8315</v>
      </c>
      <c r="U259">
        <f t="shared" ref="U259:U322" si="24">J259-L259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0"/>
        <v>40711.843356481477</v>
      </c>
      <c r="K260">
        <v>1305767666</v>
      </c>
      <c r="L260" s="13">
        <f t="shared" si="21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2"/>
        <v>1.9114</v>
      </c>
      <c r="R260" s="8">
        <f t="shared" si="23"/>
        <v>83.345930232558146</v>
      </c>
      <c r="S260" t="s">
        <v>8310</v>
      </c>
      <c r="T260" t="s">
        <v>8315</v>
      </c>
      <c r="U260">
        <f t="shared" si="2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0"/>
        <v>42102.529733796291</v>
      </c>
      <c r="K261">
        <v>1425922969</v>
      </c>
      <c r="L261" s="13">
        <f t="shared" si="21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2"/>
        <v>1.3193789333333332</v>
      </c>
      <c r="R261" s="8">
        <f t="shared" si="23"/>
        <v>105.04609341825902</v>
      </c>
      <c r="S261" t="s">
        <v>8310</v>
      </c>
      <c r="T261" t="s">
        <v>8315</v>
      </c>
      <c r="U261">
        <f t="shared" si="2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0"/>
        <v>40376.207638888889</v>
      </c>
      <c r="K262">
        <v>1275415679</v>
      </c>
      <c r="L262" s="13">
        <f t="shared" si="21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2"/>
        <v>1.0640000000000001</v>
      </c>
      <c r="R262" s="8">
        <f t="shared" si="23"/>
        <v>120.90909090909091</v>
      </c>
      <c r="S262" t="s">
        <v>8310</v>
      </c>
      <c r="T262" t="s">
        <v>8315</v>
      </c>
      <c r="U262">
        <f t="shared" si="24"/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0"/>
        <v>41067.413194444445</v>
      </c>
      <c r="K263">
        <v>1334783704</v>
      </c>
      <c r="L263" s="13">
        <f t="shared" si="21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2"/>
        <v>1.0740000000000001</v>
      </c>
      <c r="R263" s="8">
        <f t="shared" si="23"/>
        <v>97.63636363636364</v>
      </c>
      <c r="S263" t="s">
        <v>8310</v>
      </c>
      <c r="T263" t="s">
        <v>8315</v>
      </c>
      <c r="U263">
        <f t="shared" si="24"/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0"/>
        <v>40600.039675925924</v>
      </c>
      <c r="K264">
        <v>1294811828</v>
      </c>
      <c r="L264" s="13">
        <f t="shared" si="21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2"/>
        <v>2.4</v>
      </c>
      <c r="R264" s="8">
        <f t="shared" si="23"/>
        <v>41.379310344827587</v>
      </c>
      <c r="S264" t="s">
        <v>8310</v>
      </c>
      <c r="T264" t="s">
        <v>8315</v>
      </c>
      <c r="U264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0"/>
        <v>41179.746458333328</v>
      </c>
      <c r="K265">
        <v>1346194494</v>
      </c>
      <c r="L265" s="13">
        <f t="shared" si="21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2"/>
        <v>1.1808107999999999</v>
      </c>
      <c r="R265" s="8">
        <f t="shared" si="23"/>
        <v>30.654485981308412</v>
      </c>
      <c r="S265" t="s">
        <v>8310</v>
      </c>
      <c r="T265" t="s">
        <v>8315</v>
      </c>
      <c r="U265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0"/>
        <v>41040.411979166667</v>
      </c>
      <c r="K266">
        <v>1334155995</v>
      </c>
      <c r="L266" s="13">
        <f t="shared" si="21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2"/>
        <v>1.1819999999999999</v>
      </c>
      <c r="R266" s="8">
        <f t="shared" si="23"/>
        <v>64.945054945054949</v>
      </c>
      <c r="S266" t="s">
        <v>8310</v>
      </c>
      <c r="T266" t="s">
        <v>8315</v>
      </c>
      <c r="U266">
        <f t="shared" si="2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0"/>
        <v>40308.636111111111</v>
      </c>
      <c r="K267">
        <v>1269928430</v>
      </c>
      <c r="L267" s="13">
        <f t="shared" si="21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22"/>
        <v>1.111</v>
      </c>
      <c r="R267" s="8">
        <f t="shared" si="23"/>
        <v>95.775862068965523</v>
      </c>
      <c r="S267" t="s">
        <v>8310</v>
      </c>
      <c r="T267" t="s">
        <v>8315</v>
      </c>
      <c r="U267">
        <f t="shared" si="24"/>
        <v>41.598726851851097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0"/>
        <v>40290.95208333333</v>
      </c>
      <c r="K268">
        <v>1264565507</v>
      </c>
      <c r="L268" s="13">
        <f t="shared" si="21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2"/>
        <v>1.4550000000000001</v>
      </c>
      <c r="R268" s="8">
        <f t="shared" si="23"/>
        <v>40.416666666666664</v>
      </c>
      <c r="S268" t="s">
        <v>8310</v>
      </c>
      <c r="T268" t="s">
        <v>8315</v>
      </c>
      <c r="U268">
        <f t="shared" si="24"/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0"/>
        <v>41815.244201388887</v>
      </c>
      <c r="K269">
        <v>1401101499</v>
      </c>
      <c r="L269" s="13">
        <f t="shared" si="21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2"/>
        <v>1.3162883248730965</v>
      </c>
      <c r="R269" s="8">
        <f t="shared" si="23"/>
        <v>78.578424242424248</v>
      </c>
      <c r="S269" t="s">
        <v>8310</v>
      </c>
      <c r="T269" t="s">
        <v>8315</v>
      </c>
      <c r="U269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0"/>
        <v>40853.985856481479</v>
      </c>
      <c r="K270">
        <v>1316749178</v>
      </c>
      <c r="L270" s="13">
        <f t="shared" si="21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2"/>
        <v>1.1140000000000001</v>
      </c>
      <c r="R270" s="8">
        <f t="shared" si="23"/>
        <v>50.18018018018018</v>
      </c>
      <c r="S270" t="s">
        <v>8310</v>
      </c>
      <c r="T270" t="s">
        <v>8315</v>
      </c>
      <c r="U270">
        <f t="shared" si="24"/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0"/>
        <v>42787.988680555551</v>
      </c>
      <c r="K271">
        <v>1485146622</v>
      </c>
      <c r="L271" s="13">
        <f t="shared" si="21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2"/>
        <v>1.4723377</v>
      </c>
      <c r="R271" s="8">
        <f t="shared" si="23"/>
        <v>92.251735588972423</v>
      </c>
      <c r="S271" t="s">
        <v>8310</v>
      </c>
      <c r="T271" t="s">
        <v>8315</v>
      </c>
      <c r="U271">
        <f t="shared" si="2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0"/>
        <v>40687.958333333328</v>
      </c>
      <c r="K272">
        <v>1301950070</v>
      </c>
      <c r="L272" s="13">
        <f t="shared" si="21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22"/>
        <v>1.5260869565217392</v>
      </c>
      <c r="R272" s="8">
        <f t="shared" si="23"/>
        <v>57.540983606557376</v>
      </c>
      <c r="S272" t="s">
        <v>8310</v>
      </c>
      <c r="T272" t="s">
        <v>8315</v>
      </c>
      <c r="U272">
        <f t="shared" si="24"/>
        <v>50.300115740734327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0"/>
        <v>41641.125</v>
      </c>
      <c r="K273">
        <v>1386123861</v>
      </c>
      <c r="L273" s="13">
        <f t="shared" si="21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22"/>
        <v>1.0468</v>
      </c>
      <c r="R273" s="8">
        <f t="shared" si="23"/>
        <v>109.42160278745645</v>
      </c>
      <c r="S273" t="s">
        <v>8310</v>
      </c>
      <c r="T273" t="s">
        <v>8315</v>
      </c>
      <c r="U273">
        <f t="shared" si="24"/>
        <v>29.233090277783049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0"/>
        <v>40296.575694444444</v>
      </c>
      <c r="K274">
        <v>1267220191</v>
      </c>
      <c r="L274" s="13">
        <f t="shared" si="21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2"/>
        <v>1.7743366666666667</v>
      </c>
      <c r="R274" s="8">
        <f t="shared" si="23"/>
        <v>81.892461538461546</v>
      </c>
      <c r="S274" t="s">
        <v>8310</v>
      </c>
      <c r="T274" t="s">
        <v>8315</v>
      </c>
      <c r="U274">
        <f t="shared" si="24"/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0"/>
        <v>40727.29011574074</v>
      </c>
      <c r="K275">
        <v>1307102266</v>
      </c>
      <c r="L275" s="13">
        <f t="shared" si="21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2"/>
        <v>1.077758</v>
      </c>
      <c r="R275" s="8">
        <f t="shared" si="23"/>
        <v>45.667711864406776</v>
      </c>
      <c r="S275" t="s">
        <v>8310</v>
      </c>
      <c r="T275" t="s">
        <v>8315</v>
      </c>
      <c r="U275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0"/>
        <v>41004.082638888889</v>
      </c>
      <c r="K276">
        <v>1330638829</v>
      </c>
      <c r="L276" s="13">
        <f t="shared" si="21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2"/>
        <v>1.56</v>
      </c>
      <c r="R276" s="8">
        <f t="shared" si="23"/>
        <v>55.221238938053098</v>
      </c>
      <c r="S276" t="s">
        <v>8310</v>
      </c>
      <c r="T276" t="s">
        <v>8315</v>
      </c>
      <c r="U276">
        <f t="shared" si="24"/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0"/>
        <v>41222.865347222221</v>
      </c>
      <c r="K277">
        <v>1349916366</v>
      </c>
      <c r="L277" s="13">
        <f t="shared" si="21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2"/>
        <v>1.08395</v>
      </c>
      <c r="R277" s="8">
        <f t="shared" si="23"/>
        <v>65.298192771084331</v>
      </c>
      <c r="S277" t="s">
        <v>8310</v>
      </c>
      <c r="T277" t="s">
        <v>8315</v>
      </c>
      <c r="U277">
        <f t="shared" si="24"/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0"/>
        <v>41026.831874999996</v>
      </c>
      <c r="K278">
        <v>1330394274</v>
      </c>
      <c r="L278" s="13">
        <f t="shared" si="21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22"/>
        <v>1.476</v>
      </c>
      <c r="R278" s="8">
        <f t="shared" si="23"/>
        <v>95.225806451612897</v>
      </c>
      <c r="S278" t="s">
        <v>8310</v>
      </c>
      <c r="T278" t="s">
        <v>8315</v>
      </c>
      <c r="U278">
        <f t="shared" si="24"/>
        <v>59.958333333328483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0"/>
        <v>42147.68309027778</v>
      </c>
      <c r="K279">
        <v>1429824219</v>
      </c>
      <c r="L279" s="13">
        <f t="shared" si="21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2"/>
        <v>1.1038153846153846</v>
      </c>
      <c r="R279" s="8">
        <f t="shared" si="23"/>
        <v>75.444794952681391</v>
      </c>
      <c r="S279" t="s">
        <v>8310</v>
      </c>
      <c r="T279" t="s">
        <v>8315</v>
      </c>
      <c r="U279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0"/>
        <v>41193.832627314812</v>
      </c>
      <c r="K280">
        <v>1347411539</v>
      </c>
      <c r="L280" s="13">
        <f t="shared" si="21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2"/>
        <v>1.5034814814814814</v>
      </c>
      <c r="R280" s="8">
        <f t="shared" si="23"/>
        <v>97.816867469879512</v>
      </c>
      <c r="S280" t="s">
        <v>8310</v>
      </c>
      <c r="T280" t="s">
        <v>8315</v>
      </c>
      <c r="U280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0"/>
        <v>42792.875694444439</v>
      </c>
      <c r="K281">
        <v>1485237096</v>
      </c>
      <c r="L281" s="13">
        <f t="shared" si="21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2"/>
        <v>1.5731829411764706</v>
      </c>
      <c r="R281" s="8">
        <f t="shared" si="23"/>
        <v>87.685606557377056</v>
      </c>
      <c r="S281" t="s">
        <v>8310</v>
      </c>
      <c r="T281" t="s">
        <v>8315</v>
      </c>
      <c r="U281">
        <f t="shared" si="24"/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0"/>
        <v>41789.382349537038</v>
      </c>
      <c r="K282">
        <v>1397571035</v>
      </c>
      <c r="L282" s="13">
        <f t="shared" si="21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2"/>
        <v>1.5614399999999999</v>
      </c>
      <c r="R282" s="8">
        <f t="shared" si="23"/>
        <v>54.748948106591868</v>
      </c>
      <c r="S282" t="s">
        <v>8310</v>
      </c>
      <c r="T282" t="s">
        <v>8315</v>
      </c>
      <c r="U282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0"/>
        <v>40035.601388888885</v>
      </c>
      <c r="K283">
        <v>1242532513</v>
      </c>
      <c r="L283" s="13">
        <f t="shared" si="21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2"/>
        <v>1.2058763636363636</v>
      </c>
      <c r="R283" s="8">
        <f t="shared" si="23"/>
        <v>83.953417721518989</v>
      </c>
      <c r="S283" t="s">
        <v>8310</v>
      </c>
      <c r="T283" t="s">
        <v>8315</v>
      </c>
      <c r="U283">
        <f t="shared" si="24"/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0"/>
        <v>40231.708333333328</v>
      </c>
      <c r="K284">
        <v>1263679492</v>
      </c>
      <c r="L284" s="13">
        <f t="shared" si="21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2"/>
        <v>1.0118888888888888</v>
      </c>
      <c r="R284" s="8">
        <f t="shared" si="23"/>
        <v>254.38547486033519</v>
      </c>
      <c r="S284" t="s">
        <v>8310</v>
      </c>
      <c r="T284" t="s">
        <v>8315</v>
      </c>
      <c r="U284">
        <f t="shared" si="24"/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0"/>
        <v>40694.999305555553</v>
      </c>
      <c r="K285">
        <v>1305219744</v>
      </c>
      <c r="L285" s="13">
        <f t="shared" si="21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2"/>
        <v>1.142725</v>
      </c>
      <c r="R285" s="8">
        <f t="shared" si="23"/>
        <v>101.8269801980198</v>
      </c>
      <c r="S285" t="s">
        <v>8310</v>
      </c>
      <c r="T285" t="s">
        <v>8315</v>
      </c>
      <c r="U285">
        <f t="shared" si="24"/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0"/>
        <v>40929.529861111107</v>
      </c>
      <c r="K286">
        <v>1325007780</v>
      </c>
      <c r="L286" s="13">
        <f t="shared" si="21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2"/>
        <v>1.0462615</v>
      </c>
      <c r="R286" s="8">
        <f t="shared" si="23"/>
        <v>55.066394736842106</v>
      </c>
      <c r="S286" t="s">
        <v>8310</v>
      </c>
      <c r="T286" t="s">
        <v>8315</v>
      </c>
      <c r="U286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0"/>
        <v>41536.547777777778</v>
      </c>
      <c r="K287">
        <v>1377022128</v>
      </c>
      <c r="L287" s="13">
        <f t="shared" si="21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2"/>
        <v>2.2882507142857142</v>
      </c>
      <c r="R287" s="8">
        <f t="shared" si="23"/>
        <v>56.901438721136763</v>
      </c>
      <c r="S287" t="s">
        <v>8310</v>
      </c>
      <c r="T287" t="s">
        <v>8315</v>
      </c>
      <c r="U287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0"/>
        <v>41358.566249999996</v>
      </c>
      <c r="K288">
        <v>1360352124</v>
      </c>
      <c r="L288" s="13">
        <f t="shared" si="21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22"/>
        <v>1.0915333333333332</v>
      </c>
      <c r="R288" s="8">
        <f t="shared" si="23"/>
        <v>121.28148148148148</v>
      </c>
      <c r="S288" t="s">
        <v>8310</v>
      </c>
      <c r="T288" t="s">
        <v>8315</v>
      </c>
      <c r="U288">
        <f t="shared" si="24"/>
        <v>44.958333333328483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0"/>
        <v>41214.958333333328</v>
      </c>
      <c r="K289">
        <v>1349160018</v>
      </c>
      <c r="L289" s="13">
        <f t="shared" si="21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2"/>
        <v>1.7629999999999999</v>
      </c>
      <c r="R289" s="8">
        <f t="shared" si="23"/>
        <v>91.189655172413794</v>
      </c>
      <c r="S289" t="s">
        <v>8310</v>
      </c>
      <c r="T289" t="s">
        <v>8315</v>
      </c>
      <c r="U289">
        <f t="shared" si="24"/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0"/>
        <v>41085.960567129623</v>
      </c>
      <c r="K290">
        <v>1337659393</v>
      </c>
      <c r="L290" s="13">
        <f t="shared" si="21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2"/>
        <v>1.0321061999999999</v>
      </c>
      <c r="R290" s="8">
        <f t="shared" si="23"/>
        <v>115.44812080536913</v>
      </c>
      <c r="S290" t="s">
        <v>8310</v>
      </c>
      <c r="T290" t="s">
        <v>8315</v>
      </c>
      <c r="U290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0"/>
        <v>41580.248078703698</v>
      </c>
      <c r="K291">
        <v>1380797834</v>
      </c>
      <c r="L291" s="13">
        <f t="shared" si="21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2"/>
        <v>1.0482</v>
      </c>
      <c r="R291" s="8">
        <f t="shared" si="23"/>
        <v>67.771551724137936</v>
      </c>
      <c r="S291" t="s">
        <v>8310</v>
      </c>
      <c r="T291" t="s">
        <v>8315</v>
      </c>
      <c r="U291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0"/>
        <v>40576.124305555553</v>
      </c>
      <c r="K292">
        <v>1292316697</v>
      </c>
      <c r="L292" s="13">
        <f t="shared" si="21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2"/>
        <v>1.0668444444444445</v>
      </c>
      <c r="R292" s="8">
        <f t="shared" si="23"/>
        <v>28.576190476190476</v>
      </c>
      <c r="S292" t="s">
        <v>8310</v>
      </c>
      <c r="T292" t="s">
        <v>8315</v>
      </c>
      <c r="U292">
        <f t="shared" si="24"/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0"/>
        <v>41394.792361111111</v>
      </c>
      <c r="K293">
        <v>1365791246</v>
      </c>
      <c r="L293" s="13">
        <f t="shared" si="21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2"/>
        <v>1.2001999999999999</v>
      </c>
      <c r="R293" s="8">
        <f t="shared" si="23"/>
        <v>46.8828125</v>
      </c>
      <c r="S293" t="s">
        <v>8310</v>
      </c>
      <c r="T293" t="s">
        <v>8315</v>
      </c>
      <c r="U293">
        <f t="shared" si="24"/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0"/>
        <v>40844.957638888889</v>
      </c>
      <c r="K294">
        <v>1317064599</v>
      </c>
      <c r="L294" s="13">
        <f t="shared" si="21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2"/>
        <v>1.0150693333333334</v>
      </c>
      <c r="R294" s="8">
        <f t="shared" si="23"/>
        <v>154.42231237322514</v>
      </c>
      <c r="S294" t="s">
        <v>8310</v>
      </c>
      <c r="T294" t="s">
        <v>8315</v>
      </c>
      <c r="U294">
        <f t="shared" si="24"/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0"/>
        <v>41749.459652777776</v>
      </c>
      <c r="K295">
        <v>1395417714</v>
      </c>
      <c r="L295" s="13">
        <f t="shared" si="21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2"/>
        <v>1.0138461538461538</v>
      </c>
      <c r="R295" s="8">
        <f t="shared" si="23"/>
        <v>201.22137404580153</v>
      </c>
      <c r="S295" t="s">
        <v>8310</v>
      </c>
      <c r="T295" t="s">
        <v>8315</v>
      </c>
      <c r="U295">
        <f t="shared" si="2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0"/>
        <v>40378.458333333328</v>
      </c>
      <c r="K296">
        <v>1276480894</v>
      </c>
      <c r="L296" s="13">
        <f t="shared" si="21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2"/>
        <v>1</v>
      </c>
      <c r="R296" s="8">
        <f t="shared" si="23"/>
        <v>100</v>
      </c>
      <c r="S296" t="s">
        <v>8310</v>
      </c>
      <c r="T296" t="s">
        <v>8315</v>
      </c>
      <c r="U296">
        <f t="shared" si="24"/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0"/>
        <v>41578.791666666664</v>
      </c>
      <c r="K297">
        <v>1378080409</v>
      </c>
      <c r="L297" s="13">
        <f t="shared" si="21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2"/>
        <v>1.3310911999999999</v>
      </c>
      <c r="R297" s="8">
        <f t="shared" si="23"/>
        <v>100.08204511278196</v>
      </c>
      <c r="S297" t="s">
        <v>8310</v>
      </c>
      <c r="T297" t="s">
        <v>8315</v>
      </c>
      <c r="U297">
        <f t="shared" si="24"/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0"/>
        <v>41159.267164351848</v>
      </c>
      <c r="K298">
        <v>1344857083</v>
      </c>
      <c r="L298" s="13">
        <f t="shared" si="21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2"/>
        <v>1.187262</v>
      </c>
      <c r="R298" s="8">
        <f t="shared" si="23"/>
        <v>230.08953488372092</v>
      </c>
      <c r="S298" t="s">
        <v>8310</v>
      </c>
      <c r="T298" t="s">
        <v>8315</v>
      </c>
      <c r="U298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0"/>
        <v>42124.957638888889</v>
      </c>
      <c r="K299">
        <v>1427390901</v>
      </c>
      <c r="L299" s="13">
        <f t="shared" si="21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22"/>
        <v>1.0064</v>
      </c>
      <c r="R299" s="8">
        <f t="shared" si="23"/>
        <v>141.74647887323943</v>
      </c>
      <c r="S299" t="s">
        <v>8310</v>
      </c>
      <c r="T299" t="s">
        <v>8315</v>
      </c>
      <c r="U299">
        <f t="shared" si="24"/>
        <v>35.437951388892543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0"/>
        <v>41768.666666666664</v>
      </c>
      <c r="K300">
        <v>1394536048</v>
      </c>
      <c r="L300" s="13">
        <f t="shared" si="21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2"/>
        <v>1.089324126984127</v>
      </c>
      <c r="R300" s="8">
        <f t="shared" si="23"/>
        <v>56.344351395730705</v>
      </c>
      <c r="S300" t="s">
        <v>8310</v>
      </c>
      <c r="T300" t="s">
        <v>8315</v>
      </c>
      <c r="U300">
        <f t="shared" si="24"/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0"/>
        <v>40499.058564814812</v>
      </c>
      <c r="K301">
        <v>1287379460</v>
      </c>
      <c r="L301" s="13">
        <f t="shared" si="21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2"/>
        <v>1.789525</v>
      </c>
      <c r="R301" s="8">
        <f t="shared" si="23"/>
        <v>73.341188524590166</v>
      </c>
      <c r="S301" t="s">
        <v>8310</v>
      </c>
      <c r="T301" t="s">
        <v>8315</v>
      </c>
      <c r="U301">
        <f t="shared" si="24"/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0"/>
        <v>40657.751597222217</v>
      </c>
      <c r="K302">
        <v>1301007738</v>
      </c>
      <c r="L302" s="13">
        <f t="shared" si="21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2"/>
        <v>1.0172264</v>
      </c>
      <c r="R302" s="8">
        <f t="shared" si="23"/>
        <v>85.337785234899329</v>
      </c>
      <c r="S302" t="s">
        <v>8310</v>
      </c>
      <c r="T302" t="s">
        <v>8315</v>
      </c>
      <c r="U302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0"/>
        <v>41352.487673611111</v>
      </c>
      <c r="K303">
        <v>1360258935</v>
      </c>
      <c r="L303" s="13">
        <f t="shared" si="21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2"/>
        <v>1.1873499999999999</v>
      </c>
      <c r="R303" s="8">
        <f t="shared" si="23"/>
        <v>61.496215139442228</v>
      </c>
      <c r="S303" t="s">
        <v>8310</v>
      </c>
      <c r="T303" t="s">
        <v>8315</v>
      </c>
      <c r="U303">
        <f t="shared" si="24"/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0"/>
        <v>40963.648587962962</v>
      </c>
      <c r="K304">
        <v>1327523638</v>
      </c>
      <c r="L304" s="13">
        <f t="shared" si="21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2"/>
        <v>1.0045999999999999</v>
      </c>
      <c r="R304" s="8">
        <f t="shared" si="23"/>
        <v>93.018518518518519</v>
      </c>
      <c r="S304" t="s">
        <v>8310</v>
      </c>
      <c r="T304" t="s">
        <v>8315</v>
      </c>
      <c r="U304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0"/>
        <v>41061.862800925919</v>
      </c>
      <c r="K305">
        <v>1336009346</v>
      </c>
      <c r="L305" s="13">
        <f t="shared" si="21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2"/>
        <v>1.3746666666666667</v>
      </c>
      <c r="R305" s="8">
        <f t="shared" si="23"/>
        <v>50.292682926829265</v>
      </c>
      <c r="S305" t="s">
        <v>8310</v>
      </c>
      <c r="T305" t="s">
        <v>8315</v>
      </c>
      <c r="U305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0"/>
        <v>41152.875</v>
      </c>
      <c r="K306">
        <v>1343096197</v>
      </c>
      <c r="L306" s="13">
        <f t="shared" si="21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2"/>
        <v>2.3164705882352941</v>
      </c>
      <c r="R306" s="8">
        <f t="shared" si="23"/>
        <v>106.43243243243244</v>
      </c>
      <c r="S306" t="s">
        <v>8310</v>
      </c>
      <c r="T306" t="s">
        <v>8315</v>
      </c>
      <c r="U306">
        <f t="shared" si="24"/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0"/>
        <v>40978.421863425923</v>
      </c>
      <c r="K307">
        <v>1328800049</v>
      </c>
      <c r="L307" s="13">
        <f t="shared" si="21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2"/>
        <v>1.3033333333333332</v>
      </c>
      <c r="R307" s="8">
        <f t="shared" si="23"/>
        <v>51.719576719576722</v>
      </c>
      <c r="S307" t="s">
        <v>8310</v>
      </c>
      <c r="T307" t="s">
        <v>8315</v>
      </c>
      <c r="U307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0"/>
        <v>41353.587187499994</v>
      </c>
      <c r="K308">
        <v>1362081933</v>
      </c>
      <c r="L308" s="13">
        <f t="shared" si="21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2"/>
        <v>2.9289999999999998</v>
      </c>
      <c r="R308" s="8">
        <f t="shared" si="23"/>
        <v>36.612499999999997</v>
      </c>
      <c r="S308" t="s">
        <v>8310</v>
      </c>
      <c r="T308" t="s">
        <v>8315</v>
      </c>
      <c r="U308">
        <f t="shared" si="24"/>
        <v>19.958333333328483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0"/>
        <v>41312.736122685186</v>
      </c>
      <c r="K309">
        <v>1357684801</v>
      </c>
      <c r="L309" s="13">
        <f t="shared" si="21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2"/>
        <v>1.1131818181818183</v>
      </c>
      <c r="R309" s="8">
        <f t="shared" si="23"/>
        <v>42.517361111111114</v>
      </c>
      <c r="S309" t="s">
        <v>8310</v>
      </c>
      <c r="T309" t="s">
        <v>8315</v>
      </c>
      <c r="U309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0"/>
        <v>40612.486226851848</v>
      </c>
      <c r="K310">
        <v>1295887210</v>
      </c>
      <c r="L310" s="13">
        <f t="shared" si="21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2"/>
        <v>1.0556666666666668</v>
      </c>
      <c r="R310" s="8">
        <f t="shared" si="23"/>
        <v>62.712871287128714</v>
      </c>
      <c r="S310" t="s">
        <v>8310</v>
      </c>
      <c r="T310" t="s">
        <v>8315</v>
      </c>
      <c r="U310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0"/>
        <v>41155.543217592589</v>
      </c>
      <c r="K311">
        <v>1344880934</v>
      </c>
      <c r="L311" s="13">
        <f t="shared" si="21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2"/>
        <v>1.1894444444444445</v>
      </c>
      <c r="R311" s="8">
        <f t="shared" si="23"/>
        <v>89.957983193277315</v>
      </c>
      <c r="S311" t="s">
        <v>8310</v>
      </c>
      <c r="T311" t="s">
        <v>8315</v>
      </c>
      <c r="U311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0"/>
        <v>40835.875</v>
      </c>
      <c r="K312">
        <v>1317788623</v>
      </c>
      <c r="L312" s="13">
        <f t="shared" si="21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2"/>
        <v>1.04129</v>
      </c>
      <c r="R312" s="8">
        <f t="shared" si="23"/>
        <v>28.924722222222222</v>
      </c>
      <c r="S312" t="s">
        <v>8310</v>
      </c>
      <c r="T312" t="s">
        <v>8315</v>
      </c>
      <c r="U312">
        <f t="shared" si="24"/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0"/>
        <v>40909.124305555553</v>
      </c>
      <c r="K313">
        <v>1321852592</v>
      </c>
      <c r="L313" s="13">
        <f t="shared" si="21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2"/>
        <v>1.0410165</v>
      </c>
      <c r="R313" s="8">
        <f t="shared" si="23"/>
        <v>138.8022</v>
      </c>
      <c r="S313" t="s">
        <v>8310</v>
      </c>
      <c r="T313" t="s">
        <v>8315</v>
      </c>
      <c r="U313">
        <f t="shared" si="24"/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0"/>
        <v>41378.669351851851</v>
      </c>
      <c r="K314">
        <v>1363381432</v>
      </c>
      <c r="L314" s="13">
        <f t="shared" si="21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2"/>
        <v>1.1187499999999999</v>
      </c>
      <c r="R314" s="8">
        <f t="shared" si="23"/>
        <v>61.301369863013697</v>
      </c>
      <c r="S314" t="s">
        <v>8310</v>
      </c>
      <c r="T314" t="s">
        <v>8315</v>
      </c>
      <c r="U314">
        <f t="shared" si="2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0"/>
        <v>40401.457638888889</v>
      </c>
      <c r="K315">
        <v>1277702894</v>
      </c>
      <c r="L315" s="13">
        <f t="shared" si="21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2"/>
        <v>1.0473529411764706</v>
      </c>
      <c r="R315" s="8">
        <f t="shared" si="23"/>
        <v>80.202702702702709</v>
      </c>
      <c r="S315" t="s">
        <v>8310</v>
      </c>
      <c r="T315" t="s">
        <v>8315</v>
      </c>
      <c r="U315">
        <f t="shared" si="24"/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0"/>
        <v>41334.624861111108</v>
      </c>
      <c r="K316">
        <v>1359575988</v>
      </c>
      <c r="L316" s="13">
        <f t="shared" si="21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2"/>
        <v>3.8515000000000001</v>
      </c>
      <c r="R316" s="8">
        <f t="shared" si="23"/>
        <v>32.095833333333331</v>
      </c>
      <c r="S316" t="s">
        <v>8310</v>
      </c>
      <c r="T316" t="s">
        <v>8315</v>
      </c>
      <c r="U316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0"/>
        <v>41143.564050925925</v>
      </c>
      <c r="K317">
        <v>1343068334</v>
      </c>
      <c r="L317" s="13">
        <f t="shared" si="21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2"/>
        <v>1.01248</v>
      </c>
      <c r="R317" s="8">
        <f t="shared" si="23"/>
        <v>200.88888888888889</v>
      </c>
      <c r="S317" t="s">
        <v>8310</v>
      </c>
      <c r="T317" t="s">
        <v>8315</v>
      </c>
      <c r="U317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0"/>
        <v>41983.999305555553</v>
      </c>
      <c r="K318">
        <v>1415398197</v>
      </c>
      <c r="L318" s="13">
        <f t="shared" si="21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2"/>
        <v>1.1377333333333333</v>
      </c>
      <c r="R318" s="8">
        <f t="shared" si="23"/>
        <v>108.01265822784811</v>
      </c>
      <c r="S318" t="s">
        <v>8310</v>
      </c>
      <c r="T318" t="s">
        <v>8315</v>
      </c>
      <c r="U318">
        <f t="shared" si="24"/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0"/>
        <v>41619.468553240738</v>
      </c>
      <c r="K319">
        <v>1384186483</v>
      </c>
      <c r="L319" s="13">
        <f t="shared" si="21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2"/>
        <v>1.0080333333333333</v>
      </c>
      <c r="R319" s="8">
        <f t="shared" si="23"/>
        <v>95.699367088607602</v>
      </c>
      <c r="S319" t="s">
        <v>8310</v>
      </c>
      <c r="T319" t="s">
        <v>8315</v>
      </c>
      <c r="U319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0"/>
        <v>41359.788784722223</v>
      </c>
      <c r="K320">
        <v>1361753751</v>
      </c>
      <c r="L320" s="13">
        <f t="shared" si="21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2"/>
        <v>2.8332000000000002</v>
      </c>
      <c r="R320" s="8">
        <f t="shared" si="23"/>
        <v>49.880281690140848</v>
      </c>
      <c r="S320" t="s">
        <v>8310</v>
      </c>
      <c r="T320" t="s">
        <v>8315</v>
      </c>
      <c r="U320">
        <f t="shared" si="24"/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0"/>
        <v>40211.124305555553</v>
      </c>
      <c r="K321">
        <v>1257538029</v>
      </c>
      <c r="L321" s="13">
        <f t="shared" si="21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2"/>
        <v>1.1268</v>
      </c>
      <c r="R321" s="8">
        <f t="shared" si="23"/>
        <v>110.47058823529412</v>
      </c>
      <c r="S321" t="s">
        <v>8310</v>
      </c>
      <c r="T321" t="s">
        <v>8315</v>
      </c>
      <c r="U321">
        <f t="shared" si="24"/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ref="J322:J385" si="25">(I322/86400)+25569+(-5/24)</f>
        <v>42360.749999999993</v>
      </c>
      <c r="K322">
        <v>1448284433</v>
      </c>
      <c r="L322" s="13">
        <f t="shared" ref="L322:L385" si="26">(K322/86400)+25569+(-5/24)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7">E322/D322</f>
        <v>1.0658000000000001</v>
      </c>
      <c r="R322" s="8">
        <f t="shared" ref="R322:R385" si="28">E322/N322</f>
        <v>134.91139240506328</v>
      </c>
      <c r="S322" t="s">
        <v>8310</v>
      </c>
      <c r="T322" t="s">
        <v>8315</v>
      </c>
      <c r="U322">
        <f t="shared" si="24"/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si="25"/>
        <v>42682.279930555553</v>
      </c>
      <c r="K323">
        <v>1475577786</v>
      </c>
      <c r="L323" s="13">
        <f t="shared" si="26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27"/>
        <v>1.0266285714285714</v>
      </c>
      <c r="R323" s="8">
        <f t="shared" si="28"/>
        <v>106.62314540059347</v>
      </c>
      <c r="S323" t="s">
        <v>8310</v>
      </c>
      <c r="T323" t="s">
        <v>8315</v>
      </c>
      <c r="U323">
        <f t="shared" ref="U323:U386" si="29">J323-L323</f>
        <v>35.041666666664241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5"/>
        <v>42503.361666666664</v>
      </c>
      <c r="K324">
        <v>1460554848</v>
      </c>
      <c r="L324" s="13">
        <f t="shared" si="26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7"/>
        <v>1.0791200000000001</v>
      </c>
      <c r="R324" s="8">
        <f t="shared" si="28"/>
        <v>145.04301075268816</v>
      </c>
      <c r="S324" t="s">
        <v>8310</v>
      </c>
      <c r="T324" t="s">
        <v>8315</v>
      </c>
      <c r="U324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5"/>
        <v>42725.124305555553</v>
      </c>
      <c r="K325">
        <v>1479886966</v>
      </c>
      <c r="L325" s="13">
        <f t="shared" si="26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7"/>
        <v>1.2307407407407407</v>
      </c>
      <c r="R325" s="8">
        <f t="shared" si="28"/>
        <v>114.58620689655173</v>
      </c>
      <c r="S325" t="s">
        <v>8310</v>
      </c>
      <c r="T325" t="s">
        <v>8315</v>
      </c>
      <c r="U325">
        <f t="shared" si="29"/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5"/>
        <v>42217.417916666665</v>
      </c>
      <c r="K326">
        <v>1435590108</v>
      </c>
      <c r="L326" s="13">
        <f t="shared" si="26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7"/>
        <v>1.016</v>
      </c>
      <c r="R326" s="8">
        <f t="shared" si="28"/>
        <v>105.3170731707317</v>
      </c>
      <c r="S326" t="s">
        <v>8310</v>
      </c>
      <c r="T326" t="s">
        <v>8315</v>
      </c>
      <c r="U326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5"/>
        <v>42723.979548611103</v>
      </c>
      <c r="K327">
        <v>1479184233</v>
      </c>
      <c r="L327" s="13">
        <f t="shared" si="26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7"/>
        <v>1.04396</v>
      </c>
      <c r="R327" s="8">
        <f t="shared" si="28"/>
        <v>70.921195652173907</v>
      </c>
      <c r="S327" t="s">
        <v>8310</v>
      </c>
      <c r="T327" t="s">
        <v>8315</v>
      </c>
      <c r="U327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5"/>
        <v>42808.747916666667</v>
      </c>
      <c r="K328">
        <v>1486625606</v>
      </c>
      <c r="L328" s="13">
        <f t="shared" si="26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7"/>
        <v>1.1292973333333334</v>
      </c>
      <c r="R328" s="8">
        <f t="shared" si="28"/>
        <v>147.17167680278018</v>
      </c>
      <c r="S328" t="s">
        <v>8310</v>
      </c>
      <c r="T328" t="s">
        <v>8315</v>
      </c>
      <c r="U328">
        <f t="shared" si="29"/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5"/>
        <v>42085.124999999993</v>
      </c>
      <c r="K329">
        <v>1424669929</v>
      </c>
      <c r="L329" s="13">
        <f t="shared" si="26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7"/>
        <v>1.3640000000000001</v>
      </c>
      <c r="R329" s="8">
        <f t="shared" si="28"/>
        <v>160.47058823529412</v>
      </c>
      <c r="S329" t="s">
        <v>8310</v>
      </c>
      <c r="T329" t="s">
        <v>8315</v>
      </c>
      <c r="U329">
        <f t="shared" si="29"/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5"/>
        <v>42308.958333333336</v>
      </c>
      <c r="K330">
        <v>1443739388</v>
      </c>
      <c r="L330" s="13">
        <f t="shared" si="26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7"/>
        <v>1.036144</v>
      </c>
      <c r="R330" s="8">
        <f t="shared" si="28"/>
        <v>156.04578313253012</v>
      </c>
      <c r="S330" t="s">
        <v>8310</v>
      </c>
      <c r="T330" t="s">
        <v>8315</v>
      </c>
      <c r="U330">
        <f t="shared" si="29"/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5"/>
        <v>42314.958333333336</v>
      </c>
      <c r="K331">
        <v>1444821127</v>
      </c>
      <c r="L331" s="13">
        <f t="shared" si="26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7"/>
        <v>1.0549999999999999</v>
      </c>
      <c r="R331" s="8">
        <f t="shared" si="28"/>
        <v>63.17365269461078</v>
      </c>
      <c r="S331" t="s">
        <v>8310</v>
      </c>
      <c r="T331" t="s">
        <v>8315</v>
      </c>
      <c r="U331">
        <f t="shared" si="29"/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5"/>
        <v>41410.957638888889</v>
      </c>
      <c r="K332">
        <v>1366028563</v>
      </c>
      <c r="L332" s="13">
        <f t="shared" si="26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7"/>
        <v>1.0182857142857142</v>
      </c>
      <c r="R332" s="8">
        <f t="shared" si="28"/>
        <v>104.82352941176471</v>
      </c>
      <c r="S332" t="s">
        <v>8310</v>
      </c>
      <c r="T332" t="s">
        <v>8315</v>
      </c>
      <c r="U332">
        <f t="shared" si="29"/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5"/>
        <v>42538.373078703698</v>
      </c>
      <c r="K333">
        <v>1463493434</v>
      </c>
      <c r="L333" s="13">
        <f t="shared" si="26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7"/>
        <v>1.0660499999999999</v>
      </c>
      <c r="R333" s="8">
        <f t="shared" si="28"/>
        <v>97.356164383561648</v>
      </c>
      <c r="S333" t="s">
        <v>8310</v>
      </c>
      <c r="T333" t="s">
        <v>8315</v>
      </c>
      <c r="U333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5"/>
        <v>42305.124999999993</v>
      </c>
      <c r="K334">
        <v>1442420377</v>
      </c>
      <c r="L334" s="13">
        <f t="shared" si="26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7"/>
        <v>1.13015</v>
      </c>
      <c r="R334" s="8">
        <f t="shared" si="28"/>
        <v>203.63063063063063</v>
      </c>
      <c r="S334" t="s">
        <v>8310</v>
      </c>
      <c r="T334" t="s">
        <v>8315</v>
      </c>
      <c r="U334">
        <f t="shared" si="29"/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5"/>
        <v>42467.386469907404</v>
      </c>
      <c r="K335">
        <v>1457450191</v>
      </c>
      <c r="L335" s="13">
        <f t="shared" si="26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7"/>
        <v>1.252275</v>
      </c>
      <c r="R335" s="8">
        <f t="shared" si="28"/>
        <v>188.31203007518798</v>
      </c>
      <c r="S335" t="s">
        <v>8310</v>
      </c>
      <c r="T335" t="s">
        <v>8315</v>
      </c>
      <c r="U335">
        <f t="shared" si="29"/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5"/>
        <v>42139.583333333336</v>
      </c>
      <c r="K336">
        <v>1428423757</v>
      </c>
      <c r="L336" s="13">
        <f t="shared" si="26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7"/>
        <v>1.0119</v>
      </c>
      <c r="R336" s="8">
        <f t="shared" si="28"/>
        <v>146.65217391304347</v>
      </c>
      <c r="S336" t="s">
        <v>8310</v>
      </c>
      <c r="T336" t="s">
        <v>8315</v>
      </c>
      <c r="U336">
        <f t="shared" si="29"/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5"/>
        <v>42132.708333333336</v>
      </c>
      <c r="K337">
        <v>1428428515</v>
      </c>
      <c r="L337" s="13">
        <f t="shared" si="26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7"/>
        <v>1.0276470588235294</v>
      </c>
      <c r="R337" s="8">
        <f t="shared" si="28"/>
        <v>109.1875</v>
      </c>
      <c r="S337" t="s">
        <v>8310</v>
      </c>
      <c r="T337" t="s">
        <v>8315</v>
      </c>
      <c r="U337">
        <f t="shared" si="29"/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5"/>
        <v>42321.429606481477</v>
      </c>
      <c r="K338">
        <v>1444832318</v>
      </c>
      <c r="L338" s="13">
        <f t="shared" si="26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7"/>
        <v>1.1683911999999999</v>
      </c>
      <c r="R338" s="8">
        <f t="shared" si="28"/>
        <v>59.249046653144013</v>
      </c>
      <c r="S338" t="s">
        <v>8310</v>
      </c>
      <c r="T338" t="s">
        <v>8315</v>
      </c>
      <c r="U338">
        <f t="shared" si="29"/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5"/>
        <v>42076.878564814811</v>
      </c>
      <c r="K339">
        <v>1423710308</v>
      </c>
      <c r="L339" s="13">
        <f t="shared" si="26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7"/>
        <v>1.0116833333333335</v>
      </c>
      <c r="R339" s="8">
        <f t="shared" si="28"/>
        <v>97.904838709677421</v>
      </c>
      <c r="S339" t="s">
        <v>8310</v>
      </c>
      <c r="T339" t="s">
        <v>8315</v>
      </c>
      <c r="U339">
        <f t="shared" si="29"/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5"/>
        <v>42615.833333333336</v>
      </c>
      <c r="K340">
        <v>1468001290</v>
      </c>
      <c r="L340" s="13">
        <f t="shared" si="26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7"/>
        <v>1.1013360000000001</v>
      </c>
      <c r="R340" s="8">
        <f t="shared" si="28"/>
        <v>70.000169491525426</v>
      </c>
      <c r="S340" t="s">
        <v>8310</v>
      </c>
      <c r="T340" t="s">
        <v>8315</v>
      </c>
      <c r="U340">
        <f t="shared" si="29"/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5"/>
        <v>42123.551712962959</v>
      </c>
      <c r="K341">
        <v>1427739268</v>
      </c>
      <c r="L341" s="13">
        <f t="shared" si="26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7"/>
        <v>1.0808333333333333</v>
      </c>
      <c r="R341" s="8">
        <f t="shared" si="28"/>
        <v>72.865168539325836</v>
      </c>
      <c r="S341" t="s">
        <v>8310</v>
      </c>
      <c r="T341" t="s">
        <v>8315</v>
      </c>
      <c r="U341">
        <f t="shared" si="29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5"/>
        <v>42802.666666666664</v>
      </c>
      <c r="K342">
        <v>1486397007</v>
      </c>
      <c r="L342" s="13">
        <f t="shared" si="26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7"/>
        <v>1.2502285714285715</v>
      </c>
      <c r="R342" s="8">
        <f t="shared" si="28"/>
        <v>146.34782608695653</v>
      </c>
      <c r="S342" t="s">
        <v>8310</v>
      </c>
      <c r="T342" t="s">
        <v>8315</v>
      </c>
      <c r="U342">
        <f t="shared" si="29"/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5"/>
        <v>41912.957638888889</v>
      </c>
      <c r="K343">
        <v>1410555998</v>
      </c>
      <c r="L343" s="13">
        <f t="shared" si="26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7"/>
        <v>1.0671428571428572</v>
      </c>
      <c r="R343" s="8">
        <f t="shared" si="28"/>
        <v>67.909090909090907</v>
      </c>
      <c r="S343" t="s">
        <v>8310</v>
      </c>
      <c r="T343" t="s">
        <v>8315</v>
      </c>
      <c r="U343">
        <f t="shared" si="29"/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5"/>
        <v>42489.572511574072</v>
      </c>
      <c r="K344">
        <v>1459363465</v>
      </c>
      <c r="L344" s="13">
        <f t="shared" si="26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7"/>
        <v>1.0036639999999999</v>
      </c>
      <c r="R344" s="8">
        <f t="shared" si="28"/>
        <v>169.85083076923075</v>
      </c>
      <c r="S344" t="s">
        <v>8310</v>
      </c>
      <c r="T344" t="s">
        <v>8315</v>
      </c>
      <c r="U344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5"/>
        <v>41956.916666666664</v>
      </c>
      <c r="K345">
        <v>1413308545</v>
      </c>
      <c r="L345" s="13">
        <f t="shared" si="26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7"/>
        <v>1.0202863333333334</v>
      </c>
      <c r="R345" s="8">
        <f t="shared" si="28"/>
        <v>58.413339694656486</v>
      </c>
      <c r="S345" t="s">
        <v>8310</v>
      </c>
      <c r="T345" t="s">
        <v>8315</v>
      </c>
      <c r="U345">
        <f t="shared" si="29"/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5"/>
        <v>42155.888888888883</v>
      </c>
      <c r="K346">
        <v>1429312694</v>
      </c>
      <c r="L346" s="13">
        <f t="shared" si="26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7"/>
        <v>1.0208358208955224</v>
      </c>
      <c r="R346" s="8">
        <f t="shared" si="28"/>
        <v>119.99298245614035</v>
      </c>
      <c r="S346" t="s">
        <v>8310</v>
      </c>
      <c r="T346" t="s">
        <v>8315</v>
      </c>
      <c r="U346">
        <f t="shared" si="29"/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5"/>
        <v>42144.735995370364</v>
      </c>
      <c r="K347">
        <v>1429569590</v>
      </c>
      <c r="L347" s="13">
        <f t="shared" si="26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7"/>
        <v>1.2327586206896552</v>
      </c>
      <c r="R347" s="8">
        <f t="shared" si="28"/>
        <v>99.860335195530723</v>
      </c>
      <c r="S347" t="s">
        <v>8310</v>
      </c>
      <c r="T347" t="s">
        <v>8315</v>
      </c>
      <c r="U347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5"/>
        <v>42291.291909722218</v>
      </c>
      <c r="K348">
        <v>1442232021</v>
      </c>
      <c r="L348" s="13">
        <f t="shared" si="26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27"/>
        <v>1.7028880000000002</v>
      </c>
      <c r="R348" s="8">
        <f t="shared" si="28"/>
        <v>90.579148936170213</v>
      </c>
      <c r="S348" t="s">
        <v>8310</v>
      </c>
      <c r="T348" t="s">
        <v>8315</v>
      </c>
      <c r="U348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5"/>
        <v>42322.32880787037</v>
      </c>
      <c r="K349">
        <v>1444910009</v>
      </c>
      <c r="L349" s="13">
        <f t="shared" si="26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7"/>
        <v>1.1159049999999999</v>
      </c>
      <c r="R349" s="8">
        <f t="shared" si="28"/>
        <v>117.77361477572559</v>
      </c>
      <c r="S349" t="s">
        <v>8310</v>
      </c>
      <c r="T349" t="s">
        <v>8315</v>
      </c>
      <c r="U349">
        <f t="shared" si="29"/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5"/>
        <v>42237.378657407404</v>
      </c>
      <c r="K350">
        <v>1437573916</v>
      </c>
      <c r="L350" s="13">
        <f t="shared" si="26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7"/>
        <v>1.03</v>
      </c>
      <c r="R350" s="8">
        <f t="shared" si="28"/>
        <v>86.554621848739501</v>
      </c>
      <c r="S350" t="s">
        <v>8310</v>
      </c>
      <c r="T350" t="s">
        <v>8315</v>
      </c>
      <c r="U350">
        <f t="shared" si="29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5"/>
        <v>42790.290601851848</v>
      </c>
      <c r="K351">
        <v>1485345508</v>
      </c>
      <c r="L351" s="13">
        <f t="shared" si="26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7"/>
        <v>1.0663570159857905</v>
      </c>
      <c r="R351" s="8">
        <f t="shared" si="28"/>
        <v>71.899281437125751</v>
      </c>
      <c r="S351" t="s">
        <v>8310</v>
      </c>
      <c r="T351" t="s">
        <v>8315</v>
      </c>
      <c r="U351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5"/>
        <v>42623.957638888889</v>
      </c>
      <c r="K352">
        <v>1470274509</v>
      </c>
      <c r="L352" s="13">
        <f t="shared" si="26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7"/>
        <v>1.1476</v>
      </c>
      <c r="R352" s="8">
        <f t="shared" si="28"/>
        <v>129.81900452488688</v>
      </c>
      <c r="S352" t="s">
        <v>8310</v>
      </c>
      <c r="T352" t="s">
        <v>8315</v>
      </c>
      <c r="U352">
        <f t="shared" si="29"/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5"/>
        <v>42467.714745370373</v>
      </c>
      <c r="K353">
        <v>1456614554</v>
      </c>
      <c r="L353" s="13">
        <f t="shared" si="26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7"/>
        <v>1.2734117647058822</v>
      </c>
      <c r="R353" s="8">
        <f t="shared" si="28"/>
        <v>44.912863070539416</v>
      </c>
      <c r="S353" t="s">
        <v>8310</v>
      </c>
      <c r="T353" t="s">
        <v>8315</v>
      </c>
      <c r="U353">
        <f t="shared" si="29"/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5"/>
        <v>41919.959120370368</v>
      </c>
      <c r="K354">
        <v>1410148868</v>
      </c>
      <c r="L354" s="13">
        <f t="shared" si="26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7"/>
        <v>1.1656</v>
      </c>
      <c r="R354" s="8">
        <f t="shared" si="28"/>
        <v>40.755244755244753</v>
      </c>
      <c r="S354" t="s">
        <v>8310</v>
      </c>
      <c r="T354" t="s">
        <v>8315</v>
      </c>
      <c r="U354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5"/>
        <v>42327.625219907401</v>
      </c>
      <c r="K355">
        <v>1445367619</v>
      </c>
      <c r="L355" s="13">
        <f t="shared" si="26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7"/>
        <v>1.0861819426615318</v>
      </c>
      <c r="R355" s="8">
        <f t="shared" si="28"/>
        <v>103.52394779771615</v>
      </c>
      <c r="S355" t="s">
        <v>8310</v>
      </c>
      <c r="T355" t="s">
        <v>8315</v>
      </c>
      <c r="U355">
        <f t="shared" si="29"/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5"/>
        <v>42468.577789351846</v>
      </c>
      <c r="K356">
        <v>1457553121</v>
      </c>
      <c r="L356" s="13">
        <f t="shared" si="26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7"/>
        <v>1.0394285714285714</v>
      </c>
      <c r="R356" s="8">
        <f t="shared" si="28"/>
        <v>125.44827586206897</v>
      </c>
      <c r="S356" t="s">
        <v>8310</v>
      </c>
      <c r="T356" t="s">
        <v>8315</v>
      </c>
      <c r="U356">
        <f t="shared" si="29"/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5"/>
        <v>41974.127245370364</v>
      </c>
      <c r="K357">
        <v>1414738994</v>
      </c>
      <c r="L357" s="13">
        <f t="shared" si="26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7"/>
        <v>1.1625714285714286</v>
      </c>
      <c r="R357" s="8">
        <f t="shared" si="28"/>
        <v>246.60606060606059</v>
      </c>
      <c r="S357" t="s">
        <v>8310</v>
      </c>
      <c r="T357" t="s">
        <v>8315</v>
      </c>
      <c r="U357">
        <f t="shared" si="29"/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5"/>
        <v>42445.553159722222</v>
      </c>
      <c r="K358">
        <v>1455563793</v>
      </c>
      <c r="L358" s="13">
        <f t="shared" si="26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7"/>
        <v>1.0269239999999999</v>
      </c>
      <c r="R358" s="8">
        <f t="shared" si="28"/>
        <v>79.401340206185566</v>
      </c>
      <c r="S358" t="s">
        <v>8310</v>
      </c>
      <c r="T358" t="s">
        <v>8315</v>
      </c>
      <c r="U358">
        <f t="shared" si="29"/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5"/>
        <v>42118.01385416666</v>
      </c>
      <c r="K359">
        <v>1426396797</v>
      </c>
      <c r="L359" s="13">
        <f t="shared" si="26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7"/>
        <v>1.74</v>
      </c>
      <c r="R359" s="8">
        <f t="shared" si="28"/>
        <v>86.138613861386133</v>
      </c>
      <c r="S359" t="s">
        <v>8310</v>
      </c>
      <c r="T359" t="s">
        <v>8315</v>
      </c>
      <c r="U359">
        <f t="shared" si="29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5"/>
        <v>42536.416666666664</v>
      </c>
      <c r="K360">
        <v>1463517521</v>
      </c>
      <c r="L360" s="13">
        <f t="shared" si="26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7"/>
        <v>1.03088</v>
      </c>
      <c r="R360" s="8">
        <f t="shared" si="28"/>
        <v>193.04868913857678</v>
      </c>
      <c r="S360" t="s">
        <v>8310</v>
      </c>
      <c r="T360" t="s">
        <v>8315</v>
      </c>
      <c r="U360">
        <f t="shared" si="29"/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5"/>
        <v>41957.008333333331</v>
      </c>
      <c r="K361">
        <v>1414028490</v>
      </c>
      <c r="L361" s="13">
        <f t="shared" si="26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7"/>
        <v>1.0485537190082646</v>
      </c>
      <c r="R361" s="8">
        <f t="shared" si="28"/>
        <v>84.023178807947019</v>
      </c>
      <c r="S361" t="s">
        <v>8310</v>
      </c>
      <c r="T361" t="s">
        <v>8315</v>
      </c>
      <c r="U361">
        <f t="shared" si="29"/>
        <v>22.146180555551837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5"/>
        <v>42207.924305555549</v>
      </c>
      <c r="K362">
        <v>1433799180</v>
      </c>
      <c r="L362" s="13">
        <f t="shared" si="26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7"/>
        <v>1.0137499999999999</v>
      </c>
      <c r="R362" s="8">
        <f t="shared" si="28"/>
        <v>139.82758620689654</v>
      </c>
      <c r="S362" t="s">
        <v>8310</v>
      </c>
      <c r="T362" t="s">
        <v>8315</v>
      </c>
      <c r="U362">
        <f t="shared" si="29"/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5"/>
        <v>41965.834560185183</v>
      </c>
      <c r="K363">
        <v>1414108906</v>
      </c>
      <c r="L363" s="13">
        <f t="shared" si="26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7"/>
        <v>1.1107699999999998</v>
      </c>
      <c r="R363" s="8">
        <f t="shared" si="28"/>
        <v>109.82189265536722</v>
      </c>
      <c r="S363" t="s">
        <v>8310</v>
      </c>
      <c r="T363" t="s">
        <v>8315</v>
      </c>
      <c r="U363">
        <f t="shared" si="29"/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5"/>
        <v>41858.791666666664</v>
      </c>
      <c r="K364">
        <v>1405573391</v>
      </c>
      <c r="L364" s="13">
        <f t="shared" si="26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7"/>
        <v>1.2415933781686497</v>
      </c>
      <c r="R364" s="8">
        <f t="shared" si="28"/>
        <v>139.53488372093022</v>
      </c>
      <c r="S364" t="s">
        <v>8310</v>
      </c>
      <c r="T364" t="s">
        <v>8315</v>
      </c>
      <c r="U364">
        <f t="shared" si="29"/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5"/>
        <v>40300.598611111105</v>
      </c>
      <c r="K365">
        <v>1268934736</v>
      </c>
      <c r="L365" s="13">
        <f t="shared" si="26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7"/>
        <v>1.0133333333333334</v>
      </c>
      <c r="R365" s="8">
        <f t="shared" si="28"/>
        <v>347.84615384615387</v>
      </c>
      <c r="S365" t="s">
        <v>8310</v>
      </c>
      <c r="T365" t="s">
        <v>8315</v>
      </c>
      <c r="U365">
        <f t="shared" si="29"/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5"/>
        <v>41810.957638888889</v>
      </c>
      <c r="K366">
        <v>1400704672</v>
      </c>
      <c r="L366" s="13">
        <f t="shared" si="26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7"/>
        <v>1.1016142857142857</v>
      </c>
      <c r="R366" s="8">
        <f t="shared" si="28"/>
        <v>68.24159292035398</v>
      </c>
      <c r="S366" t="s">
        <v>8310</v>
      </c>
      <c r="T366" t="s">
        <v>8315</v>
      </c>
      <c r="U366">
        <f t="shared" si="29"/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5"/>
        <v>41698.398136574069</v>
      </c>
      <c r="K367">
        <v>1391005999</v>
      </c>
      <c r="L367" s="13">
        <f t="shared" si="26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7"/>
        <v>1.0397333333333334</v>
      </c>
      <c r="R367" s="8">
        <f t="shared" si="28"/>
        <v>239.93846153846152</v>
      </c>
      <c r="S367" t="s">
        <v>8310</v>
      </c>
      <c r="T367" t="s">
        <v>8315</v>
      </c>
      <c r="U367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5"/>
        <v>41049.584699074076</v>
      </c>
      <c r="K368">
        <v>1334948518</v>
      </c>
      <c r="L368" s="13">
        <f t="shared" si="26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27"/>
        <v>1.013157894736842</v>
      </c>
      <c r="R368" s="8">
        <f t="shared" si="28"/>
        <v>287.31343283582089</v>
      </c>
      <c r="S368" t="s">
        <v>8310</v>
      </c>
      <c r="T368" t="s">
        <v>8315</v>
      </c>
      <c r="U368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5"/>
        <v>41394.999305555553</v>
      </c>
      <c r="K369">
        <v>1363960278</v>
      </c>
      <c r="L369" s="13">
        <f t="shared" si="26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7"/>
        <v>1.033501</v>
      </c>
      <c r="R369" s="8">
        <f t="shared" si="28"/>
        <v>86.84882352941176</v>
      </c>
      <c r="S369" t="s">
        <v>8310</v>
      </c>
      <c r="T369" t="s">
        <v>8315</v>
      </c>
      <c r="U369">
        <f t="shared" si="29"/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5"/>
        <v>42078.355578703697</v>
      </c>
      <c r="K370">
        <v>1423405922</v>
      </c>
      <c r="L370" s="13">
        <f t="shared" si="26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7"/>
        <v>1.04112</v>
      </c>
      <c r="R370" s="8">
        <f t="shared" si="28"/>
        <v>81.84905660377359</v>
      </c>
      <c r="S370" t="s">
        <v>8310</v>
      </c>
      <c r="T370" t="s">
        <v>8315</v>
      </c>
      <c r="U370">
        <f t="shared" si="29"/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5"/>
        <v>40923.3433912037</v>
      </c>
      <c r="K371">
        <v>1324041269</v>
      </c>
      <c r="L371" s="13">
        <f t="shared" si="26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7"/>
        <v>1.1015569230769231</v>
      </c>
      <c r="R371" s="8">
        <f t="shared" si="28"/>
        <v>42.874970059880241</v>
      </c>
      <c r="S371" t="s">
        <v>8310</v>
      </c>
      <c r="T371" t="s">
        <v>8315</v>
      </c>
      <c r="U371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5"/>
        <v>42741.586805555555</v>
      </c>
      <c r="K372">
        <v>1481137500</v>
      </c>
      <c r="L372" s="13">
        <f t="shared" si="26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7"/>
        <v>1.2202</v>
      </c>
      <c r="R372" s="8">
        <f t="shared" si="28"/>
        <v>709.41860465116281</v>
      </c>
      <c r="S372" t="s">
        <v>8310</v>
      </c>
      <c r="T372" t="s">
        <v>8315</v>
      </c>
      <c r="U372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5"/>
        <v>41306.559479166666</v>
      </c>
      <c r="K373">
        <v>1355855139</v>
      </c>
      <c r="L373" s="13">
        <f t="shared" si="26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7"/>
        <v>1.1416866666666667</v>
      </c>
      <c r="R373" s="8">
        <f t="shared" si="28"/>
        <v>161.25517890772127</v>
      </c>
      <c r="S373" t="s">
        <v>8310</v>
      </c>
      <c r="T373" t="s">
        <v>8315</v>
      </c>
      <c r="U373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5"/>
        <v>42465.458333333336</v>
      </c>
      <c r="K374">
        <v>1456408244</v>
      </c>
      <c r="L374" s="13">
        <f t="shared" si="26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7"/>
        <v>1.2533333333333334</v>
      </c>
      <c r="R374" s="8">
        <f t="shared" si="28"/>
        <v>41.777777777777779</v>
      </c>
      <c r="S374" t="s">
        <v>8310</v>
      </c>
      <c r="T374" t="s">
        <v>8315</v>
      </c>
      <c r="U374">
        <f t="shared" si="29"/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5"/>
        <v>41108.703680555554</v>
      </c>
      <c r="K375">
        <v>1340056398</v>
      </c>
      <c r="L375" s="13">
        <f t="shared" si="26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7"/>
        <v>1.0666666666666667</v>
      </c>
      <c r="R375" s="8">
        <f t="shared" si="28"/>
        <v>89.887640449438209</v>
      </c>
      <c r="S375" t="s">
        <v>8310</v>
      </c>
      <c r="T375" t="s">
        <v>8315</v>
      </c>
      <c r="U375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5"/>
        <v>40802.680914351848</v>
      </c>
      <c r="K376">
        <v>1312320031</v>
      </c>
      <c r="L376" s="13">
        <f t="shared" si="26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7"/>
        <v>1.3065</v>
      </c>
      <c r="R376" s="8">
        <f t="shared" si="28"/>
        <v>45.051724137931032</v>
      </c>
      <c r="S376" t="s">
        <v>8310</v>
      </c>
      <c r="T376" t="s">
        <v>8315</v>
      </c>
      <c r="U376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5"/>
        <v>41699.512499999997</v>
      </c>
      <c r="K377">
        <v>1390088311</v>
      </c>
      <c r="L377" s="13">
        <f t="shared" si="26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7"/>
        <v>1.2</v>
      </c>
      <c r="R377" s="8">
        <f t="shared" si="28"/>
        <v>42.857142857142854</v>
      </c>
      <c r="S377" t="s">
        <v>8310</v>
      </c>
      <c r="T377" t="s">
        <v>8315</v>
      </c>
      <c r="U377">
        <f t="shared" si="29"/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5"/>
        <v>42607.244398148141</v>
      </c>
      <c r="K378">
        <v>1469443916</v>
      </c>
      <c r="L378" s="13">
        <f t="shared" si="26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7"/>
        <v>1.0595918367346939</v>
      </c>
      <c r="R378" s="8">
        <f t="shared" si="28"/>
        <v>54.083333333333336</v>
      </c>
      <c r="S378" t="s">
        <v>8310</v>
      </c>
      <c r="T378" t="s">
        <v>8315</v>
      </c>
      <c r="U378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5"/>
        <v>42322.084027777775</v>
      </c>
      <c r="K379">
        <v>1444888868</v>
      </c>
      <c r="L379" s="13">
        <f t="shared" si="26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7"/>
        <v>1.1439999999999999</v>
      </c>
      <c r="R379" s="8">
        <f t="shared" si="28"/>
        <v>103.21804511278195</v>
      </c>
      <c r="S379" t="s">
        <v>8310</v>
      </c>
      <c r="T379" t="s">
        <v>8315</v>
      </c>
      <c r="U379">
        <f t="shared" si="29"/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5"/>
        <v>42394.786111111105</v>
      </c>
      <c r="K380">
        <v>1451655808</v>
      </c>
      <c r="L380" s="13">
        <f t="shared" si="26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7"/>
        <v>1.1176666666666666</v>
      </c>
      <c r="R380" s="8">
        <f t="shared" si="28"/>
        <v>40.397590361445786</v>
      </c>
      <c r="S380" t="s">
        <v>8310</v>
      </c>
      <c r="T380" t="s">
        <v>8315</v>
      </c>
      <c r="U380">
        <f t="shared" si="29"/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5"/>
        <v>41032.479999999996</v>
      </c>
      <c r="K381">
        <v>1332174672</v>
      </c>
      <c r="L381" s="13">
        <f t="shared" si="26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7"/>
        <v>1.1608000000000001</v>
      </c>
      <c r="R381" s="8">
        <f t="shared" si="28"/>
        <v>116.85906040268456</v>
      </c>
      <c r="S381" t="s">
        <v>8310</v>
      </c>
      <c r="T381" t="s">
        <v>8315</v>
      </c>
      <c r="U381">
        <f t="shared" si="29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5"/>
        <v>42392.511481481481</v>
      </c>
      <c r="K382">
        <v>1451409392</v>
      </c>
      <c r="L382" s="13">
        <f t="shared" si="26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7"/>
        <v>1.415</v>
      </c>
      <c r="R382" s="8">
        <f t="shared" si="28"/>
        <v>115.51020408163265</v>
      </c>
      <c r="S382" t="s">
        <v>8310</v>
      </c>
      <c r="T382" t="s">
        <v>8315</v>
      </c>
      <c r="U382">
        <f t="shared" si="29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5"/>
        <v>41120</v>
      </c>
      <c r="K383">
        <v>1340642717</v>
      </c>
      <c r="L383" s="13">
        <f t="shared" si="26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7"/>
        <v>1.0472999999999999</v>
      </c>
      <c r="R383" s="8">
        <f t="shared" si="28"/>
        <v>104.31274900398407</v>
      </c>
      <c r="S383" t="s">
        <v>8310</v>
      </c>
      <c r="T383" t="s">
        <v>8315</v>
      </c>
      <c r="U383">
        <f t="shared" si="29"/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5"/>
        <v>41158.501157407409</v>
      </c>
      <c r="K384">
        <v>1345741300</v>
      </c>
      <c r="L384" s="13">
        <f t="shared" si="26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7"/>
        <v>2.5583333333333331</v>
      </c>
      <c r="R384" s="8">
        <f t="shared" si="28"/>
        <v>69.772727272727266</v>
      </c>
      <c r="S384" t="s">
        <v>8310</v>
      </c>
      <c r="T384" t="s">
        <v>8315</v>
      </c>
      <c r="U384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5"/>
        <v>41777.90924768518</v>
      </c>
      <c r="K385">
        <v>1398480559</v>
      </c>
      <c r="L385" s="13">
        <f t="shared" si="26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7"/>
        <v>2.0670670670670672</v>
      </c>
      <c r="R385" s="8">
        <f t="shared" si="28"/>
        <v>43.020833333333336</v>
      </c>
      <c r="S385" t="s">
        <v>8310</v>
      </c>
      <c r="T385" t="s">
        <v>8315</v>
      </c>
      <c r="U385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ref="J386:J449" si="30">(I386/86400)+25569+(-5/24)</f>
        <v>42010.573460648149</v>
      </c>
      <c r="K386">
        <v>1417977947</v>
      </c>
      <c r="L386" s="13">
        <f t="shared" ref="L386:L449" si="31">(K386/86400)+25569+(-5/24)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2">E386/D386</f>
        <v>1.1210500000000001</v>
      </c>
      <c r="R386" s="8">
        <f t="shared" ref="R386:R449" si="33">E386/N386</f>
        <v>58.540469973890339</v>
      </c>
      <c r="S386" t="s">
        <v>8310</v>
      </c>
      <c r="T386" t="s">
        <v>8315</v>
      </c>
      <c r="U386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si="30"/>
        <v>41964.41783564815</v>
      </c>
      <c r="K387">
        <v>1413986501</v>
      </c>
      <c r="L387" s="13">
        <f t="shared" si="31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32"/>
        <v>1.05982</v>
      </c>
      <c r="R387" s="8">
        <f t="shared" si="33"/>
        <v>111.79535864978902</v>
      </c>
      <c r="S387" t="s">
        <v>8310</v>
      </c>
      <c r="T387" t="s">
        <v>8315</v>
      </c>
      <c r="U387">
        <f t="shared" ref="U387:U450" si="34">J387-L387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0"/>
        <v>42226.742951388886</v>
      </c>
      <c r="K388">
        <v>1437950991</v>
      </c>
      <c r="L388" s="13">
        <f t="shared" si="31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2"/>
        <v>1.0016666666666667</v>
      </c>
      <c r="R388" s="8">
        <f t="shared" si="33"/>
        <v>46.230769230769234</v>
      </c>
      <c r="S388" t="s">
        <v>8310</v>
      </c>
      <c r="T388" t="s">
        <v>8315</v>
      </c>
      <c r="U388">
        <f t="shared" si="34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0"/>
        <v>42231.041666666664</v>
      </c>
      <c r="K389">
        <v>1436976858</v>
      </c>
      <c r="L389" s="13">
        <f t="shared" si="31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2"/>
        <v>2.1398947368421051</v>
      </c>
      <c r="R389" s="8">
        <f t="shared" si="33"/>
        <v>144.69039145907473</v>
      </c>
      <c r="S389" t="s">
        <v>8310</v>
      </c>
      <c r="T389" t="s">
        <v>8315</v>
      </c>
      <c r="U389">
        <f t="shared" si="34"/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0"/>
        <v>42578.86782407407</v>
      </c>
      <c r="K390">
        <v>1467078580</v>
      </c>
      <c r="L390" s="13">
        <f t="shared" si="31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32"/>
        <v>1.2616000000000001</v>
      </c>
      <c r="R390" s="8">
        <f t="shared" si="33"/>
        <v>88.845070422535215</v>
      </c>
      <c r="S390" t="s">
        <v>8310</v>
      </c>
      <c r="T390" t="s">
        <v>8315</v>
      </c>
      <c r="U390">
        <f t="shared" si="34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0"/>
        <v>41705.749305555553</v>
      </c>
      <c r="K391">
        <v>1391477450</v>
      </c>
      <c r="L391" s="13">
        <f t="shared" si="31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2"/>
        <v>1.8153547058823529</v>
      </c>
      <c r="R391" s="8">
        <f t="shared" si="33"/>
        <v>81.75107284768211</v>
      </c>
      <c r="S391" t="s">
        <v>8310</v>
      </c>
      <c r="T391" t="s">
        <v>8315</v>
      </c>
      <c r="U391">
        <f t="shared" si="34"/>
        <v>31.894560185181035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0"/>
        <v>42131.828379629624</v>
      </c>
      <c r="K392">
        <v>1429318372</v>
      </c>
      <c r="L392" s="13">
        <f t="shared" si="31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2"/>
        <v>1</v>
      </c>
      <c r="R392" s="8">
        <f t="shared" si="33"/>
        <v>71.428571428571431</v>
      </c>
      <c r="S392" t="s">
        <v>8310</v>
      </c>
      <c r="T392" t="s">
        <v>8315</v>
      </c>
      <c r="U392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0"/>
        <v>40894.832638888889</v>
      </c>
      <c r="K393">
        <v>1321578051</v>
      </c>
      <c r="L393" s="13">
        <f t="shared" si="31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32"/>
        <v>1.0061</v>
      </c>
      <c r="R393" s="8">
        <f t="shared" si="33"/>
        <v>104.25906735751295</v>
      </c>
      <c r="S393" t="s">
        <v>8310</v>
      </c>
      <c r="T393" t="s">
        <v>8315</v>
      </c>
      <c r="U393">
        <f t="shared" si="34"/>
        <v>29.998715277783049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0"/>
        <v>40793.916666666664</v>
      </c>
      <c r="K394">
        <v>1312823571</v>
      </c>
      <c r="L394" s="13">
        <f t="shared" si="31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2"/>
        <v>1.009027027027027</v>
      </c>
      <c r="R394" s="8">
        <f t="shared" si="33"/>
        <v>90.616504854368927</v>
      </c>
      <c r="S394" t="s">
        <v>8310</v>
      </c>
      <c r="T394" t="s">
        <v>8315</v>
      </c>
      <c r="U394">
        <f t="shared" si="34"/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0"/>
        <v>41557.500601851847</v>
      </c>
      <c r="K395">
        <v>1378746052</v>
      </c>
      <c r="L395" s="13">
        <f t="shared" si="31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2"/>
        <v>1.10446</v>
      </c>
      <c r="R395" s="8">
        <f t="shared" si="33"/>
        <v>157.33048433048432</v>
      </c>
      <c r="S395" t="s">
        <v>8310</v>
      </c>
      <c r="T395" t="s">
        <v>8315</v>
      </c>
      <c r="U395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0"/>
        <v>42477.568078703705</v>
      </c>
      <c r="K396">
        <v>1455737882</v>
      </c>
      <c r="L396" s="13">
        <f t="shared" si="31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2"/>
        <v>1.118936170212766</v>
      </c>
      <c r="R396" s="8">
        <f t="shared" si="33"/>
        <v>105.18</v>
      </c>
      <c r="S396" t="s">
        <v>8310</v>
      </c>
      <c r="T396" t="s">
        <v>8315</v>
      </c>
      <c r="U396">
        <f t="shared" si="34"/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0"/>
        <v>41026.688888888886</v>
      </c>
      <c r="K397">
        <v>1332452960</v>
      </c>
      <c r="L397" s="13">
        <f t="shared" si="31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2"/>
        <v>1.0804450000000001</v>
      </c>
      <c r="R397" s="8">
        <f t="shared" si="33"/>
        <v>58.719836956521746</v>
      </c>
      <c r="S397" t="s">
        <v>8310</v>
      </c>
      <c r="T397" t="s">
        <v>8315</v>
      </c>
      <c r="U397">
        <f t="shared" si="34"/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0"/>
        <v>41097.356550925928</v>
      </c>
      <c r="K398">
        <v>1340372006</v>
      </c>
      <c r="L398" s="13">
        <f t="shared" si="31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32"/>
        <v>1.0666666666666667</v>
      </c>
      <c r="R398" s="8">
        <f t="shared" si="33"/>
        <v>81.632653061224488</v>
      </c>
      <c r="S398" t="s">
        <v>8310</v>
      </c>
      <c r="T398" t="s">
        <v>8315</v>
      </c>
      <c r="U398">
        <f t="shared" si="34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0"/>
        <v>40421.947222222218</v>
      </c>
      <c r="K399">
        <v>1279651084</v>
      </c>
      <c r="L399" s="13">
        <f t="shared" si="31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2"/>
        <v>1.0390027322404372</v>
      </c>
      <c r="R399" s="8">
        <f t="shared" si="33"/>
        <v>56.460043668122275</v>
      </c>
      <c r="S399" t="s">
        <v>8310</v>
      </c>
      <c r="T399" t="s">
        <v>8315</v>
      </c>
      <c r="U399">
        <f t="shared" si="34"/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0"/>
        <v>42123.584791666661</v>
      </c>
      <c r="K400">
        <v>1426446126</v>
      </c>
      <c r="L400" s="13">
        <f t="shared" si="31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2"/>
        <v>1.2516</v>
      </c>
      <c r="R400" s="8">
        <f t="shared" si="33"/>
        <v>140.1044776119403</v>
      </c>
      <c r="S400" t="s">
        <v>8310</v>
      </c>
      <c r="T400" t="s">
        <v>8315</v>
      </c>
      <c r="U400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0"/>
        <v>42718.291666666664</v>
      </c>
      <c r="K401">
        <v>1479070867</v>
      </c>
      <c r="L401" s="13">
        <f t="shared" si="31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2"/>
        <v>1.0680499999999999</v>
      </c>
      <c r="R401" s="8">
        <f t="shared" si="33"/>
        <v>224.85263157894738</v>
      </c>
      <c r="S401" t="s">
        <v>8310</v>
      </c>
      <c r="T401" t="s">
        <v>8315</v>
      </c>
      <c r="U401">
        <f t="shared" si="34"/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0"/>
        <v>41775.9375</v>
      </c>
      <c r="K402">
        <v>1397661347</v>
      </c>
      <c r="L402" s="13">
        <f t="shared" si="31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2"/>
        <v>1.1230249999999999</v>
      </c>
      <c r="R402" s="8">
        <f t="shared" si="33"/>
        <v>181.13306451612902</v>
      </c>
      <c r="S402" t="s">
        <v>8310</v>
      </c>
      <c r="T402" t="s">
        <v>8315</v>
      </c>
      <c r="U402">
        <f t="shared" si="34"/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0"/>
        <v>40762.633912037032</v>
      </c>
      <c r="K403">
        <v>1310155970</v>
      </c>
      <c r="L403" s="13">
        <f t="shared" si="31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2"/>
        <v>1.0381199999999999</v>
      </c>
      <c r="R403" s="8">
        <f t="shared" si="33"/>
        <v>711.04109589041093</v>
      </c>
      <c r="S403" t="s">
        <v>8310</v>
      </c>
      <c r="T403" t="s">
        <v>8315</v>
      </c>
      <c r="U403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0"/>
        <v>42313.372881944444</v>
      </c>
      <c r="K404">
        <v>1444913817</v>
      </c>
      <c r="L404" s="13">
        <f t="shared" si="31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2"/>
        <v>1.4165000000000001</v>
      </c>
      <c r="R404" s="8">
        <f t="shared" si="33"/>
        <v>65.883720930232556</v>
      </c>
      <c r="S404" t="s">
        <v>8310</v>
      </c>
      <c r="T404" t="s">
        <v>8315</v>
      </c>
      <c r="U404">
        <f t="shared" si="34"/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0"/>
        <v>40765.088888888888</v>
      </c>
      <c r="K405">
        <v>1308900441</v>
      </c>
      <c r="L405" s="13">
        <f t="shared" si="31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2"/>
        <v>1.0526</v>
      </c>
      <c r="R405" s="8">
        <f t="shared" si="33"/>
        <v>75.185714285714283</v>
      </c>
      <c r="S405" t="s">
        <v>8310</v>
      </c>
      <c r="T405" t="s">
        <v>8315</v>
      </c>
      <c r="U405">
        <f t="shared" si="34"/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0"/>
        <v>41675.75277777778</v>
      </c>
      <c r="K406">
        <v>1389107062</v>
      </c>
      <c r="L406" s="13">
        <f t="shared" si="31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32"/>
        <v>1.0309142857142857</v>
      </c>
      <c r="R406" s="8">
        <f t="shared" si="33"/>
        <v>133.14391143911439</v>
      </c>
      <c r="S406" t="s">
        <v>8310</v>
      </c>
      <c r="T406" t="s">
        <v>8315</v>
      </c>
      <c r="U406">
        <f t="shared" si="34"/>
        <v>29.33307870371209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0"/>
        <v>41703.876608796294</v>
      </c>
      <c r="K407">
        <v>1391479339</v>
      </c>
      <c r="L407" s="13">
        <f t="shared" si="31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2"/>
        <v>1.0765957446808512</v>
      </c>
      <c r="R407" s="8">
        <f t="shared" si="33"/>
        <v>55.2</v>
      </c>
      <c r="S407" t="s">
        <v>8310</v>
      </c>
      <c r="T407" t="s">
        <v>8315</v>
      </c>
      <c r="U407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0"/>
        <v>40672.040972222218</v>
      </c>
      <c r="K408">
        <v>1301975637</v>
      </c>
      <c r="L408" s="13">
        <f t="shared" si="31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2"/>
        <v>1.0770464285714285</v>
      </c>
      <c r="R408" s="8">
        <f t="shared" si="33"/>
        <v>86.163714285714292</v>
      </c>
      <c r="S408" t="s">
        <v>8310</v>
      </c>
      <c r="T408" t="s">
        <v>8315</v>
      </c>
      <c r="U408">
        <f t="shared" si="34"/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0"/>
        <v>40866.704282407409</v>
      </c>
      <c r="K409">
        <v>1316552050</v>
      </c>
      <c r="L409" s="13">
        <f t="shared" si="31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2"/>
        <v>1.0155000000000001</v>
      </c>
      <c r="R409" s="8">
        <f t="shared" si="33"/>
        <v>92.318181818181813</v>
      </c>
      <c r="S409" t="s">
        <v>8310</v>
      </c>
      <c r="T409" t="s">
        <v>8315</v>
      </c>
      <c r="U409">
        <f t="shared" si="34"/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0"/>
        <v>41583.569328703699</v>
      </c>
      <c r="K410">
        <v>1380217190</v>
      </c>
      <c r="L410" s="13">
        <f t="shared" si="31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2"/>
        <v>1.0143766666666667</v>
      </c>
      <c r="R410" s="8">
        <f t="shared" si="33"/>
        <v>160.16473684210527</v>
      </c>
      <c r="S410" t="s">
        <v>8310</v>
      </c>
      <c r="T410" t="s">
        <v>8315</v>
      </c>
      <c r="U410">
        <f t="shared" si="34"/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0"/>
        <v>42573.654444444437</v>
      </c>
      <c r="K411">
        <v>1466628144</v>
      </c>
      <c r="L411" s="13">
        <f t="shared" si="31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2"/>
        <v>1.3680000000000001</v>
      </c>
      <c r="R411" s="8">
        <f t="shared" si="33"/>
        <v>45.6</v>
      </c>
      <c r="S411" t="s">
        <v>8310</v>
      </c>
      <c r="T411" t="s">
        <v>8315</v>
      </c>
      <c r="U411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0"/>
        <v>42173.773113425923</v>
      </c>
      <c r="K412">
        <v>1429486397</v>
      </c>
      <c r="L412" s="13">
        <f t="shared" si="31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32"/>
        <v>1.2829999999999999</v>
      </c>
      <c r="R412" s="8">
        <f t="shared" si="33"/>
        <v>183.28571428571428</v>
      </c>
      <c r="S412" t="s">
        <v>8310</v>
      </c>
      <c r="T412" t="s">
        <v>8315</v>
      </c>
      <c r="U412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0"/>
        <v>41630</v>
      </c>
      <c r="K413">
        <v>1384920804</v>
      </c>
      <c r="L413" s="13">
        <f t="shared" si="31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2"/>
        <v>1.0105</v>
      </c>
      <c r="R413" s="8">
        <f t="shared" si="33"/>
        <v>125.78838174273859</v>
      </c>
      <c r="S413" t="s">
        <v>8310</v>
      </c>
      <c r="T413" t="s">
        <v>8315</v>
      </c>
      <c r="U413">
        <f t="shared" si="34"/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0"/>
        <v>41115.534467592588</v>
      </c>
      <c r="K414">
        <v>1341856178</v>
      </c>
      <c r="L414" s="13">
        <f t="shared" si="31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2"/>
        <v>1.2684</v>
      </c>
      <c r="R414" s="8">
        <f t="shared" si="33"/>
        <v>57.654545454545456</v>
      </c>
      <c r="S414" t="s">
        <v>8310</v>
      </c>
      <c r="T414" t="s">
        <v>8315</v>
      </c>
      <c r="U414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0"/>
        <v>41109.66910879629</v>
      </c>
      <c r="K415">
        <v>1340139811</v>
      </c>
      <c r="L415" s="13">
        <f t="shared" si="31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2"/>
        <v>1.0508593749999999</v>
      </c>
      <c r="R415" s="8">
        <f t="shared" si="33"/>
        <v>78.660818713450297</v>
      </c>
      <c r="S415" t="s">
        <v>8310</v>
      </c>
      <c r="T415" t="s">
        <v>8315</v>
      </c>
      <c r="U415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0"/>
        <v>41558.85491898148</v>
      </c>
      <c r="K416">
        <v>1378949465</v>
      </c>
      <c r="L416" s="13">
        <f t="shared" si="31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2"/>
        <v>1.0285405405405406</v>
      </c>
      <c r="R416" s="8">
        <f t="shared" si="33"/>
        <v>91.480769230769226</v>
      </c>
      <c r="S416" t="s">
        <v>8310</v>
      </c>
      <c r="T416" t="s">
        <v>8315</v>
      </c>
      <c r="U416">
        <f t="shared" si="34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0"/>
        <v>41929.291666666664</v>
      </c>
      <c r="K417">
        <v>1411417602</v>
      </c>
      <c r="L417" s="13">
        <f t="shared" si="31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2"/>
        <v>1.0214714285714286</v>
      </c>
      <c r="R417" s="8">
        <f t="shared" si="33"/>
        <v>68.09809523809524</v>
      </c>
      <c r="S417" t="s">
        <v>8310</v>
      </c>
      <c r="T417" t="s">
        <v>8315</v>
      </c>
      <c r="U417">
        <f t="shared" si="34"/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0"/>
        <v>41678.187858796293</v>
      </c>
      <c r="K418">
        <v>1389259831</v>
      </c>
      <c r="L418" s="13">
        <f t="shared" si="31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2"/>
        <v>1.2021700000000002</v>
      </c>
      <c r="R418" s="8">
        <f t="shared" si="33"/>
        <v>48.086800000000004</v>
      </c>
      <c r="S418" t="s">
        <v>8310</v>
      </c>
      <c r="T418" t="s">
        <v>8315</v>
      </c>
      <c r="U418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0"/>
        <v>41371.981249999997</v>
      </c>
      <c r="K419">
        <v>1364426260</v>
      </c>
      <c r="L419" s="13">
        <f t="shared" si="31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32"/>
        <v>1.0024761904761905</v>
      </c>
      <c r="R419" s="8">
        <f t="shared" si="33"/>
        <v>202.42307692307693</v>
      </c>
      <c r="S419" t="s">
        <v>8310</v>
      </c>
      <c r="T419" t="s">
        <v>8315</v>
      </c>
      <c r="U419">
        <f t="shared" si="34"/>
        <v>11.218981481484661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0"/>
        <v>42208.07403935185</v>
      </c>
      <c r="K420">
        <v>1435041997</v>
      </c>
      <c r="L420" s="13">
        <f t="shared" si="31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2"/>
        <v>1.0063392857142857</v>
      </c>
      <c r="R420" s="8">
        <f t="shared" si="33"/>
        <v>216.75</v>
      </c>
      <c r="S420" t="s">
        <v>8310</v>
      </c>
      <c r="T420" t="s">
        <v>8315</v>
      </c>
      <c r="U420">
        <f t="shared" si="34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0"/>
        <v>41454.634108796294</v>
      </c>
      <c r="K421">
        <v>1367352787</v>
      </c>
      <c r="L421" s="13">
        <f t="shared" si="31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2"/>
        <v>1.004375</v>
      </c>
      <c r="R421" s="8">
        <f t="shared" si="33"/>
        <v>110.06849315068493</v>
      </c>
      <c r="S421" t="s">
        <v>8310</v>
      </c>
      <c r="T421" t="s">
        <v>8315</v>
      </c>
      <c r="U421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0"/>
        <v>41711.986469907402</v>
      </c>
      <c r="K422">
        <v>1392183631</v>
      </c>
      <c r="L422" s="13">
        <f t="shared" si="31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2"/>
        <v>4.3939393939393936E-3</v>
      </c>
      <c r="R422" s="8">
        <f t="shared" si="33"/>
        <v>4.833333333333333</v>
      </c>
      <c r="S422" t="s">
        <v>8310</v>
      </c>
      <c r="T422" t="s">
        <v>8316</v>
      </c>
      <c r="U422">
        <f t="shared" si="34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0"/>
        <v>42237.283055555548</v>
      </c>
      <c r="K423">
        <v>1434973656</v>
      </c>
      <c r="L423" s="13">
        <f t="shared" si="31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2"/>
        <v>2.0066666666666667E-2</v>
      </c>
      <c r="R423" s="8">
        <f t="shared" si="33"/>
        <v>50.166666666666664</v>
      </c>
      <c r="S423" t="s">
        <v>8310</v>
      </c>
      <c r="T423" t="s">
        <v>8316</v>
      </c>
      <c r="U423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0"/>
        <v>41893.052048611113</v>
      </c>
      <c r="K424">
        <v>1407824097</v>
      </c>
      <c r="L424" s="13">
        <f t="shared" si="31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32"/>
        <v>1.0749999999999999E-2</v>
      </c>
      <c r="R424" s="8">
        <f t="shared" si="33"/>
        <v>35.833333333333336</v>
      </c>
      <c r="S424" t="s">
        <v>8310</v>
      </c>
      <c r="T424" t="s">
        <v>8316</v>
      </c>
      <c r="U424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0"/>
        <v>41430.717939814815</v>
      </c>
      <c r="K425">
        <v>1367878430</v>
      </c>
      <c r="L425" s="13">
        <f t="shared" si="31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2"/>
        <v>7.6499999999999997E-3</v>
      </c>
      <c r="R425" s="8">
        <f t="shared" si="33"/>
        <v>11.76923076923077</v>
      </c>
      <c r="S425" t="s">
        <v>8310</v>
      </c>
      <c r="T425" t="s">
        <v>8316</v>
      </c>
      <c r="U425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0"/>
        <v>40994.126145833332</v>
      </c>
      <c r="K426">
        <v>1327568499</v>
      </c>
      <c r="L426" s="13">
        <f t="shared" si="31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2"/>
        <v>6.7966666666666675E-2</v>
      </c>
      <c r="R426" s="8">
        <f t="shared" si="33"/>
        <v>40.78</v>
      </c>
      <c r="S426" t="s">
        <v>8310</v>
      </c>
      <c r="T426" t="s">
        <v>8316</v>
      </c>
      <c r="U426">
        <f t="shared" si="34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0"/>
        <v>42335.694490740738</v>
      </c>
      <c r="K427">
        <v>1443472804</v>
      </c>
      <c r="L427" s="13">
        <f t="shared" si="31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2"/>
        <v>1.2E-4</v>
      </c>
      <c r="R427" s="8">
        <f t="shared" si="33"/>
        <v>3</v>
      </c>
      <c r="S427" t="s">
        <v>8310</v>
      </c>
      <c r="T427" t="s">
        <v>8316</v>
      </c>
      <c r="U427">
        <f t="shared" si="34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0"/>
        <v>42430.503634259258</v>
      </c>
      <c r="K428">
        <v>1454259914</v>
      </c>
      <c r="L428" s="13">
        <f t="shared" si="31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2"/>
        <v>1.3299999999999999E-2</v>
      </c>
      <c r="R428" s="8">
        <f t="shared" si="33"/>
        <v>16.625</v>
      </c>
      <c r="S428" t="s">
        <v>8310</v>
      </c>
      <c r="T428" t="s">
        <v>8316</v>
      </c>
      <c r="U428">
        <f t="shared" si="34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0"/>
        <v>42299.582638888889</v>
      </c>
      <c r="K429">
        <v>1444340940</v>
      </c>
      <c r="L429" s="13">
        <f t="shared" si="31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32"/>
        <v>0</v>
      </c>
      <c r="R429" s="8" t="e">
        <f t="shared" si="33"/>
        <v>#DIV/0!</v>
      </c>
      <c r="S429" t="s">
        <v>8310</v>
      </c>
      <c r="T429" t="s">
        <v>8316</v>
      </c>
      <c r="U429">
        <f t="shared" si="34"/>
        <v>13.881944444445253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0"/>
        <v>41806.708333333328</v>
      </c>
      <c r="K430">
        <v>1400523845</v>
      </c>
      <c r="L430" s="13">
        <f t="shared" si="31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2"/>
        <v>5.6333333333333332E-2</v>
      </c>
      <c r="R430" s="8">
        <f t="shared" si="33"/>
        <v>52</v>
      </c>
      <c r="S430" t="s">
        <v>8310</v>
      </c>
      <c r="T430" t="s">
        <v>8316</v>
      </c>
      <c r="U430">
        <f t="shared" si="34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0"/>
        <v>40143.999305555553</v>
      </c>
      <c r="K431">
        <v>1252964282</v>
      </c>
      <c r="L431" s="13">
        <f t="shared" si="31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2"/>
        <v>0</v>
      </c>
      <c r="R431" s="8" t="e">
        <f t="shared" si="33"/>
        <v>#DIV/0!</v>
      </c>
      <c r="S431" t="s">
        <v>8310</v>
      </c>
      <c r="T431" t="s">
        <v>8316</v>
      </c>
      <c r="U431">
        <f t="shared" si="34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0"/>
        <v>41527.898923611108</v>
      </c>
      <c r="K432">
        <v>1377570867</v>
      </c>
      <c r="L432" s="13">
        <f t="shared" si="31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2"/>
        <v>2.4E-2</v>
      </c>
      <c r="R432" s="8">
        <f t="shared" si="33"/>
        <v>4.8</v>
      </c>
      <c r="S432" t="s">
        <v>8310</v>
      </c>
      <c r="T432" t="s">
        <v>8316</v>
      </c>
      <c r="U432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0"/>
        <v>42556.662997685184</v>
      </c>
      <c r="K433">
        <v>1465160083</v>
      </c>
      <c r="L433" s="13">
        <f t="shared" si="31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32"/>
        <v>0.13833333333333334</v>
      </c>
      <c r="R433" s="8">
        <f t="shared" si="33"/>
        <v>51.875</v>
      </c>
      <c r="S433" t="s">
        <v>8310</v>
      </c>
      <c r="T433" t="s">
        <v>8316</v>
      </c>
      <c r="U433">
        <f t="shared" si="34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0"/>
        <v>42298.51829861111</v>
      </c>
      <c r="K434">
        <v>1440264381</v>
      </c>
      <c r="L434" s="13">
        <f t="shared" si="31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2"/>
        <v>9.5000000000000001E-2</v>
      </c>
      <c r="R434" s="8">
        <f t="shared" si="33"/>
        <v>71.25</v>
      </c>
      <c r="S434" t="s">
        <v>8310</v>
      </c>
      <c r="T434" t="s">
        <v>8316</v>
      </c>
      <c r="U434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0"/>
        <v>42288.421550925923</v>
      </c>
      <c r="K435">
        <v>1439392022</v>
      </c>
      <c r="L435" s="13">
        <f t="shared" si="31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32"/>
        <v>0</v>
      </c>
      <c r="R435" s="8" t="e">
        <f t="shared" si="33"/>
        <v>#DIV/0!</v>
      </c>
      <c r="S435" t="s">
        <v>8310</v>
      </c>
      <c r="T435" t="s">
        <v>8316</v>
      </c>
      <c r="U435">
        <f t="shared" si="34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0"/>
        <v>41609.667847222219</v>
      </c>
      <c r="K436">
        <v>1383076902</v>
      </c>
      <c r="L436" s="13">
        <f t="shared" si="31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2"/>
        <v>0.05</v>
      </c>
      <c r="R436" s="8">
        <f t="shared" si="33"/>
        <v>62.5</v>
      </c>
      <c r="S436" t="s">
        <v>8310</v>
      </c>
      <c r="T436" t="s">
        <v>8316</v>
      </c>
      <c r="U436">
        <f t="shared" si="34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0"/>
        <v>41530.539120370369</v>
      </c>
      <c r="K437">
        <v>1376502980</v>
      </c>
      <c r="L437" s="13">
        <f t="shared" si="31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2"/>
        <v>2.7272727272727273E-5</v>
      </c>
      <c r="R437" s="8">
        <f t="shared" si="33"/>
        <v>1</v>
      </c>
      <c r="S437" t="s">
        <v>8310</v>
      </c>
      <c r="T437" t="s">
        <v>8316</v>
      </c>
      <c r="U437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0"/>
        <v>41486.154085648144</v>
      </c>
      <c r="K438">
        <v>1372668113</v>
      </c>
      <c r="L438" s="13">
        <f t="shared" si="31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2"/>
        <v>0</v>
      </c>
      <c r="R438" s="8" t="e">
        <f t="shared" si="33"/>
        <v>#DIV/0!</v>
      </c>
      <c r="S438" t="s">
        <v>8310</v>
      </c>
      <c r="T438" t="s">
        <v>8316</v>
      </c>
      <c r="U438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0"/>
        <v>42651.110254629624</v>
      </c>
      <c r="K439">
        <v>1470728326</v>
      </c>
      <c r="L439" s="13">
        <f t="shared" si="31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2"/>
        <v>0</v>
      </c>
      <c r="R439" s="8" t="e">
        <f t="shared" si="33"/>
        <v>#DIV/0!</v>
      </c>
      <c r="S439" t="s">
        <v>8310</v>
      </c>
      <c r="T439" t="s">
        <v>8316</v>
      </c>
      <c r="U439">
        <f t="shared" si="34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0"/>
        <v>42326.094421296293</v>
      </c>
      <c r="K440">
        <v>1445235358</v>
      </c>
      <c r="L440" s="13">
        <f t="shared" si="31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2"/>
        <v>9.3799999999999994E-2</v>
      </c>
      <c r="R440" s="8">
        <f t="shared" si="33"/>
        <v>170.54545454545453</v>
      </c>
      <c r="S440" t="s">
        <v>8310</v>
      </c>
      <c r="T440" t="s">
        <v>8316</v>
      </c>
      <c r="U440">
        <f t="shared" si="34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0"/>
        <v>41929.553449074076</v>
      </c>
      <c r="K441">
        <v>1412705818</v>
      </c>
      <c r="L441" s="13">
        <f t="shared" si="31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32"/>
        <v>0</v>
      </c>
      <c r="R441" s="8" t="e">
        <f t="shared" si="33"/>
        <v>#DIV/0!</v>
      </c>
      <c r="S441" t="s">
        <v>8310</v>
      </c>
      <c r="T441" t="s">
        <v>8316</v>
      </c>
      <c r="U441">
        <f t="shared" si="34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0"/>
        <v>42453.735567129632</v>
      </c>
      <c r="K442">
        <v>1456270753</v>
      </c>
      <c r="L442" s="13">
        <f t="shared" si="31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2"/>
        <v>1E-3</v>
      </c>
      <c r="R442" s="8">
        <f t="shared" si="33"/>
        <v>5</v>
      </c>
      <c r="S442" t="s">
        <v>8310</v>
      </c>
      <c r="T442" t="s">
        <v>8316</v>
      </c>
      <c r="U442">
        <f t="shared" si="34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0"/>
        <v>41580.585601851846</v>
      </c>
      <c r="K443">
        <v>1380826996</v>
      </c>
      <c r="L443" s="13">
        <f t="shared" si="31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2"/>
        <v>0</v>
      </c>
      <c r="R443" s="8" t="e">
        <f t="shared" si="33"/>
        <v>#DIV/0!</v>
      </c>
      <c r="S443" t="s">
        <v>8310</v>
      </c>
      <c r="T443" t="s">
        <v>8316</v>
      </c>
      <c r="U443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0"/>
        <v>42054.680358796293</v>
      </c>
      <c r="K444">
        <v>1421788783</v>
      </c>
      <c r="L444" s="13">
        <f t="shared" si="31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2"/>
        <v>0.39358823529411763</v>
      </c>
      <c r="R444" s="8">
        <f t="shared" si="33"/>
        <v>393.58823529411762</v>
      </c>
      <c r="S444" t="s">
        <v>8310</v>
      </c>
      <c r="T444" t="s">
        <v>8316</v>
      </c>
      <c r="U444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0"/>
        <v>41679.806724537033</v>
      </c>
      <c r="K445">
        <v>1389399701</v>
      </c>
      <c r="L445" s="13">
        <f t="shared" si="31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2"/>
        <v>1E-3</v>
      </c>
      <c r="R445" s="8">
        <f t="shared" si="33"/>
        <v>5</v>
      </c>
      <c r="S445" t="s">
        <v>8310</v>
      </c>
      <c r="T445" t="s">
        <v>8316</v>
      </c>
      <c r="U445">
        <f t="shared" si="34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0"/>
        <v>40954.69862268518</v>
      </c>
      <c r="K446">
        <v>1324158361</v>
      </c>
      <c r="L446" s="13">
        <f t="shared" si="31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2"/>
        <v>0.05</v>
      </c>
      <c r="R446" s="8">
        <f t="shared" si="33"/>
        <v>50</v>
      </c>
      <c r="S446" t="s">
        <v>8310</v>
      </c>
      <c r="T446" t="s">
        <v>8316</v>
      </c>
      <c r="U446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0"/>
        <v>42145.127025462956</v>
      </c>
      <c r="K447">
        <v>1430899375</v>
      </c>
      <c r="L447" s="13">
        <f t="shared" si="31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2"/>
        <v>3.3333333333333335E-5</v>
      </c>
      <c r="R447" s="8">
        <f t="shared" si="33"/>
        <v>1</v>
      </c>
      <c r="S447" t="s">
        <v>8310</v>
      </c>
      <c r="T447" t="s">
        <v>8316</v>
      </c>
      <c r="U447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0"/>
        <v>42066.875231481477</v>
      </c>
      <c r="K448">
        <v>1422842420</v>
      </c>
      <c r="L448" s="13">
        <f t="shared" si="31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2"/>
        <v>7.2952380952380949E-2</v>
      </c>
      <c r="R448" s="8">
        <f t="shared" si="33"/>
        <v>47.875</v>
      </c>
      <c r="S448" t="s">
        <v>8310</v>
      </c>
      <c r="T448" t="s">
        <v>8316</v>
      </c>
      <c r="U448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0"/>
        <v>41356.305127314808</v>
      </c>
      <c r="K449">
        <v>1361884763</v>
      </c>
      <c r="L449" s="13">
        <f t="shared" si="31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2"/>
        <v>1.6666666666666666E-4</v>
      </c>
      <c r="R449" s="8">
        <f t="shared" si="33"/>
        <v>5</v>
      </c>
      <c r="S449" t="s">
        <v>8310</v>
      </c>
      <c r="T449" t="s">
        <v>8316</v>
      </c>
      <c r="U449">
        <f t="shared" si="34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ref="J450:J513" si="35">(I450/86400)+25569+(-5/24)</f>
        <v>41773.549710648142</v>
      </c>
      <c r="K450">
        <v>1398363095</v>
      </c>
      <c r="L450" s="13">
        <f t="shared" ref="L450:L513" si="36">(K450/86400)+25569+(-5/24)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37">E450/D450</f>
        <v>3.2804E-2</v>
      </c>
      <c r="R450" s="8">
        <f t="shared" ref="R450:R513" si="38">E450/N450</f>
        <v>20.502500000000001</v>
      </c>
      <c r="S450" t="s">
        <v>8310</v>
      </c>
      <c r="T450" t="s">
        <v>8316</v>
      </c>
      <c r="U450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si="35"/>
        <v>41564.359780092593</v>
      </c>
      <c r="K451">
        <v>1379425085</v>
      </c>
      <c r="L451" s="13">
        <f t="shared" si="36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37"/>
        <v>2.2499999999999999E-2</v>
      </c>
      <c r="R451" s="8">
        <f t="shared" si="38"/>
        <v>9</v>
      </c>
      <c r="S451" t="s">
        <v>8310</v>
      </c>
      <c r="T451" t="s">
        <v>8316</v>
      </c>
      <c r="U451">
        <f t="shared" ref="U451:U514" si="39">J451-L451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35"/>
        <v>41684.73842592592</v>
      </c>
      <c r="K452">
        <v>1389825800</v>
      </c>
      <c r="L452" s="13">
        <f t="shared" si="36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37"/>
        <v>7.92E-3</v>
      </c>
      <c r="R452" s="8">
        <f t="shared" si="38"/>
        <v>56.571428571428569</v>
      </c>
      <c r="S452" t="s">
        <v>8310</v>
      </c>
      <c r="T452" t="s">
        <v>8316</v>
      </c>
      <c r="U452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35"/>
        <v>41664.506840277776</v>
      </c>
      <c r="K453">
        <v>1388077791</v>
      </c>
      <c r="L453" s="13">
        <f t="shared" si="36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37"/>
        <v>0</v>
      </c>
      <c r="R453" s="8" t="e">
        <f t="shared" si="38"/>
        <v>#DIV/0!</v>
      </c>
      <c r="S453" t="s">
        <v>8310</v>
      </c>
      <c r="T453" t="s">
        <v>8316</v>
      </c>
      <c r="U453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35"/>
        <v>42137.49554398148</v>
      </c>
      <c r="K454">
        <v>1428944015</v>
      </c>
      <c r="L454" s="13">
        <f t="shared" si="36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37"/>
        <v>0.64</v>
      </c>
      <c r="R454" s="8">
        <f t="shared" si="38"/>
        <v>40</v>
      </c>
      <c r="S454" t="s">
        <v>8310</v>
      </c>
      <c r="T454" t="s">
        <v>8316</v>
      </c>
      <c r="U454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35"/>
        <v>42054.616655092592</v>
      </c>
      <c r="K455">
        <v>1422992879</v>
      </c>
      <c r="L455" s="13">
        <f t="shared" si="36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37"/>
        <v>2.740447957839262E-4</v>
      </c>
      <c r="R455" s="8">
        <f t="shared" si="38"/>
        <v>13</v>
      </c>
      <c r="S455" t="s">
        <v>8310</v>
      </c>
      <c r="T455" t="s">
        <v>8316</v>
      </c>
      <c r="U455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35"/>
        <v>41969.343055555553</v>
      </c>
      <c r="K456">
        <v>1414343571</v>
      </c>
      <c r="L456" s="13">
        <f t="shared" si="36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37"/>
        <v>8.2000000000000007E-3</v>
      </c>
      <c r="R456" s="8">
        <f t="shared" si="38"/>
        <v>16.399999999999999</v>
      </c>
      <c r="S456" t="s">
        <v>8310</v>
      </c>
      <c r="T456" t="s">
        <v>8316</v>
      </c>
      <c r="U456">
        <f t="shared" si="39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35"/>
        <v>41015.813194444439</v>
      </c>
      <c r="K457">
        <v>1330733022</v>
      </c>
      <c r="L457" s="13">
        <f t="shared" si="36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37"/>
        <v>6.9230769230769226E-4</v>
      </c>
      <c r="R457" s="8">
        <f t="shared" si="38"/>
        <v>22.5</v>
      </c>
      <c r="S457" t="s">
        <v>8310</v>
      </c>
      <c r="T457" t="s">
        <v>8316</v>
      </c>
      <c r="U457">
        <f t="shared" si="39"/>
        <v>45.018958333326736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35"/>
        <v>41568.957638888889</v>
      </c>
      <c r="K458">
        <v>1380559201</v>
      </c>
      <c r="L458" s="13">
        <f t="shared" si="36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37"/>
        <v>6.8631863186318634E-3</v>
      </c>
      <c r="R458" s="8">
        <f t="shared" si="38"/>
        <v>20.333333333333332</v>
      </c>
      <c r="S458" t="s">
        <v>8310</v>
      </c>
      <c r="T458" t="s">
        <v>8316</v>
      </c>
      <c r="U458">
        <f t="shared" si="39"/>
        <v>21.471516203702777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35"/>
        <v>41867.559166666666</v>
      </c>
      <c r="K459">
        <v>1405621512</v>
      </c>
      <c r="L459" s="13">
        <f t="shared" si="36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37"/>
        <v>0</v>
      </c>
      <c r="R459" s="8" t="e">
        <f t="shared" si="38"/>
        <v>#DIV/0!</v>
      </c>
      <c r="S459" t="s">
        <v>8310</v>
      </c>
      <c r="T459" t="s">
        <v>8316</v>
      </c>
      <c r="U459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35"/>
        <v>41408.491435185184</v>
      </c>
      <c r="K460">
        <v>1365958060</v>
      </c>
      <c r="L460" s="13">
        <f t="shared" si="36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37"/>
        <v>8.2100000000000006E-2</v>
      </c>
      <c r="R460" s="8">
        <f t="shared" si="38"/>
        <v>16.755102040816325</v>
      </c>
      <c r="S460" t="s">
        <v>8310</v>
      </c>
      <c r="T460" t="s">
        <v>8316</v>
      </c>
      <c r="U460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35"/>
        <v>40860.473692129628</v>
      </c>
      <c r="K461">
        <v>1316013727</v>
      </c>
      <c r="L461" s="13">
        <f t="shared" si="36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7"/>
        <v>6.4102564102564103E-4</v>
      </c>
      <c r="R461" s="8">
        <f t="shared" si="38"/>
        <v>25</v>
      </c>
      <c r="S461" t="s">
        <v>8310</v>
      </c>
      <c r="T461" t="s">
        <v>8316</v>
      </c>
      <c r="U461">
        <f t="shared" si="39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35"/>
        <v>41790.958333333328</v>
      </c>
      <c r="K462">
        <v>1398862875</v>
      </c>
      <c r="L462" s="13">
        <f t="shared" si="36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37"/>
        <v>2.9411764705882353E-3</v>
      </c>
      <c r="R462" s="8">
        <f t="shared" si="38"/>
        <v>12.5</v>
      </c>
      <c r="S462" t="s">
        <v>8310</v>
      </c>
      <c r="T462" t="s">
        <v>8316</v>
      </c>
      <c r="U462">
        <f t="shared" si="39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35"/>
        <v>41427.638506944444</v>
      </c>
      <c r="K463">
        <v>1368476367</v>
      </c>
      <c r="L463" s="13">
        <f t="shared" si="36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37"/>
        <v>0</v>
      </c>
      <c r="R463" s="8" t="e">
        <f t="shared" si="38"/>
        <v>#DIV/0!</v>
      </c>
      <c r="S463" t="s">
        <v>8310</v>
      </c>
      <c r="T463" t="s">
        <v>8316</v>
      </c>
      <c r="U463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35"/>
        <v>40764.918298611105</v>
      </c>
      <c r="K464">
        <v>1307761341</v>
      </c>
      <c r="L464" s="13">
        <f t="shared" si="36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37"/>
        <v>0</v>
      </c>
      <c r="R464" s="8" t="e">
        <f t="shared" si="38"/>
        <v>#DIV/0!</v>
      </c>
      <c r="S464" t="s">
        <v>8310</v>
      </c>
      <c r="T464" t="s">
        <v>8316</v>
      </c>
      <c r="U464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35"/>
        <v>40810.501770833333</v>
      </c>
      <c r="K465">
        <v>1311699753</v>
      </c>
      <c r="L465" s="13">
        <f t="shared" si="36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37"/>
        <v>2.2727272727272728E-2</v>
      </c>
      <c r="R465" s="8">
        <f t="shared" si="38"/>
        <v>113.63636363636364</v>
      </c>
      <c r="S465" t="s">
        <v>8310</v>
      </c>
      <c r="T465" t="s">
        <v>8316</v>
      </c>
      <c r="U465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35"/>
        <v>42508.640451388885</v>
      </c>
      <c r="K466">
        <v>1461874935</v>
      </c>
      <c r="L466" s="13">
        <f t="shared" si="36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37"/>
        <v>9.9009900990099011E-4</v>
      </c>
      <c r="R466" s="8">
        <f t="shared" si="38"/>
        <v>1</v>
      </c>
      <c r="S466" t="s">
        <v>8310</v>
      </c>
      <c r="T466" t="s">
        <v>8316</v>
      </c>
      <c r="U466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35"/>
        <v>41816.911736111106</v>
      </c>
      <c r="K467">
        <v>1402455174</v>
      </c>
      <c r="L467" s="13">
        <f t="shared" si="36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37"/>
        <v>0.26953125</v>
      </c>
      <c r="R467" s="8">
        <f t="shared" si="38"/>
        <v>17.25</v>
      </c>
      <c r="S467" t="s">
        <v>8310</v>
      </c>
      <c r="T467" t="s">
        <v>8316</v>
      </c>
      <c r="U467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35"/>
        <v>41159.734537037039</v>
      </c>
      <c r="K468">
        <v>1344465464</v>
      </c>
      <c r="L468" s="13">
        <f t="shared" si="36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37"/>
        <v>7.6E-3</v>
      </c>
      <c r="R468" s="8">
        <f t="shared" si="38"/>
        <v>15.2</v>
      </c>
      <c r="S468" t="s">
        <v>8310</v>
      </c>
      <c r="T468" t="s">
        <v>8316</v>
      </c>
      <c r="U468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35"/>
        <v>41180.471458333333</v>
      </c>
      <c r="K469">
        <v>1344961134</v>
      </c>
      <c r="L469" s="13">
        <f t="shared" si="36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37"/>
        <v>0.21575</v>
      </c>
      <c r="R469" s="8">
        <f t="shared" si="38"/>
        <v>110.64102564102564</v>
      </c>
      <c r="S469" t="s">
        <v>8310</v>
      </c>
      <c r="T469" t="s">
        <v>8316</v>
      </c>
      <c r="U469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35"/>
        <v>41100.952141203699</v>
      </c>
      <c r="K470">
        <v>1336795283</v>
      </c>
      <c r="L470" s="13">
        <f t="shared" si="36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37"/>
        <v>0</v>
      </c>
      <c r="R470" s="8" t="e">
        <f t="shared" si="38"/>
        <v>#DIV/0!</v>
      </c>
      <c r="S470" t="s">
        <v>8310</v>
      </c>
      <c r="T470" t="s">
        <v>8316</v>
      </c>
      <c r="U470">
        <f t="shared" si="39"/>
        <v>59.992847222216369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35"/>
        <v>41887.781527777777</v>
      </c>
      <c r="K471">
        <v>1404776724</v>
      </c>
      <c r="L471" s="13">
        <f t="shared" si="36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37"/>
        <v>0</v>
      </c>
      <c r="R471" s="8" t="e">
        <f t="shared" si="38"/>
        <v>#DIV/0!</v>
      </c>
      <c r="S471" t="s">
        <v>8310</v>
      </c>
      <c r="T471" t="s">
        <v>8316</v>
      </c>
      <c r="U471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35"/>
        <v>41654.958333333328</v>
      </c>
      <c r="K472">
        <v>1385524889</v>
      </c>
      <c r="L472" s="13">
        <f t="shared" si="36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37"/>
        <v>1.0200000000000001E-2</v>
      </c>
      <c r="R472" s="8">
        <f t="shared" si="38"/>
        <v>25.5</v>
      </c>
      <c r="S472" t="s">
        <v>8310</v>
      </c>
      <c r="T472" t="s">
        <v>8316</v>
      </c>
      <c r="U472">
        <f t="shared" si="39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35"/>
        <v>41748.471979166665</v>
      </c>
      <c r="K473">
        <v>1394039979</v>
      </c>
      <c r="L473" s="13">
        <f t="shared" si="36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37"/>
        <v>0.11892727272727273</v>
      </c>
      <c r="R473" s="8">
        <f t="shared" si="38"/>
        <v>38.476470588235294</v>
      </c>
      <c r="S473" t="s">
        <v>8310</v>
      </c>
      <c r="T473" t="s">
        <v>8316</v>
      </c>
      <c r="U473">
        <f t="shared" si="39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35"/>
        <v>41874.714328703703</v>
      </c>
      <c r="K474">
        <v>1406239718</v>
      </c>
      <c r="L474" s="13">
        <f t="shared" si="36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37"/>
        <v>0.17624999999999999</v>
      </c>
      <c r="R474" s="8">
        <f t="shared" si="38"/>
        <v>28.2</v>
      </c>
      <c r="S474" t="s">
        <v>8310</v>
      </c>
      <c r="T474" t="s">
        <v>8316</v>
      </c>
      <c r="U474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35"/>
        <v>41899.489803240736</v>
      </c>
      <c r="K475">
        <v>1408380319</v>
      </c>
      <c r="L475" s="13">
        <f t="shared" si="36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37"/>
        <v>2.87E-2</v>
      </c>
      <c r="R475" s="8">
        <f t="shared" si="38"/>
        <v>61.5</v>
      </c>
      <c r="S475" t="s">
        <v>8310</v>
      </c>
      <c r="T475" t="s">
        <v>8316</v>
      </c>
      <c r="U475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35"/>
        <v>42783.120706018519</v>
      </c>
      <c r="K476">
        <v>1484726029</v>
      </c>
      <c r="L476" s="13">
        <f t="shared" si="36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37"/>
        <v>3.0303030303030303E-4</v>
      </c>
      <c r="R476" s="8">
        <f t="shared" si="38"/>
        <v>1</v>
      </c>
      <c r="S476" t="s">
        <v>8310</v>
      </c>
      <c r="T476" t="s">
        <v>8316</v>
      </c>
      <c r="U476">
        <f t="shared" si="39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35"/>
        <v>42129.877812500003</v>
      </c>
      <c r="K477">
        <v>1428285843</v>
      </c>
      <c r="L477" s="13">
        <f t="shared" si="36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37"/>
        <v>0</v>
      </c>
      <c r="R477" s="8" t="e">
        <f t="shared" si="38"/>
        <v>#DIV/0!</v>
      </c>
      <c r="S477" t="s">
        <v>8310</v>
      </c>
      <c r="T477" t="s">
        <v>8316</v>
      </c>
      <c r="U477">
        <f t="shared" si="39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35"/>
        <v>41792.957638888889</v>
      </c>
      <c r="K478">
        <v>1398727441</v>
      </c>
      <c r="L478" s="13">
        <f t="shared" si="36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37"/>
        <v>2.2302681818181819E-2</v>
      </c>
      <c r="R478" s="8">
        <f t="shared" si="38"/>
        <v>39.569274193548388</v>
      </c>
      <c r="S478" t="s">
        <v>8310</v>
      </c>
      <c r="T478" t="s">
        <v>8316</v>
      </c>
      <c r="U478">
        <f t="shared" si="39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35"/>
        <v>41047.626550925925</v>
      </c>
      <c r="K479">
        <v>1332187334</v>
      </c>
      <c r="L479" s="13">
        <f t="shared" si="36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37"/>
        <v>0</v>
      </c>
      <c r="R479" s="8" t="e">
        <f t="shared" si="38"/>
        <v>#DIV/0!</v>
      </c>
      <c r="S479" t="s">
        <v>8310</v>
      </c>
      <c r="T479" t="s">
        <v>8316</v>
      </c>
      <c r="U479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35"/>
        <v>42095.660983796297</v>
      </c>
      <c r="K480">
        <v>1425333109</v>
      </c>
      <c r="L480" s="13">
        <f t="shared" si="36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37"/>
        <v>0</v>
      </c>
      <c r="R480" s="8" t="e">
        <f t="shared" si="38"/>
        <v>#DIV/0!</v>
      </c>
      <c r="S480" t="s">
        <v>8310</v>
      </c>
      <c r="T480" t="s">
        <v>8316</v>
      </c>
      <c r="U480">
        <f t="shared" si="39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35"/>
        <v>41964.24114583333</v>
      </c>
      <c r="K481">
        <v>1411379235</v>
      </c>
      <c r="L481" s="13">
        <f t="shared" si="36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7"/>
        <v>0.3256</v>
      </c>
      <c r="R481" s="8">
        <f t="shared" si="38"/>
        <v>88.8</v>
      </c>
      <c r="S481" t="s">
        <v>8310</v>
      </c>
      <c r="T481" t="s">
        <v>8316</v>
      </c>
      <c r="U481">
        <f t="shared" si="39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35"/>
        <v>41495.29184027778</v>
      </c>
      <c r="K482">
        <v>1373457615</v>
      </c>
      <c r="L482" s="13">
        <f t="shared" si="36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7"/>
        <v>0.19409999999999999</v>
      </c>
      <c r="R482" s="8">
        <f t="shared" si="38"/>
        <v>55.457142857142856</v>
      </c>
      <c r="S482" t="s">
        <v>8310</v>
      </c>
      <c r="T482" t="s">
        <v>8316</v>
      </c>
      <c r="U482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35"/>
        <v>41192.46399305555</v>
      </c>
      <c r="K483">
        <v>1347293289</v>
      </c>
      <c r="L483" s="13">
        <f t="shared" si="36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37"/>
        <v>6.0999999999999999E-2</v>
      </c>
      <c r="R483" s="8">
        <f t="shared" si="38"/>
        <v>87.142857142857139</v>
      </c>
      <c r="S483" t="s">
        <v>8310</v>
      </c>
      <c r="T483" t="s">
        <v>8316</v>
      </c>
      <c r="U483">
        <f t="shared" si="39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35"/>
        <v>42474.398611111108</v>
      </c>
      <c r="K484">
        <v>1458336690</v>
      </c>
      <c r="L484" s="13">
        <f t="shared" si="36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37"/>
        <v>1E-3</v>
      </c>
      <c r="R484" s="8">
        <f t="shared" si="38"/>
        <v>10</v>
      </c>
      <c r="S484" t="s">
        <v>8310</v>
      </c>
      <c r="T484" t="s">
        <v>8316</v>
      </c>
      <c r="U484">
        <f t="shared" si="39"/>
        <v>26.710069444445253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35"/>
        <v>41302.989259259259</v>
      </c>
      <c r="K485">
        <v>1354250672</v>
      </c>
      <c r="L485" s="13">
        <f t="shared" si="36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37"/>
        <v>0.502</v>
      </c>
      <c r="R485" s="8">
        <f t="shared" si="38"/>
        <v>51.224489795918366</v>
      </c>
      <c r="S485" t="s">
        <v>8310</v>
      </c>
      <c r="T485" t="s">
        <v>8316</v>
      </c>
      <c r="U485">
        <f t="shared" si="39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35"/>
        <v>42313.772824074076</v>
      </c>
      <c r="K486">
        <v>1443220372</v>
      </c>
      <c r="L486" s="13">
        <f t="shared" si="36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37"/>
        <v>1.8625E-3</v>
      </c>
      <c r="R486" s="8">
        <f t="shared" si="38"/>
        <v>13.545454545454545</v>
      </c>
      <c r="S486" t="s">
        <v>8310</v>
      </c>
      <c r="T486" t="s">
        <v>8316</v>
      </c>
      <c r="U486">
        <f t="shared" si="39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35"/>
        <v>41411.297442129631</v>
      </c>
      <c r="K487">
        <v>1366200499</v>
      </c>
      <c r="L487" s="13">
        <f t="shared" si="36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37"/>
        <v>0.21906971229845085</v>
      </c>
      <c r="R487" s="8">
        <f t="shared" si="38"/>
        <v>66.520080000000007</v>
      </c>
      <c r="S487" t="s">
        <v>8310</v>
      </c>
      <c r="T487" t="s">
        <v>8316</v>
      </c>
      <c r="U487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35"/>
        <v>41791.734247685185</v>
      </c>
      <c r="K488">
        <v>1399070239</v>
      </c>
      <c r="L488" s="13">
        <f t="shared" si="36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37"/>
        <v>9.0909090909090904E-5</v>
      </c>
      <c r="R488" s="8">
        <f t="shared" si="38"/>
        <v>50</v>
      </c>
      <c r="S488" t="s">
        <v>8310</v>
      </c>
      <c r="T488" t="s">
        <v>8316</v>
      </c>
      <c r="U488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35"/>
        <v>42729.428171296291</v>
      </c>
      <c r="K489">
        <v>1477491394</v>
      </c>
      <c r="L489" s="13">
        <f t="shared" si="36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7"/>
        <v>0</v>
      </c>
      <c r="R489" s="8" t="e">
        <f t="shared" si="38"/>
        <v>#DIV/0!</v>
      </c>
      <c r="S489" t="s">
        <v>8310</v>
      </c>
      <c r="T489" t="s">
        <v>8316</v>
      </c>
      <c r="U489">
        <f t="shared" si="39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35"/>
        <v>42743.84606481481</v>
      </c>
      <c r="K490">
        <v>1481332700</v>
      </c>
      <c r="L490" s="13">
        <f t="shared" si="36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37"/>
        <v>0</v>
      </c>
      <c r="R490" s="8" t="e">
        <f t="shared" si="38"/>
        <v>#DIV/0!</v>
      </c>
      <c r="S490" t="s">
        <v>8310</v>
      </c>
      <c r="T490" t="s">
        <v>8316</v>
      </c>
      <c r="U490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35"/>
        <v>40913.272916666661</v>
      </c>
      <c r="K491">
        <v>1323084816</v>
      </c>
      <c r="L491" s="13">
        <f t="shared" si="36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37"/>
        <v>2.8667813379201833E-3</v>
      </c>
      <c r="R491" s="8">
        <f t="shared" si="38"/>
        <v>71.666666666666671</v>
      </c>
      <c r="S491" t="s">
        <v>8310</v>
      </c>
      <c r="T491" t="s">
        <v>8316</v>
      </c>
      <c r="U491">
        <f t="shared" si="39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35"/>
        <v>41143.760243055549</v>
      </c>
      <c r="K492">
        <v>1343085285</v>
      </c>
      <c r="L492" s="13">
        <f t="shared" si="36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37"/>
        <v>0</v>
      </c>
      <c r="R492" s="8" t="e">
        <f t="shared" si="38"/>
        <v>#DIV/0!</v>
      </c>
      <c r="S492" t="s">
        <v>8310</v>
      </c>
      <c r="T492" t="s">
        <v>8316</v>
      </c>
      <c r="U492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35"/>
        <v>42396.774293981478</v>
      </c>
      <c r="K493">
        <v>1451345699</v>
      </c>
      <c r="L493" s="13">
        <f t="shared" si="36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37"/>
        <v>0</v>
      </c>
      <c r="R493" s="8" t="e">
        <f t="shared" si="38"/>
        <v>#DIV/0!</v>
      </c>
      <c r="S493" t="s">
        <v>8310</v>
      </c>
      <c r="T493" t="s">
        <v>8316</v>
      </c>
      <c r="U493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35"/>
        <v>42655.826736111114</v>
      </c>
      <c r="K494">
        <v>1471135830</v>
      </c>
      <c r="L494" s="13">
        <f t="shared" si="36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37"/>
        <v>0</v>
      </c>
      <c r="R494" s="8" t="e">
        <f t="shared" si="38"/>
        <v>#DIV/0!</v>
      </c>
      <c r="S494" t="s">
        <v>8310</v>
      </c>
      <c r="T494" t="s">
        <v>8316</v>
      </c>
      <c r="U494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35"/>
        <v>42144.517800925925</v>
      </c>
      <c r="K495">
        <v>1429550738</v>
      </c>
      <c r="L495" s="13">
        <f t="shared" si="36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37"/>
        <v>0</v>
      </c>
      <c r="R495" s="8" t="e">
        <f t="shared" si="38"/>
        <v>#DIV/0!</v>
      </c>
      <c r="S495" t="s">
        <v>8310</v>
      </c>
      <c r="T495" t="s">
        <v>8316</v>
      </c>
      <c r="U495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35"/>
        <v>41822.916666666664</v>
      </c>
      <c r="K496">
        <v>1402343765</v>
      </c>
      <c r="L496" s="13">
        <f t="shared" si="36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37"/>
        <v>1.5499999999999999E-3</v>
      </c>
      <c r="R496" s="8">
        <f t="shared" si="38"/>
        <v>10.333333333333334</v>
      </c>
      <c r="S496" t="s">
        <v>8310</v>
      </c>
      <c r="T496" t="s">
        <v>8316</v>
      </c>
      <c r="U496">
        <f t="shared" si="39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35"/>
        <v>42201.619270833333</v>
      </c>
      <c r="K497">
        <v>1434484305</v>
      </c>
      <c r="L497" s="13">
        <f t="shared" si="36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37"/>
        <v>0</v>
      </c>
      <c r="R497" s="8" t="e">
        <f t="shared" si="38"/>
        <v>#DIV/0!</v>
      </c>
      <c r="S497" t="s">
        <v>8310</v>
      </c>
      <c r="T497" t="s">
        <v>8316</v>
      </c>
      <c r="U497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35"/>
        <v>41680.723078703704</v>
      </c>
      <c r="K498">
        <v>1386886874</v>
      </c>
      <c r="L498" s="13">
        <f t="shared" si="36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7"/>
        <v>1.6666666666666667E-5</v>
      </c>
      <c r="R498" s="8">
        <f t="shared" si="38"/>
        <v>1</v>
      </c>
      <c r="S498" t="s">
        <v>8310</v>
      </c>
      <c r="T498" t="s">
        <v>8316</v>
      </c>
      <c r="U498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35"/>
        <v>41997.999999999993</v>
      </c>
      <c r="K499">
        <v>1414889665</v>
      </c>
      <c r="L499" s="13">
        <f t="shared" si="36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37"/>
        <v>6.6964285714285711E-3</v>
      </c>
      <c r="R499" s="8">
        <f t="shared" si="38"/>
        <v>10</v>
      </c>
      <c r="S499" t="s">
        <v>8310</v>
      </c>
      <c r="T499" t="s">
        <v>8316</v>
      </c>
      <c r="U499">
        <f t="shared" si="39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35"/>
        <v>40900.553807870368</v>
      </c>
      <c r="K500">
        <v>1321035449</v>
      </c>
      <c r="L500" s="13">
        <f t="shared" si="36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37"/>
        <v>4.5985132395404561E-2</v>
      </c>
      <c r="R500" s="8">
        <f t="shared" si="38"/>
        <v>136.09090909090909</v>
      </c>
      <c r="S500" t="s">
        <v>8310</v>
      </c>
      <c r="T500" t="s">
        <v>8316</v>
      </c>
      <c r="U500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35"/>
        <v>40098.665972222218</v>
      </c>
      <c r="K501">
        <v>1250630968</v>
      </c>
      <c r="L501" s="13">
        <f t="shared" si="36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37"/>
        <v>9.5500000000000002E-2</v>
      </c>
      <c r="R501" s="8">
        <f t="shared" si="38"/>
        <v>73.461538461538467</v>
      </c>
      <c r="S501" t="s">
        <v>8310</v>
      </c>
      <c r="T501" t="s">
        <v>8316</v>
      </c>
      <c r="U501">
        <f t="shared" si="39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35"/>
        <v>40306.719444444439</v>
      </c>
      <c r="K502">
        <v>1268255751</v>
      </c>
      <c r="L502" s="13">
        <f t="shared" si="36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37"/>
        <v>3.307692307692308E-2</v>
      </c>
      <c r="R502" s="8">
        <f t="shared" si="38"/>
        <v>53.75</v>
      </c>
      <c r="S502" t="s">
        <v>8310</v>
      </c>
      <c r="T502" t="s">
        <v>8316</v>
      </c>
      <c r="U502">
        <f t="shared" si="39"/>
        <v>59.04177083333343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35"/>
        <v>40733.026053240741</v>
      </c>
      <c r="K503">
        <v>1307597851</v>
      </c>
      <c r="L503" s="13">
        <f t="shared" si="36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37"/>
        <v>0</v>
      </c>
      <c r="R503" s="8" t="e">
        <f t="shared" si="38"/>
        <v>#DIV/0!</v>
      </c>
      <c r="S503" t="s">
        <v>8310</v>
      </c>
      <c r="T503" t="s">
        <v>8316</v>
      </c>
      <c r="U503">
        <f t="shared" si="39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35"/>
        <v>40986.303530092591</v>
      </c>
      <c r="K504">
        <v>1329484625</v>
      </c>
      <c r="L504" s="13">
        <f t="shared" si="36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37"/>
        <v>1.15E-2</v>
      </c>
      <c r="R504" s="8">
        <f t="shared" si="38"/>
        <v>57.5</v>
      </c>
      <c r="S504" t="s">
        <v>8310</v>
      </c>
      <c r="T504" t="s">
        <v>8316</v>
      </c>
      <c r="U504">
        <f t="shared" si="39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35"/>
        <v>42021.318321759252</v>
      </c>
      <c r="K505">
        <v>1418906303</v>
      </c>
      <c r="L505" s="13">
        <f t="shared" si="36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37"/>
        <v>1.7538461538461537E-2</v>
      </c>
      <c r="R505" s="8">
        <f t="shared" si="38"/>
        <v>12.666666666666666</v>
      </c>
      <c r="S505" t="s">
        <v>8310</v>
      </c>
      <c r="T505" t="s">
        <v>8316</v>
      </c>
      <c r="U505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35"/>
        <v>41009.73364583333</v>
      </c>
      <c r="K506">
        <v>1328916987</v>
      </c>
      <c r="L506" s="13">
        <f t="shared" si="36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37"/>
        <v>1.3673469387755101E-2</v>
      </c>
      <c r="R506" s="8">
        <f t="shared" si="38"/>
        <v>67</v>
      </c>
      <c r="S506" t="s">
        <v>8310</v>
      </c>
      <c r="T506" t="s">
        <v>8316</v>
      </c>
      <c r="U506">
        <f t="shared" si="39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35"/>
        <v>42362.889884259253</v>
      </c>
      <c r="K507">
        <v>1447122086</v>
      </c>
      <c r="L507" s="13">
        <f t="shared" si="36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37"/>
        <v>4.3333333333333331E-3</v>
      </c>
      <c r="R507" s="8">
        <f t="shared" si="38"/>
        <v>3.7142857142857144</v>
      </c>
      <c r="S507" t="s">
        <v>8310</v>
      </c>
      <c r="T507" t="s">
        <v>8316</v>
      </c>
      <c r="U507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35"/>
        <v>41496.343981481477</v>
      </c>
      <c r="K508">
        <v>1373548520</v>
      </c>
      <c r="L508" s="13">
        <f t="shared" si="36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37"/>
        <v>1.25E-3</v>
      </c>
      <c r="R508" s="8">
        <f t="shared" si="38"/>
        <v>250</v>
      </c>
      <c r="S508" t="s">
        <v>8310</v>
      </c>
      <c r="T508" t="s">
        <v>8316</v>
      </c>
      <c r="U508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35"/>
        <v>41201.750659722216</v>
      </c>
      <c r="K509">
        <v>1346799657</v>
      </c>
      <c r="L509" s="13">
        <f t="shared" si="36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37"/>
        <v>3.2000000000000001E-2</v>
      </c>
      <c r="R509" s="8">
        <f t="shared" si="38"/>
        <v>64</v>
      </c>
      <c r="S509" t="s">
        <v>8310</v>
      </c>
      <c r="T509" t="s">
        <v>8316</v>
      </c>
      <c r="U509">
        <f t="shared" si="39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35"/>
        <v>41054.384722222218</v>
      </c>
      <c r="K510">
        <v>1332808501</v>
      </c>
      <c r="L510" s="13">
        <f t="shared" si="36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37"/>
        <v>8.0000000000000002E-3</v>
      </c>
      <c r="R510" s="8">
        <f t="shared" si="38"/>
        <v>133.33333333333334</v>
      </c>
      <c r="S510" t="s">
        <v>8310</v>
      </c>
      <c r="T510" t="s">
        <v>8316</v>
      </c>
      <c r="U510">
        <f t="shared" si="39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35"/>
        <v>42183.423263888886</v>
      </c>
      <c r="K511">
        <v>1432912170</v>
      </c>
      <c r="L511" s="13">
        <f t="shared" si="36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37"/>
        <v>2E-3</v>
      </c>
      <c r="R511" s="8">
        <f t="shared" si="38"/>
        <v>10</v>
      </c>
      <c r="S511" t="s">
        <v>8310</v>
      </c>
      <c r="T511" t="s">
        <v>8316</v>
      </c>
      <c r="U511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35"/>
        <v>42429.968043981477</v>
      </c>
      <c r="K512">
        <v>1454213639</v>
      </c>
      <c r="L512" s="13">
        <f t="shared" si="36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37"/>
        <v>0</v>
      </c>
      <c r="R512" s="8" t="e">
        <f t="shared" si="38"/>
        <v>#DIV/0!</v>
      </c>
      <c r="S512" t="s">
        <v>8310</v>
      </c>
      <c r="T512" t="s">
        <v>8316</v>
      </c>
      <c r="U512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35"/>
        <v>41370.053032407406</v>
      </c>
      <c r="K513">
        <v>1362640582</v>
      </c>
      <c r="L513" s="13">
        <f t="shared" si="36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37"/>
        <v>0.03</v>
      </c>
      <c r="R513" s="8">
        <f t="shared" si="38"/>
        <v>30</v>
      </c>
      <c r="S513" t="s">
        <v>8310</v>
      </c>
      <c r="T513" t="s">
        <v>8316</v>
      </c>
      <c r="U513">
        <f t="shared" si="39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ref="J514:J577" si="40">(I514/86400)+25569+(-5/24)</f>
        <v>42694.575543981475</v>
      </c>
      <c r="K514">
        <v>1475776127</v>
      </c>
      <c r="L514" s="13">
        <f t="shared" ref="L514:L577" si="41">(K514/86400)+25569+(-5/24)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2">E514/D514</f>
        <v>1.3749999999999999E-3</v>
      </c>
      <c r="R514" s="8">
        <f t="shared" ref="R514:R577" si="43">E514/N514</f>
        <v>5.5</v>
      </c>
      <c r="S514" t="s">
        <v>8310</v>
      </c>
      <c r="T514" t="s">
        <v>8316</v>
      </c>
      <c r="U514">
        <f t="shared" si="39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si="40"/>
        <v>42597.083333333336</v>
      </c>
      <c r="K515">
        <v>1467387705</v>
      </c>
      <c r="L515" s="13">
        <f t="shared" si="41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42"/>
        <v>0.13924</v>
      </c>
      <c r="R515" s="8">
        <f t="shared" si="43"/>
        <v>102.38235294117646</v>
      </c>
      <c r="S515" t="s">
        <v>8310</v>
      </c>
      <c r="T515" t="s">
        <v>8316</v>
      </c>
      <c r="U515">
        <f t="shared" ref="U515:U578" si="44">J515-L515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0"/>
        <v>41860.405636574069</v>
      </c>
      <c r="K516">
        <v>1405003447</v>
      </c>
      <c r="L516" s="13">
        <f t="shared" si="41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42"/>
        <v>3.3333333333333333E-2</v>
      </c>
      <c r="R516" s="8">
        <f t="shared" si="43"/>
        <v>16.666666666666668</v>
      </c>
      <c r="S516" t="s">
        <v>8310</v>
      </c>
      <c r="T516" t="s">
        <v>8316</v>
      </c>
      <c r="U516">
        <f t="shared" si="44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0"/>
        <v>42367.282418981478</v>
      </c>
      <c r="K517">
        <v>1447933601</v>
      </c>
      <c r="L517" s="13">
        <f t="shared" si="41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42"/>
        <v>0.25413402061855672</v>
      </c>
      <c r="R517" s="8">
        <f t="shared" si="43"/>
        <v>725.02941176470586</v>
      </c>
      <c r="S517" t="s">
        <v>8310</v>
      </c>
      <c r="T517" t="s">
        <v>8316</v>
      </c>
      <c r="U517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0"/>
        <v>42151.570370370369</v>
      </c>
      <c r="K518">
        <v>1427568080</v>
      </c>
      <c r="L518" s="13">
        <f t="shared" si="41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42"/>
        <v>0</v>
      </c>
      <c r="R518" s="8" t="e">
        <f t="shared" si="43"/>
        <v>#DIV/0!</v>
      </c>
      <c r="S518" t="s">
        <v>8310</v>
      </c>
      <c r="T518" t="s">
        <v>8316</v>
      </c>
      <c r="U518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0"/>
        <v>42768.406956018516</v>
      </c>
      <c r="K519">
        <v>1483454761</v>
      </c>
      <c r="L519" s="13">
        <f t="shared" si="41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42"/>
        <v>1.3666666666666667E-2</v>
      </c>
      <c r="R519" s="8">
        <f t="shared" si="43"/>
        <v>68.333333333333329</v>
      </c>
      <c r="S519" t="s">
        <v>8310</v>
      </c>
      <c r="T519" t="s">
        <v>8316</v>
      </c>
      <c r="U519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0"/>
        <v>42253.406944444439</v>
      </c>
      <c r="K520">
        <v>1438958824</v>
      </c>
      <c r="L520" s="13">
        <f t="shared" si="41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42"/>
        <v>0</v>
      </c>
      <c r="R520" s="8" t="e">
        <f t="shared" si="43"/>
        <v>#DIV/0!</v>
      </c>
      <c r="S520" t="s">
        <v>8310</v>
      </c>
      <c r="T520" t="s">
        <v>8316</v>
      </c>
      <c r="U520">
        <f t="shared" si="44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0"/>
        <v>41248.183113425919</v>
      </c>
      <c r="K521">
        <v>1352107421</v>
      </c>
      <c r="L521" s="13">
        <f t="shared" si="41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42"/>
        <v>0.22881426547787684</v>
      </c>
      <c r="R521" s="8">
        <f t="shared" si="43"/>
        <v>39.228571428571428</v>
      </c>
      <c r="S521" t="s">
        <v>8310</v>
      </c>
      <c r="T521" t="s">
        <v>8316</v>
      </c>
      <c r="U521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0"/>
        <v>42348.493761574071</v>
      </c>
      <c r="K522">
        <v>1447174261</v>
      </c>
      <c r="L522" s="13">
        <f t="shared" si="41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42"/>
        <v>1.0209999999999999</v>
      </c>
      <c r="R522" s="8">
        <f t="shared" si="43"/>
        <v>150.14705882352942</v>
      </c>
      <c r="S522" t="s">
        <v>8317</v>
      </c>
      <c r="T522" t="s">
        <v>8318</v>
      </c>
      <c r="U522">
        <f t="shared" si="44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0"/>
        <v>42674.999305555553</v>
      </c>
      <c r="K523">
        <v>1475460819</v>
      </c>
      <c r="L523" s="13">
        <f t="shared" si="41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42"/>
        <v>1.0464</v>
      </c>
      <c r="R523" s="8">
        <f t="shared" si="43"/>
        <v>93.428571428571431</v>
      </c>
      <c r="S523" t="s">
        <v>8317</v>
      </c>
      <c r="T523" t="s">
        <v>8318</v>
      </c>
      <c r="U523">
        <f t="shared" si="44"/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0"/>
        <v>42449.790798611109</v>
      </c>
      <c r="K524">
        <v>1456793925</v>
      </c>
      <c r="L524" s="13">
        <f t="shared" si="41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42"/>
        <v>1.1466666666666667</v>
      </c>
      <c r="R524" s="8">
        <f t="shared" si="43"/>
        <v>110.96774193548387</v>
      </c>
      <c r="S524" t="s">
        <v>8317</v>
      </c>
      <c r="T524" t="s">
        <v>8318</v>
      </c>
      <c r="U524">
        <f t="shared" si="44"/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0"/>
        <v>42267.924490740734</v>
      </c>
      <c r="K525">
        <v>1440213076</v>
      </c>
      <c r="L525" s="13">
        <f t="shared" si="41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42"/>
        <v>1.206</v>
      </c>
      <c r="R525" s="8">
        <f t="shared" si="43"/>
        <v>71.785714285714292</v>
      </c>
      <c r="S525" t="s">
        <v>8317</v>
      </c>
      <c r="T525" t="s">
        <v>8318</v>
      </c>
      <c r="U525">
        <f t="shared" si="44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0"/>
        <v>42522.508900462963</v>
      </c>
      <c r="K526">
        <v>1462209169</v>
      </c>
      <c r="L526" s="13">
        <f t="shared" si="41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42"/>
        <v>1.0867285714285715</v>
      </c>
      <c r="R526" s="8">
        <f t="shared" si="43"/>
        <v>29.258076923076924</v>
      </c>
      <c r="S526" t="s">
        <v>8317</v>
      </c>
      <c r="T526" t="s">
        <v>8318</v>
      </c>
      <c r="U526">
        <f t="shared" si="44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0"/>
        <v>41895.192604166667</v>
      </c>
      <c r="K527">
        <v>1406713041</v>
      </c>
      <c r="L527" s="13">
        <f t="shared" si="41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42"/>
        <v>1</v>
      </c>
      <c r="R527" s="8">
        <f t="shared" si="43"/>
        <v>1000</v>
      </c>
      <c r="S527" t="s">
        <v>8317</v>
      </c>
      <c r="T527" t="s">
        <v>8318</v>
      </c>
      <c r="U527">
        <f t="shared" si="44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0"/>
        <v>42223.499999999993</v>
      </c>
      <c r="K528">
        <v>1436278344</v>
      </c>
      <c r="L528" s="13">
        <f t="shared" si="41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42"/>
        <v>1.1399999999999999</v>
      </c>
      <c r="R528" s="8">
        <f t="shared" si="43"/>
        <v>74.347826086956516</v>
      </c>
      <c r="S528" t="s">
        <v>8317</v>
      </c>
      <c r="T528" t="s">
        <v>8318</v>
      </c>
      <c r="U528">
        <f t="shared" si="44"/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0"/>
        <v>42783.461805555555</v>
      </c>
      <c r="K529">
        <v>1484715366</v>
      </c>
      <c r="L529" s="13">
        <f t="shared" si="41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42"/>
        <v>1.0085</v>
      </c>
      <c r="R529" s="8">
        <f t="shared" si="43"/>
        <v>63.829113924050631</v>
      </c>
      <c r="S529" t="s">
        <v>8317</v>
      </c>
      <c r="T529" t="s">
        <v>8318</v>
      </c>
      <c r="U529">
        <f t="shared" si="44"/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0"/>
        <v>42176.680555555555</v>
      </c>
      <c r="K530">
        <v>1433109907</v>
      </c>
      <c r="L530" s="13">
        <f t="shared" si="41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42"/>
        <v>1.1565217391304348</v>
      </c>
      <c r="R530" s="8">
        <f t="shared" si="43"/>
        <v>44.333333333333336</v>
      </c>
      <c r="S530" t="s">
        <v>8317</v>
      </c>
      <c r="T530" t="s">
        <v>8318</v>
      </c>
      <c r="U530">
        <f t="shared" si="44"/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0"/>
        <v>42745.999999999993</v>
      </c>
      <c r="K531">
        <v>1482281094</v>
      </c>
      <c r="L531" s="13">
        <f t="shared" si="41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42"/>
        <v>1.3041666666666667</v>
      </c>
      <c r="R531" s="8">
        <f t="shared" si="43"/>
        <v>86.944444444444443</v>
      </c>
      <c r="S531" t="s">
        <v>8317</v>
      </c>
      <c r="T531" t="s">
        <v>8318</v>
      </c>
      <c r="U531">
        <f t="shared" si="44"/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0"/>
        <v>42178.874999999993</v>
      </c>
      <c r="K532">
        <v>1433254268</v>
      </c>
      <c r="L532" s="13">
        <f t="shared" si="41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42"/>
        <v>1.0778267254038179</v>
      </c>
      <c r="R532" s="8">
        <f t="shared" si="43"/>
        <v>126.55172413793103</v>
      </c>
      <c r="S532" t="s">
        <v>8317</v>
      </c>
      <c r="T532" t="s">
        <v>8318</v>
      </c>
      <c r="U532">
        <f t="shared" si="44"/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0"/>
        <v>42721.082638888889</v>
      </c>
      <c r="K533">
        <v>1478050429</v>
      </c>
      <c r="L533" s="13">
        <f t="shared" si="41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42"/>
        <v>1</v>
      </c>
      <c r="R533" s="8">
        <f t="shared" si="43"/>
        <v>129.03225806451613</v>
      </c>
      <c r="S533" t="s">
        <v>8317</v>
      </c>
      <c r="T533" t="s">
        <v>8318</v>
      </c>
      <c r="U533">
        <f t="shared" si="44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0"/>
        <v>42502.798703703702</v>
      </c>
      <c r="K534">
        <v>1460506208</v>
      </c>
      <c r="L534" s="13">
        <f t="shared" si="41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42"/>
        <v>1.2324999999999999</v>
      </c>
      <c r="R534" s="8">
        <f t="shared" si="43"/>
        <v>71.242774566473983</v>
      </c>
      <c r="S534" t="s">
        <v>8317</v>
      </c>
      <c r="T534" t="s">
        <v>8318</v>
      </c>
      <c r="U534">
        <f t="shared" si="44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0"/>
        <v>42506.226446759254</v>
      </c>
      <c r="K535">
        <v>1461320765</v>
      </c>
      <c r="L535" s="13">
        <f t="shared" si="41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42"/>
        <v>1.002</v>
      </c>
      <c r="R535" s="8">
        <f t="shared" si="43"/>
        <v>117.88235294117646</v>
      </c>
      <c r="S535" t="s">
        <v>8317</v>
      </c>
      <c r="T535" t="s">
        <v>8318</v>
      </c>
      <c r="U535">
        <f t="shared" si="44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0"/>
        <v>42309.749999999993</v>
      </c>
      <c r="K536">
        <v>1443036470</v>
      </c>
      <c r="L536" s="13">
        <f t="shared" si="41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42"/>
        <v>1.0466666666666666</v>
      </c>
      <c r="R536" s="8">
        <f t="shared" si="43"/>
        <v>327.08333333333331</v>
      </c>
      <c r="S536" t="s">
        <v>8317</v>
      </c>
      <c r="T536" t="s">
        <v>8318</v>
      </c>
      <c r="U536">
        <f t="shared" si="44"/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0"/>
        <v>42741.336863425924</v>
      </c>
      <c r="K537">
        <v>1481115905</v>
      </c>
      <c r="L537" s="13">
        <f t="shared" si="41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42"/>
        <v>1.0249999999999999</v>
      </c>
      <c r="R537" s="8">
        <f t="shared" si="43"/>
        <v>34.745762711864408</v>
      </c>
      <c r="S537" t="s">
        <v>8317</v>
      </c>
      <c r="T537" t="s">
        <v>8318</v>
      </c>
      <c r="U537">
        <f t="shared" si="44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0"/>
        <v>42219.541666666664</v>
      </c>
      <c r="K538">
        <v>1435133807</v>
      </c>
      <c r="L538" s="13">
        <f t="shared" si="41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42"/>
        <v>1.1825757575757576</v>
      </c>
      <c r="R538" s="8">
        <f t="shared" si="43"/>
        <v>100.06410256410257</v>
      </c>
      <c r="S538" t="s">
        <v>8317</v>
      </c>
      <c r="T538" t="s">
        <v>8318</v>
      </c>
      <c r="U538">
        <f t="shared" si="44"/>
        <v>40.405011574075615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0"/>
        <v>42312.601747685178</v>
      </c>
      <c r="K539">
        <v>1444069591</v>
      </c>
      <c r="L539" s="13">
        <f t="shared" si="41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42"/>
        <v>1.2050000000000001</v>
      </c>
      <c r="R539" s="8">
        <f t="shared" si="43"/>
        <v>40.847457627118644</v>
      </c>
      <c r="S539" t="s">
        <v>8317</v>
      </c>
      <c r="T539" t="s">
        <v>8318</v>
      </c>
      <c r="U539">
        <f t="shared" si="44"/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0"/>
        <v>42503.586377314808</v>
      </c>
      <c r="K540">
        <v>1460574263</v>
      </c>
      <c r="L540" s="13">
        <f t="shared" si="41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42"/>
        <v>3.0242</v>
      </c>
      <c r="R540" s="8">
        <f t="shared" si="43"/>
        <v>252.01666666666668</v>
      </c>
      <c r="S540" t="s">
        <v>8317</v>
      </c>
      <c r="T540" t="s">
        <v>8318</v>
      </c>
      <c r="U540">
        <f t="shared" si="44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0"/>
        <v>42555.841516203705</v>
      </c>
      <c r="K541">
        <v>1465866707</v>
      </c>
      <c r="L541" s="13">
        <f t="shared" si="41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42"/>
        <v>1.00644</v>
      </c>
      <c r="R541" s="8">
        <f t="shared" si="43"/>
        <v>25.161000000000001</v>
      </c>
      <c r="S541" t="s">
        <v>8317</v>
      </c>
      <c r="T541" t="s">
        <v>8318</v>
      </c>
      <c r="U541">
        <f t="shared" si="44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0"/>
        <v>42039.608865740738</v>
      </c>
      <c r="K542">
        <v>1420486606</v>
      </c>
      <c r="L542" s="13">
        <f t="shared" si="41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42"/>
        <v>6.666666666666667E-5</v>
      </c>
      <c r="R542" s="8">
        <f t="shared" si="43"/>
        <v>1</v>
      </c>
      <c r="S542" t="s">
        <v>8319</v>
      </c>
      <c r="T542" t="s">
        <v>8320</v>
      </c>
      <c r="U542">
        <f t="shared" si="44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0"/>
        <v>42305.838356481479</v>
      </c>
      <c r="K543">
        <v>1443488834</v>
      </c>
      <c r="L543" s="13">
        <f t="shared" si="41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42"/>
        <v>5.5555555555555558E-3</v>
      </c>
      <c r="R543" s="8">
        <f t="shared" si="43"/>
        <v>25</v>
      </c>
      <c r="S543" t="s">
        <v>8319</v>
      </c>
      <c r="T543" t="s">
        <v>8320</v>
      </c>
      <c r="U543">
        <f t="shared" si="44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0"/>
        <v>42493.487453703703</v>
      </c>
      <c r="K544">
        <v>1457113316</v>
      </c>
      <c r="L544" s="13">
        <f t="shared" si="41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42"/>
        <v>3.9999999999999998E-6</v>
      </c>
      <c r="R544" s="8">
        <f t="shared" si="43"/>
        <v>1</v>
      </c>
      <c r="S544" t="s">
        <v>8319</v>
      </c>
      <c r="T544" t="s">
        <v>8320</v>
      </c>
      <c r="U544">
        <f t="shared" si="44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0"/>
        <v>41943.88381944444</v>
      </c>
      <c r="K545">
        <v>1412215962</v>
      </c>
      <c r="L545" s="13">
        <f t="shared" si="41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42"/>
        <v>3.1818181818181819E-3</v>
      </c>
      <c r="R545" s="8">
        <f t="shared" si="43"/>
        <v>35</v>
      </c>
      <c r="S545" t="s">
        <v>8319</v>
      </c>
      <c r="T545" t="s">
        <v>8320</v>
      </c>
      <c r="U545">
        <f t="shared" si="44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0"/>
        <v>42555.448611111111</v>
      </c>
      <c r="K546">
        <v>1465055160</v>
      </c>
      <c r="L546" s="13">
        <f t="shared" si="41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42"/>
        <v>1.2E-2</v>
      </c>
      <c r="R546" s="8">
        <f t="shared" si="43"/>
        <v>3</v>
      </c>
      <c r="S546" t="s">
        <v>8319</v>
      </c>
      <c r="T546" t="s">
        <v>8320</v>
      </c>
      <c r="U546">
        <f t="shared" si="44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0"/>
        <v>42323.425798611112</v>
      </c>
      <c r="K547">
        <v>1444140789</v>
      </c>
      <c r="L547" s="13">
        <f t="shared" si="41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42"/>
        <v>0.27383999999999997</v>
      </c>
      <c r="R547" s="8">
        <f t="shared" si="43"/>
        <v>402.70588235294116</v>
      </c>
      <c r="S547" t="s">
        <v>8319</v>
      </c>
      <c r="T547" t="s">
        <v>8320</v>
      </c>
      <c r="U547">
        <f t="shared" si="44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0"/>
        <v>42294.459664351853</v>
      </c>
      <c r="K548">
        <v>1441209715</v>
      </c>
      <c r="L548" s="13">
        <f t="shared" si="41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42"/>
        <v>8.6666666666666663E-4</v>
      </c>
      <c r="R548" s="8">
        <f t="shared" si="43"/>
        <v>26</v>
      </c>
      <c r="S548" t="s">
        <v>8319</v>
      </c>
      <c r="T548" t="s">
        <v>8320</v>
      </c>
      <c r="U548">
        <f t="shared" si="44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0"/>
        <v>42410.488009259258</v>
      </c>
      <c r="K549">
        <v>1452530564</v>
      </c>
      <c r="L549" s="13">
        <f t="shared" si="41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42"/>
        <v>0</v>
      </c>
      <c r="R549" s="8" t="e">
        <f t="shared" si="43"/>
        <v>#DIV/0!</v>
      </c>
      <c r="S549" t="s">
        <v>8319</v>
      </c>
      <c r="T549" t="s">
        <v>8320</v>
      </c>
      <c r="U549">
        <f t="shared" si="44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0"/>
        <v>42306.695</v>
      </c>
      <c r="K550">
        <v>1443562848</v>
      </c>
      <c r="L550" s="13">
        <f t="shared" si="41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42"/>
        <v>8.9999999999999998E-4</v>
      </c>
      <c r="R550" s="8">
        <f t="shared" si="43"/>
        <v>9</v>
      </c>
      <c r="S550" t="s">
        <v>8319</v>
      </c>
      <c r="T550" t="s">
        <v>8320</v>
      </c>
      <c r="U550">
        <f t="shared" si="44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0"/>
        <v>42193.428495370368</v>
      </c>
      <c r="K551">
        <v>1433776622</v>
      </c>
      <c r="L551" s="13">
        <f t="shared" si="41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42"/>
        <v>2.7199999999999998E-2</v>
      </c>
      <c r="R551" s="8">
        <f t="shared" si="43"/>
        <v>8.5</v>
      </c>
      <c r="S551" t="s">
        <v>8319</v>
      </c>
      <c r="T551" t="s">
        <v>8320</v>
      </c>
      <c r="U551">
        <f t="shared" si="44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0"/>
        <v>42765.999999999993</v>
      </c>
      <c r="K552">
        <v>1484756245</v>
      </c>
      <c r="L552" s="13">
        <f t="shared" si="41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42"/>
        <v>7.0000000000000001E-3</v>
      </c>
      <c r="R552" s="8">
        <f t="shared" si="43"/>
        <v>8.75</v>
      </c>
      <c r="S552" t="s">
        <v>8319</v>
      </c>
      <c r="T552" t="s">
        <v>8320</v>
      </c>
      <c r="U552">
        <f t="shared" si="44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0"/>
        <v>42217.536805555552</v>
      </c>
      <c r="K553">
        <v>1434609424</v>
      </c>
      <c r="L553" s="13">
        <f t="shared" si="41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42"/>
        <v>5.0413333333333331E-2</v>
      </c>
      <c r="R553" s="8">
        <f t="shared" si="43"/>
        <v>135.03571428571428</v>
      </c>
      <c r="S553" t="s">
        <v>8319</v>
      </c>
      <c r="T553" t="s">
        <v>8320</v>
      </c>
      <c r="U553">
        <f t="shared" si="44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0"/>
        <v>42378.408518518518</v>
      </c>
      <c r="K554">
        <v>1447166896</v>
      </c>
      <c r="L554" s="13">
        <f t="shared" si="41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42"/>
        <v>0</v>
      </c>
      <c r="R554" s="8" t="e">
        <f t="shared" si="43"/>
        <v>#DIV/0!</v>
      </c>
      <c r="S554" t="s">
        <v>8319</v>
      </c>
      <c r="T554" t="s">
        <v>8320</v>
      </c>
      <c r="U554">
        <f t="shared" si="44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0"/>
        <v>41957.553136574068</v>
      </c>
      <c r="K555">
        <v>1413393391</v>
      </c>
      <c r="L555" s="13">
        <f t="shared" si="41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42"/>
        <v>4.9199999999999999E-3</v>
      </c>
      <c r="R555" s="8">
        <f t="shared" si="43"/>
        <v>20.5</v>
      </c>
      <c r="S555" t="s">
        <v>8319</v>
      </c>
      <c r="T555" t="s">
        <v>8320</v>
      </c>
      <c r="U555">
        <f t="shared" si="44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0"/>
        <v>41931.476527777777</v>
      </c>
      <c r="K556">
        <v>1411143972</v>
      </c>
      <c r="L556" s="13">
        <f t="shared" si="41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42"/>
        <v>0.36589147286821705</v>
      </c>
      <c r="R556" s="8">
        <f t="shared" si="43"/>
        <v>64.36363636363636</v>
      </c>
      <c r="S556" t="s">
        <v>8319</v>
      </c>
      <c r="T556" t="s">
        <v>8320</v>
      </c>
      <c r="U556">
        <f t="shared" si="44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0"/>
        <v>42533.145173611112</v>
      </c>
      <c r="K557">
        <v>1463128143</v>
      </c>
      <c r="L557" s="13">
        <f t="shared" si="41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42"/>
        <v>0</v>
      </c>
      <c r="R557" s="8" t="e">
        <f t="shared" si="43"/>
        <v>#DIV/0!</v>
      </c>
      <c r="S557" t="s">
        <v>8319</v>
      </c>
      <c r="T557" t="s">
        <v>8320</v>
      </c>
      <c r="U557">
        <f t="shared" si="44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0"/>
        <v>42375.651817129627</v>
      </c>
      <c r="K558">
        <v>1449520717</v>
      </c>
      <c r="L558" s="13">
        <f t="shared" si="41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42"/>
        <v>2.5000000000000001E-2</v>
      </c>
      <c r="R558" s="8">
        <f t="shared" si="43"/>
        <v>200</v>
      </c>
      <c r="S558" t="s">
        <v>8319</v>
      </c>
      <c r="T558" t="s">
        <v>8320</v>
      </c>
      <c r="U558">
        <f t="shared" si="44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0"/>
        <v>42706.775497685179</v>
      </c>
      <c r="K559">
        <v>1478126203</v>
      </c>
      <c r="L559" s="13">
        <f t="shared" si="41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42"/>
        <v>9.1066666666666674E-3</v>
      </c>
      <c r="R559" s="8">
        <f t="shared" si="43"/>
        <v>68.3</v>
      </c>
      <c r="S559" t="s">
        <v>8319</v>
      </c>
      <c r="T559" t="s">
        <v>8320</v>
      </c>
      <c r="U559">
        <f t="shared" si="44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0"/>
        <v>42087.633159722223</v>
      </c>
      <c r="K560">
        <v>1424639505</v>
      </c>
      <c r="L560" s="13">
        <f t="shared" si="41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42"/>
        <v>0</v>
      </c>
      <c r="R560" s="8" t="e">
        <f t="shared" si="43"/>
        <v>#DIV/0!</v>
      </c>
      <c r="S560" t="s">
        <v>8319</v>
      </c>
      <c r="T560" t="s">
        <v>8320</v>
      </c>
      <c r="U560">
        <f t="shared" si="44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0"/>
        <v>42351.074768518512</v>
      </c>
      <c r="K561">
        <v>1447397260</v>
      </c>
      <c r="L561" s="13">
        <f t="shared" si="41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42"/>
        <v>2.0833333333333335E-4</v>
      </c>
      <c r="R561" s="8">
        <f t="shared" si="43"/>
        <v>50</v>
      </c>
      <c r="S561" t="s">
        <v>8319</v>
      </c>
      <c r="T561" t="s">
        <v>8320</v>
      </c>
      <c r="U561">
        <f t="shared" si="44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0"/>
        <v>41990.563020833331</v>
      </c>
      <c r="K562">
        <v>1416249045</v>
      </c>
      <c r="L562" s="13">
        <f t="shared" si="41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42"/>
        <v>1.2E-4</v>
      </c>
      <c r="R562" s="8">
        <f t="shared" si="43"/>
        <v>4</v>
      </c>
      <c r="S562" t="s">
        <v>8319</v>
      </c>
      <c r="T562" t="s">
        <v>8320</v>
      </c>
      <c r="U562">
        <f t="shared" si="44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0"/>
        <v>42303.450381944444</v>
      </c>
      <c r="K563">
        <v>1442850513</v>
      </c>
      <c r="L563" s="13">
        <f t="shared" si="41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42"/>
        <v>3.6666666666666666E-3</v>
      </c>
      <c r="R563" s="8">
        <f t="shared" si="43"/>
        <v>27.5</v>
      </c>
      <c r="S563" t="s">
        <v>8319</v>
      </c>
      <c r="T563" t="s">
        <v>8320</v>
      </c>
      <c r="U563">
        <f t="shared" si="44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0"/>
        <v>42722.180729166663</v>
      </c>
      <c r="K564">
        <v>1479460815</v>
      </c>
      <c r="L564" s="13">
        <f t="shared" si="41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42"/>
        <v>0</v>
      </c>
      <c r="R564" s="8" t="e">
        <f t="shared" si="43"/>
        <v>#DIV/0!</v>
      </c>
      <c r="S564" t="s">
        <v>8319</v>
      </c>
      <c r="T564" t="s">
        <v>8320</v>
      </c>
      <c r="U564">
        <f t="shared" si="44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0"/>
        <v>42051.861655092587</v>
      </c>
      <c r="K565">
        <v>1421545247</v>
      </c>
      <c r="L565" s="13">
        <f t="shared" si="41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42"/>
        <v>9.0666666666666662E-4</v>
      </c>
      <c r="R565" s="8">
        <f t="shared" si="43"/>
        <v>34</v>
      </c>
      <c r="S565" t="s">
        <v>8319</v>
      </c>
      <c r="T565" t="s">
        <v>8320</v>
      </c>
      <c r="U565">
        <f t="shared" si="44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0"/>
        <v>42441.734664351847</v>
      </c>
      <c r="K566">
        <v>1455230275</v>
      </c>
      <c r="L566" s="13">
        <f t="shared" si="41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42"/>
        <v>5.5555555555555558E-5</v>
      </c>
      <c r="R566" s="8">
        <f t="shared" si="43"/>
        <v>1</v>
      </c>
      <c r="S566" t="s">
        <v>8319</v>
      </c>
      <c r="T566" t="s">
        <v>8320</v>
      </c>
      <c r="U566">
        <f t="shared" si="44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0"/>
        <v>42195.576956018514</v>
      </c>
      <c r="K567">
        <v>1433962249</v>
      </c>
      <c r="L567" s="13">
        <f t="shared" si="41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42"/>
        <v>0</v>
      </c>
      <c r="R567" s="8" t="e">
        <f t="shared" si="43"/>
        <v>#DIV/0!</v>
      </c>
      <c r="S567" t="s">
        <v>8319</v>
      </c>
      <c r="T567" t="s">
        <v>8320</v>
      </c>
      <c r="U567">
        <f t="shared" si="44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0"/>
        <v>42565.476076388884</v>
      </c>
      <c r="K568">
        <v>1465921533</v>
      </c>
      <c r="L568" s="13">
        <f t="shared" si="41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42"/>
        <v>2.0000000000000001E-4</v>
      </c>
      <c r="R568" s="8">
        <f t="shared" si="43"/>
        <v>1</v>
      </c>
      <c r="S568" t="s">
        <v>8319</v>
      </c>
      <c r="T568" t="s">
        <v>8320</v>
      </c>
      <c r="U568">
        <f t="shared" si="44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0"/>
        <v>42005.634189814817</v>
      </c>
      <c r="K569">
        <v>1417551194</v>
      </c>
      <c r="L569" s="13">
        <f t="shared" si="41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42"/>
        <v>0</v>
      </c>
      <c r="R569" s="8" t="e">
        <f t="shared" si="43"/>
        <v>#DIV/0!</v>
      </c>
      <c r="S569" t="s">
        <v>8319</v>
      </c>
      <c r="T569" t="s">
        <v>8320</v>
      </c>
      <c r="U569">
        <f t="shared" si="44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0"/>
        <v>42385.249999999993</v>
      </c>
      <c r="K570">
        <v>1449785223</v>
      </c>
      <c r="L570" s="13">
        <f t="shared" si="41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42"/>
        <v>0.01</v>
      </c>
      <c r="R570" s="8">
        <f t="shared" si="43"/>
        <v>49</v>
      </c>
      <c r="S570" t="s">
        <v>8319</v>
      </c>
      <c r="T570" t="s">
        <v>8320</v>
      </c>
      <c r="U570">
        <f t="shared" si="44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0"/>
        <v>42370.639027777775</v>
      </c>
      <c r="K571">
        <v>1449087612</v>
      </c>
      <c r="L571" s="13">
        <f t="shared" si="41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42"/>
        <v>8.0000000000000002E-3</v>
      </c>
      <c r="R571" s="8">
        <f t="shared" si="43"/>
        <v>20</v>
      </c>
      <c r="S571" t="s">
        <v>8319</v>
      </c>
      <c r="T571" t="s">
        <v>8320</v>
      </c>
      <c r="U571">
        <f t="shared" si="44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0"/>
        <v>42418.589918981474</v>
      </c>
      <c r="K572">
        <v>1453230569</v>
      </c>
      <c r="L572" s="13">
        <f t="shared" si="41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42"/>
        <v>1.6705882352941177E-3</v>
      </c>
      <c r="R572" s="8">
        <f t="shared" si="43"/>
        <v>142</v>
      </c>
      <c r="S572" t="s">
        <v>8319</v>
      </c>
      <c r="T572" t="s">
        <v>8320</v>
      </c>
      <c r="U572">
        <f t="shared" si="44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0"/>
        <v>42211.957638888889</v>
      </c>
      <c r="K573">
        <v>1436297723</v>
      </c>
      <c r="L573" s="13">
        <f t="shared" si="41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42"/>
        <v>4.2399999999999998E-3</v>
      </c>
      <c r="R573" s="8">
        <f t="shared" si="43"/>
        <v>53</v>
      </c>
      <c r="S573" t="s">
        <v>8319</v>
      </c>
      <c r="T573" t="s">
        <v>8320</v>
      </c>
      <c r="U573">
        <f t="shared" si="44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0"/>
        <v>42312.549629629626</v>
      </c>
      <c r="K574">
        <v>1444065088</v>
      </c>
      <c r="L574" s="13">
        <f t="shared" si="41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42"/>
        <v>0</v>
      </c>
      <c r="R574" s="8" t="e">
        <f t="shared" si="43"/>
        <v>#DIV/0!</v>
      </c>
      <c r="S574" t="s">
        <v>8319</v>
      </c>
      <c r="T574" t="s">
        <v>8320</v>
      </c>
      <c r="U574">
        <f t="shared" si="44"/>
        <v>30.041666666664241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0"/>
        <v>42021.841666666667</v>
      </c>
      <c r="K575">
        <v>1416445931</v>
      </c>
      <c r="L575" s="13">
        <f t="shared" si="41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42"/>
        <v>3.892538925389254E-3</v>
      </c>
      <c r="R575" s="8">
        <f t="shared" si="43"/>
        <v>38.444444444444443</v>
      </c>
      <c r="S575" t="s">
        <v>8319</v>
      </c>
      <c r="T575" t="s">
        <v>8320</v>
      </c>
      <c r="U575">
        <f t="shared" si="44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0"/>
        <v>42662.235034722216</v>
      </c>
      <c r="K576">
        <v>1474281507</v>
      </c>
      <c r="L576" s="13">
        <f t="shared" si="41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42"/>
        <v>7.1556350626118068E-3</v>
      </c>
      <c r="R576" s="8">
        <f t="shared" si="43"/>
        <v>20</v>
      </c>
      <c r="S576" t="s">
        <v>8319</v>
      </c>
      <c r="T576" t="s">
        <v>8320</v>
      </c>
      <c r="U576">
        <f t="shared" si="44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0"/>
        <v>42168.484293981477</v>
      </c>
      <c r="K577">
        <v>1431621443</v>
      </c>
      <c r="L577" s="13">
        <f t="shared" si="41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42"/>
        <v>4.3166666666666666E-3</v>
      </c>
      <c r="R577" s="8">
        <f t="shared" si="43"/>
        <v>64.75</v>
      </c>
      <c r="S577" t="s">
        <v>8319</v>
      </c>
      <c r="T577" t="s">
        <v>8320</v>
      </c>
      <c r="U577">
        <f t="shared" si="44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ref="J578:J641" si="45">(I578/86400)+25569+(-5/24)</f>
        <v>42091.221666666665</v>
      </c>
      <c r="K578">
        <v>1422357552</v>
      </c>
      <c r="L578" s="13">
        <f t="shared" ref="L578:L641" si="46">(K578/86400)+25569+(-5/24)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47">E578/D578</f>
        <v>1.2500000000000001E-5</v>
      </c>
      <c r="R578" s="8">
        <f t="shared" ref="R578:R641" si="48">E578/N578</f>
        <v>1</v>
      </c>
      <c r="S578" t="s">
        <v>8319</v>
      </c>
      <c r="T578" t="s">
        <v>8320</v>
      </c>
      <c r="U578">
        <f t="shared" si="44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si="45"/>
        <v>42510.380810185183</v>
      </c>
      <c r="K579">
        <v>1458569302</v>
      </c>
      <c r="L579" s="13">
        <f t="shared" si="46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47"/>
        <v>2E-3</v>
      </c>
      <c r="R579" s="8">
        <f t="shared" si="48"/>
        <v>10</v>
      </c>
      <c r="S579" t="s">
        <v>8319</v>
      </c>
      <c r="T579" t="s">
        <v>8320</v>
      </c>
      <c r="U579">
        <f t="shared" ref="U579:U642" si="49">J579-L579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45"/>
        <v>42254.370289351849</v>
      </c>
      <c r="K580">
        <v>1439560393</v>
      </c>
      <c r="L580" s="13">
        <f t="shared" si="46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47"/>
        <v>1.12E-4</v>
      </c>
      <c r="R580" s="8">
        <f t="shared" si="48"/>
        <v>2</v>
      </c>
      <c r="S580" t="s">
        <v>8319</v>
      </c>
      <c r="T580" t="s">
        <v>8320</v>
      </c>
      <c r="U580">
        <f t="shared" si="4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45"/>
        <v>41998.643784722219</v>
      </c>
      <c r="K581">
        <v>1416947223</v>
      </c>
      <c r="L581" s="13">
        <f t="shared" si="46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47"/>
        <v>1.4583333333333334E-2</v>
      </c>
      <c r="R581" s="8">
        <f t="shared" si="48"/>
        <v>35</v>
      </c>
      <c r="S581" t="s">
        <v>8319</v>
      </c>
      <c r="T581" t="s">
        <v>8320</v>
      </c>
      <c r="U581">
        <f t="shared" si="4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45"/>
        <v>42635.699849537035</v>
      </c>
      <c r="K582">
        <v>1471988867</v>
      </c>
      <c r="L582" s="13">
        <f t="shared" si="46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47"/>
        <v>3.3333333333333332E-4</v>
      </c>
      <c r="R582" s="8">
        <f t="shared" si="48"/>
        <v>1</v>
      </c>
      <c r="S582" t="s">
        <v>8319</v>
      </c>
      <c r="T582" t="s">
        <v>8320</v>
      </c>
      <c r="U582">
        <f t="shared" si="4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45"/>
        <v>42217.804444444446</v>
      </c>
      <c r="K583">
        <v>1435882704</v>
      </c>
      <c r="L583" s="13">
        <f t="shared" si="46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47"/>
        <v>0</v>
      </c>
      <c r="R583" s="8" t="e">
        <f t="shared" si="48"/>
        <v>#DIV/0!</v>
      </c>
      <c r="S583" t="s">
        <v>8319</v>
      </c>
      <c r="T583" t="s">
        <v>8320</v>
      </c>
      <c r="U583">
        <f t="shared" si="4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45"/>
        <v>42078.541666666664</v>
      </c>
      <c r="K584">
        <v>1424454319</v>
      </c>
      <c r="L584" s="13">
        <f t="shared" si="46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47"/>
        <v>0</v>
      </c>
      <c r="R584" s="8" t="e">
        <f t="shared" si="48"/>
        <v>#DIV/0!</v>
      </c>
      <c r="S584" t="s">
        <v>8319</v>
      </c>
      <c r="T584" t="s">
        <v>8320</v>
      </c>
      <c r="U584">
        <f t="shared" si="4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45"/>
        <v>42082.688506944447</v>
      </c>
      <c r="K585">
        <v>1424212287</v>
      </c>
      <c r="L585" s="13">
        <f t="shared" si="46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47"/>
        <v>1.1111111111111112E-4</v>
      </c>
      <c r="R585" s="8">
        <f t="shared" si="48"/>
        <v>1</v>
      </c>
      <c r="S585" t="s">
        <v>8319</v>
      </c>
      <c r="T585" t="s">
        <v>8320</v>
      </c>
      <c r="U585">
        <f t="shared" si="4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45"/>
        <v>42079.466620370367</v>
      </c>
      <c r="K586">
        <v>1423933916</v>
      </c>
      <c r="L586" s="13">
        <f t="shared" si="46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47"/>
        <v>0.01</v>
      </c>
      <c r="R586" s="8">
        <f t="shared" si="48"/>
        <v>5</v>
      </c>
      <c r="S586" t="s">
        <v>8319</v>
      </c>
      <c r="T586" t="s">
        <v>8320</v>
      </c>
      <c r="U586">
        <f t="shared" si="4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45"/>
        <v>42338.791666666664</v>
      </c>
      <c r="K587">
        <v>1444123377</v>
      </c>
      <c r="L587" s="13">
        <f t="shared" si="46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47"/>
        <v>0</v>
      </c>
      <c r="R587" s="8" t="e">
        <f t="shared" si="48"/>
        <v>#DIV/0!</v>
      </c>
      <c r="S587" t="s">
        <v>8319</v>
      </c>
      <c r="T587" t="s">
        <v>8320</v>
      </c>
      <c r="U587">
        <f t="shared" si="4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45"/>
        <v>42050.645914351851</v>
      </c>
      <c r="K588">
        <v>1421440207</v>
      </c>
      <c r="L588" s="13">
        <f t="shared" si="46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47"/>
        <v>5.5999999999999999E-3</v>
      </c>
      <c r="R588" s="8">
        <f t="shared" si="48"/>
        <v>14</v>
      </c>
      <c r="S588" t="s">
        <v>8319</v>
      </c>
      <c r="T588" t="s">
        <v>8320</v>
      </c>
      <c r="U588">
        <f t="shared" si="4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45"/>
        <v>42110.548993055556</v>
      </c>
      <c r="K589">
        <v>1426615833</v>
      </c>
      <c r="L589" s="13">
        <f t="shared" si="46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47"/>
        <v>9.0833333333333335E-2</v>
      </c>
      <c r="R589" s="8">
        <f t="shared" si="48"/>
        <v>389.28571428571428</v>
      </c>
      <c r="S589" t="s">
        <v>8319</v>
      </c>
      <c r="T589" t="s">
        <v>8320</v>
      </c>
      <c r="U589">
        <f t="shared" si="4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45"/>
        <v>42691.602847222217</v>
      </c>
      <c r="K590">
        <v>1474223286</v>
      </c>
      <c r="L590" s="13">
        <f t="shared" si="46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47"/>
        <v>3.3444444444444443E-2</v>
      </c>
      <c r="R590" s="8">
        <f t="shared" si="48"/>
        <v>150.5</v>
      </c>
      <c r="S590" t="s">
        <v>8319</v>
      </c>
      <c r="T590" t="s">
        <v>8320</v>
      </c>
      <c r="U590">
        <f t="shared" si="49"/>
        <v>60.041666666664241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45"/>
        <v>42193.406238425923</v>
      </c>
      <c r="K591">
        <v>1435070699</v>
      </c>
      <c r="L591" s="13">
        <f t="shared" si="46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47"/>
        <v>1.3333333333333334E-4</v>
      </c>
      <c r="R591" s="8">
        <f t="shared" si="48"/>
        <v>1</v>
      </c>
      <c r="S591" t="s">
        <v>8319</v>
      </c>
      <c r="T591" t="s">
        <v>8320</v>
      </c>
      <c r="U591">
        <f t="shared" si="4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45"/>
        <v>42408.334027777775</v>
      </c>
      <c r="K592">
        <v>1452259131</v>
      </c>
      <c r="L592" s="13">
        <f t="shared" si="46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47"/>
        <v>4.4600000000000001E-2</v>
      </c>
      <c r="R592" s="8">
        <f t="shared" si="48"/>
        <v>24.777777777777779</v>
      </c>
      <c r="S592" t="s">
        <v>8319</v>
      </c>
      <c r="T592" t="s">
        <v>8320</v>
      </c>
      <c r="U592">
        <f t="shared" si="4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45"/>
        <v>42207.334837962961</v>
      </c>
      <c r="K593">
        <v>1434978130</v>
      </c>
      <c r="L593" s="13">
        <f t="shared" si="46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47"/>
        <v>6.0999999999999997E-4</v>
      </c>
      <c r="R593" s="8">
        <f t="shared" si="48"/>
        <v>30.5</v>
      </c>
      <c r="S593" t="s">
        <v>8319</v>
      </c>
      <c r="T593" t="s">
        <v>8320</v>
      </c>
      <c r="U593">
        <f t="shared" si="4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45"/>
        <v>41976.023842592585</v>
      </c>
      <c r="K594">
        <v>1414992860</v>
      </c>
      <c r="L594" s="13">
        <f t="shared" si="46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47"/>
        <v>3.3333333333333333E-2</v>
      </c>
      <c r="R594" s="8">
        <f t="shared" si="48"/>
        <v>250</v>
      </c>
      <c r="S594" t="s">
        <v>8319</v>
      </c>
      <c r="T594" t="s">
        <v>8320</v>
      </c>
      <c r="U594">
        <f t="shared" si="4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45"/>
        <v>42100.427604166667</v>
      </c>
      <c r="K595">
        <v>1425744945</v>
      </c>
      <c r="L595" s="13">
        <f t="shared" si="46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47"/>
        <v>0.23</v>
      </c>
      <c r="R595" s="8">
        <f t="shared" si="48"/>
        <v>16.428571428571427</v>
      </c>
      <c r="S595" t="s">
        <v>8319</v>
      </c>
      <c r="T595" t="s">
        <v>8320</v>
      </c>
      <c r="U595">
        <f t="shared" si="4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45"/>
        <v>42476.571828703702</v>
      </c>
      <c r="K596">
        <v>1458240206</v>
      </c>
      <c r="L596" s="13">
        <f t="shared" si="46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47"/>
        <v>1.0399999999999999E-3</v>
      </c>
      <c r="R596" s="8">
        <f t="shared" si="48"/>
        <v>13</v>
      </c>
      <c r="S596" t="s">
        <v>8319</v>
      </c>
      <c r="T596" t="s">
        <v>8320</v>
      </c>
      <c r="U596">
        <f t="shared" si="4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45"/>
        <v>42127.861550925925</v>
      </c>
      <c r="K597">
        <v>1426815638</v>
      </c>
      <c r="L597" s="13">
        <f t="shared" si="46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47"/>
        <v>4.2599999999999999E-3</v>
      </c>
      <c r="R597" s="8">
        <f t="shared" si="48"/>
        <v>53.25</v>
      </c>
      <c r="S597" t="s">
        <v>8319</v>
      </c>
      <c r="T597" t="s">
        <v>8320</v>
      </c>
      <c r="U597">
        <f t="shared" si="4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45"/>
        <v>42676.688564814809</v>
      </c>
      <c r="K598">
        <v>1475530292</v>
      </c>
      <c r="L598" s="13">
        <f t="shared" si="46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47"/>
        <v>2.9999999999999997E-4</v>
      </c>
      <c r="R598" s="8">
        <f t="shared" si="48"/>
        <v>3</v>
      </c>
      <c r="S598" t="s">
        <v>8319</v>
      </c>
      <c r="T598" t="s">
        <v>8320</v>
      </c>
      <c r="U598">
        <f t="shared" si="4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45"/>
        <v>42582.458333333336</v>
      </c>
      <c r="K599">
        <v>1466787335</v>
      </c>
      <c r="L599" s="13">
        <f t="shared" si="46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47"/>
        <v>2.6666666666666666E-3</v>
      </c>
      <c r="R599" s="8">
        <f t="shared" si="48"/>
        <v>10</v>
      </c>
      <c r="S599" t="s">
        <v>8319</v>
      </c>
      <c r="T599" t="s">
        <v>8320</v>
      </c>
      <c r="U599">
        <f t="shared" si="4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45"/>
        <v>41977.793761574074</v>
      </c>
      <c r="K600">
        <v>1415145781</v>
      </c>
      <c r="L600" s="13">
        <f t="shared" si="46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47"/>
        <v>0.34</v>
      </c>
      <c r="R600" s="8">
        <f t="shared" si="48"/>
        <v>121.42857142857143</v>
      </c>
      <c r="S600" t="s">
        <v>8319</v>
      </c>
      <c r="T600" t="s">
        <v>8320</v>
      </c>
      <c r="U600">
        <f t="shared" si="4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45"/>
        <v>42071.427777777775</v>
      </c>
      <c r="K601">
        <v>1423769402</v>
      </c>
      <c r="L601" s="13">
        <f t="shared" si="46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47"/>
        <v>6.2E-4</v>
      </c>
      <c r="R601" s="8">
        <f t="shared" si="48"/>
        <v>15.5</v>
      </c>
      <c r="S601" t="s">
        <v>8319</v>
      </c>
      <c r="T601" t="s">
        <v>8320</v>
      </c>
      <c r="U601">
        <f t="shared" si="49"/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45"/>
        <v>42133.589837962958</v>
      </c>
      <c r="K602">
        <v>1426014562</v>
      </c>
      <c r="L602" s="13">
        <f t="shared" si="46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47"/>
        <v>0.02</v>
      </c>
      <c r="R602" s="8">
        <f t="shared" si="48"/>
        <v>100</v>
      </c>
      <c r="S602" t="s">
        <v>8319</v>
      </c>
      <c r="T602" t="s">
        <v>8320</v>
      </c>
      <c r="U602">
        <f t="shared" si="4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45"/>
        <v>41999.64975694444</v>
      </c>
      <c r="K603">
        <v>1417034139</v>
      </c>
      <c r="L603" s="13">
        <f t="shared" si="46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47"/>
        <v>1.4E-2</v>
      </c>
      <c r="R603" s="8">
        <f t="shared" si="48"/>
        <v>23.333333333333332</v>
      </c>
      <c r="S603" t="s">
        <v>8319</v>
      </c>
      <c r="T603" t="s">
        <v>8320</v>
      </c>
      <c r="U603">
        <f t="shared" si="4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45"/>
        <v>42173.585821759254</v>
      </c>
      <c r="K604">
        <v>1432062215</v>
      </c>
      <c r="L604" s="13">
        <f t="shared" si="46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47"/>
        <v>0</v>
      </c>
      <c r="R604" s="8" t="e">
        <f t="shared" si="48"/>
        <v>#DIV/0!</v>
      </c>
      <c r="S604" t="s">
        <v>8319</v>
      </c>
      <c r="T604" t="s">
        <v>8320</v>
      </c>
      <c r="U604">
        <f t="shared" si="4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45"/>
        <v>41865.430821759255</v>
      </c>
      <c r="K605">
        <v>1405437623</v>
      </c>
      <c r="L605" s="13">
        <f t="shared" si="46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47"/>
        <v>3.9334666666666664E-2</v>
      </c>
      <c r="R605" s="8">
        <f t="shared" si="48"/>
        <v>45.386153846153846</v>
      </c>
      <c r="S605" t="s">
        <v>8319</v>
      </c>
      <c r="T605" t="s">
        <v>8320</v>
      </c>
      <c r="U605">
        <f t="shared" si="4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45"/>
        <v>41878.827037037037</v>
      </c>
      <c r="K606">
        <v>1406595056</v>
      </c>
      <c r="L606" s="13">
        <f t="shared" si="46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47"/>
        <v>0</v>
      </c>
      <c r="R606" s="8" t="e">
        <f t="shared" si="48"/>
        <v>#DIV/0!</v>
      </c>
      <c r="S606" t="s">
        <v>8319</v>
      </c>
      <c r="T606" t="s">
        <v>8320</v>
      </c>
      <c r="U606">
        <f t="shared" si="4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45"/>
        <v>42239.149398148147</v>
      </c>
      <c r="K607">
        <v>1436430908</v>
      </c>
      <c r="L607" s="13">
        <f t="shared" si="46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47"/>
        <v>2.6200000000000001E-2</v>
      </c>
      <c r="R607" s="8">
        <f t="shared" si="48"/>
        <v>16.375</v>
      </c>
      <c r="S607" t="s">
        <v>8319</v>
      </c>
      <c r="T607" t="s">
        <v>8320</v>
      </c>
      <c r="U607">
        <f t="shared" si="4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45"/>
        <v>42148.416666666664</v>
      </c>
      <c r="K608">
        <v>1428507409</v>
      </c>
      <c r="L608" s="13">
        <f t="shared" si="46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47"/>
        <v>2E-3</v>
      </c>
      <c r="R608" s="8">
        <f t="shared" si="48"/>
        <v>10</v>
      </c>
      <c r="S608" t="s">
        <v>8319</v>
      </c>
      <c r="T608" t="s">
        <v>8320</v>
      </c>
      <c r="U608">
        <f t="shared" si="49"/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45"/>
        <v>42330.65898148148</v>
      </c>
      <c r="K609">
        <v>1445629736</v>
      </c>
      <c r="L609" s="13">
        <f t="shared" si="46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47"/>
        <v>0</v>
      </c>
      <c r="R609" s="8" t="e">
        <f t="shared" si="48"/>
        <v>#DIV/0!</v>
      </c>
      <c r="S609" t="s">
        <v>8319</v>
      </c>
      <c r="T609" t="s">
        <v>8320</v>
      </c>
      <c r="U609">
        <f t="shared" si="49"/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45"/>
        <v>42170.712731481479</v>
      </c>
      <c r="K610">
        <v>1431813980</v>
      </c>
      <c r="L610" s="13">
        <f t="shared" si="46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47"/>
        <v>9.7400000000000004E-3</v>
      </c>
      <c r="R610" s="8">
        <f t="shared" si="48"/>
        <v>292.2</v>
      </c>
      <c r="S610" t="s">
        <v>8319</v>
      </c>
      <c r="T610" t="s">
        <v>8320</v>
      </c>
      <c r="U610">
        <f t="shared" si="4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45"/>
        <v>42336.867407407401</v>
      </c>
      <c r="K611">
        <v>1446166144</v>
      </c>
      <c r="L611" s="13">
        <f t="shared" si="46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47"/>
        <v>6.41025641025641E-3</v>
      </c>
      <c r="R611" s="8">
        <f t="shared" si="48"/>
        <v>5</v>
      </c>
      <c r="S611" t="s">
        <v>8319</v>
      </c>
      <c r="T611" t="s">
        <v>8320</v>
      </c>
      <c r="U611">
        <f t="shared" si="49"/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45"/>
        <v>42116.622523148144</v>
      </c>
      <c r="K612">
        <v>1427140586</v>
      </c>
      <c r="L612" s="13">
        <f t="shared" si="46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47"/>
        <v>0</v>
      </c>
      <c r="R612" s="8" t="e">
        <f t="shared" si="48"/>
        <v>#DIV/0!</v>
      </c>
      <c r="S612" t="s">
        <v>8319</v>
      </c>
      <c r="T612" t="s">
        <v>8320</v>
      </c>
      <c r="U612">
        <f t="shared" si="4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45"/>
        <v>42388.352280092593</v>
      </c>
      <c r="K613">
        <v>1448026037</v>
      </c>
      <c r="L613" s="13">
        <f t="shared" si="46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47"/>
        <v>0</v>
      </c>
      <c r="R613" s="8" t="e">
        <f t="shared" si="48"/>
        <v>#DIV/0!</v>
      </c>
      <c r="S613" t="s">
        <v>8319</v>
      </c>
      <c r="T613" t="s">
        <v>8320</v>
      </c>
      <c r="U613">
        <f t="shared" si="4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45"/>
        <v>42614.823449074072</v>
      </c>
      <c r="K614">
        <v>1470185146</v>
      </c>
      <c r="L614" s="13">
        <f t="shared" si="46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47"/>
        <v>0</v>
      </c>
      <c r="R614" s="8" t="e">
        <f t="shared" si="48"/>
        <v>#DIV/0!</v>
      </c>
      <c r="S614" t="s">
        <v>8319</v>
      </c>
      <c r="T614" t="s">
        <v>8320</v>
      </c>
      <c r="U614">
        <f t="shared" si="4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45"/>
        <v>42277.999305555553</v>
      </c>
      <c r="K615">
        <v>1441022120</v>
      </c>
      <c r="L615" s="13">
        <f t="shared" si="46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47"/>
        <v>0.21363333333333334</v>
      </c>
      <c r="R615" s="8">
        <f t="shared" si="48"/>
        <v>105.93388429752066</v>
      </c>
      <c r="S615" t="s">
        <v>8319</v>
      </c>
      <c r="T615" t="s">
        <v>8320</v>
      </c>
      <c r="U615">
        <f t="shared" si="49"/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45"/>
        <v>42544.853472222218</v>
      </c>
      <c r="K616">
        <v>1464139740</v>
      </c>
      <c r="L616" s="13">
        <f t="shared" si="46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47"/>
        <v>0</v>
      </c>
      <c r="R616" s="8" t="e">
        <f t="shared" si="48"/>
        <v>#DIV/0!</v>
      </c>
      <c r="S616" t="s">
        <v>8319</v>
      </c>
      <c r="T616" t="s">
        <v>8320</v>
      </c>
      <c r="U616">
        <f t="shared" si="4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45"/>
        <v>42271.913877314808</v>
      </c>
      <c r="K617">
        <v>1440557759</v>
      </c>
      <c r="L617" s="13">
        <f t="shared" si="46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47"/>
        <v>0</v>
      </c>
      <c r="R617" s="8" t="e">
        <f t="shared" si="48"/>
        <v>#DIV/0!</v>
      </c>
      <c r="S617" t="s">
        <v>8319</v>
      </c>
      <c r="T617" t="s">
        <v>8320</v>
      </c>
      <c r="U617">
        <f t="shared" si="4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45"/>
        <v>42791.167905092589</v>
      </c>
      <c r="K618">
        <v>1485421307</v>
      </c>
      <c r="L618" s="13">
        <f t="shared" si="46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47"/>
        <v>0</v>
      </c>
      <c r="R618" s="8" t="e">
        <f t="shared" si="48"/>
        <v>#DIV/0!</v>
      </c>
      <c r="S618" t="s">
        <v>8319</v>
      </c>
      <c r="T618" t="s">
        <v>8320</v>
      </c>
      <c r="U618">
        <f t="shared" si="4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45"/>
        <v>42132.134756944441</v>
      </c>
      <c r="K619">
        <v>1427184843</v>
      </c>
      <c r="L619" s="13">
        <f t="shared" si="46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47"/>
        <v>0.03</v>
      </c>
      <c r="R619" s="8">
        <f t="shared" si="48"/>
        <v>20</v>
      </c>
      <c r="S619" t="s">
        <v>8319</v>
      </c>
      <c r="T619" t="s">
        <v>8320</v>
      </c>
      <c r="U619">
        <f t="shared" si="4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45"/>
        <v>42347.60188657407</v>
      </c>
      <c r="K620">
        <v>1447097203</v>
      </c>
      <c r="L620" s="13">
        <f t="shared" si="46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47"/>
        <v>0</v>
      </c>
      <c r="R620" s="8" t="e">
        <f t="shared" si="48"/>
        <v>#DIV/0!</v>
      </c>
      <c r="S620" t="s">
        <v>8319</v>
      </c>
      <c r="T620" t="s">
        <v>8320</v>
      </c>
      <c r="U620">
        <f t="shared" si="4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45"/>
        <v>41968.483680555553</v>
      </c>
      <c r="K621">
        <v>1411745790</v>
      </c>
      <c r="L621" s="13">
        <f t="shared" si="46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47"/>
        <v>3.9999999999999998E-7</v>
      </c>
      <c r="R621" s="8">
        <f t="shared" si="48"/>
        <v>1</v>
      </c>
      <c r="S621" t="s">
        <v>8319</v>
      </c>
      <c r="T621" t="s">
        <v>8320</v>
      </c>
      <c r="U621">
        <f t="shared" si="49"/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45"/>
        <v>41876.508541666662</v>
      </c>
      <c r="K622">
        <v>1405098738</v>
      </c>
      <c r="L622" s="13">
        <f t="shared" si="46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47"/>
        <v>0.01</v>
      </c>
      <c r="R622" s="8">
        <f t="shared" si="48"/>
        <v>300</v>
      </c>
      <c r="S622" t="s">
        <v>8319</v>
      </c>
      <c r="T622" t="s">
        <v>8320</v>
      </c>
      <c r="U622">
        <f t="shared" si="4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45"/>
        <v>42558.779363425921</v>
      </c>
      <c r="K623">
        <v>1465342937</v>
      </c>
      <c r="L623" s="13">
        <f t="shared" si="46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47"/>
        <v>1.044E-2</v>
      </c>
      <c r="R623" s="8">
        <f t="shared" si="48"/>
        <v>87</v>
      </c>
      <c r="S623" t="s">
        <v>8319</v>
      </c>
      <c r="T623" t="s">
        <v>8320</v>
      </c>
      <c r="U623">
        <f t="shared" si="4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45"/>
        <v>42552.566412037035</v>
      </c>
      <c r="K624">
        <v>1465670138</v>
      </c>
      <c r="L624" s="13">
        <f t="shared" si="46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47"/>
        <v>5.6833333333333333E-2</v>
      </c>
      <c r="R624" s="8">
        <f t="shared" si="48"/>
        <v>37.888888888888886</v>
      </c>
      <c r="S624" t="s">
        <v>8319</v>
      </c>
      <c r="T624" t="s">
        <v>8320</v>
      </c>
      <c r="U624">
        <f t="shared" si="4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45"/>
        <v>42151.800891203697</v>
      </c>
      <c r="K625">
        <v>1430179997</v>
      </c>
      <c r="L625" s="13">
        <f t="shared" si="46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47"/>
        <v>0</v>
      </c>
      <c r="R625" s="8" t="e">
        <f t="shared" si="48"/>
        <v>#DIV/0!</v>
      </c>
      <c r="S625" t="s">
        <v>8319</v>
      </c>
      <c r="T625" t="s">
        <v>8320</v>
      </c>
      <c r="U625">
        <f t="shared" si="4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45"/>
        <v>42138.78056712963</v>
      </c>
      <c r="K626">
        <v>1429055041</v>
      </c>
      <c r="L626" s="13">
        <f t="shared" si="46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47"/>
        <v>0</v>
      </c>
      <c r="R626" s="8" t="e">
        <f t="shared" si="48"/>
        <v>#DIV/0!</v>
      </c>
      <c r="S626" t="s">
        <v>8319</v>
      </c>
      <c r="T626" t="s">
        <v>8320</v>
      </c>
      <c r="U626">
        <f t="shared" si="4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45"/>
        <v>42820.645567129628</v>
      </c>
      <c r="K627">
        <v>1487971777</v>
      </c>
      <c r="L627" s="13">
        <f t="shared" si="46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47"/>
        <v>0</v>
      </c>
      <c r="R627" s="8" t="e">
        <f t="shared" si="48"/>
        <v>#DIV/0!</v>
      </c>
      <c r="S627" t="s">
        <v>8319</v>
      </c>
      <c r="T627" t="s">
        <v>8320</v>
      </c>
      <c r="U627">
        <f t="shared" si="49"/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45"/>
        <v>42231.348611111105</v>
      </c>
      <c r="K628">
        <v>1436793939</v>
      </c>
      <c r="L628" s="13">
        <f t="shared" si="46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47"/>
        <v>0.17380000000000001</v>
      </c>
      <c r="R628" s="8">
        <f t="shared" si="48"/>
        <v>111.41025641025641</v>
      </c>
      <c r="S628" t="s">
        <v>8319</v>
      </c>
      <c r="T628" t="s">
        <v>8320</v>
      </c>
      <c r="U628">
        <f t="shared" si="49"/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45"/>
        <v>42443.749999999993</v>
      </c>
      <c r="K629">
        <v>1452842511</v>
      </c>
      <c r="L629" s="13">
        <f t="shared" si="46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47"/>
        <v>2.0000000000000001E-4</v>
      </c>
      <c r="R629" s="8">
        <f t="shared" si="48"/>
        <v>90</v>
      </c>
      <c r="S629" t="s">
        <v>8319</v>
      </c>
      <c r="T629" t="s">
        <v>8320</v>
      </c>
      <c r="U629">
        <f t="shared" si="49"/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45"/>
        <v>41833.484456018516</v>
      </c>
      <c r="K630">
        <v>1402677457</v>
      </c>
      <c r="L630" s="13">
        <f t="shared" si="46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47"/>
        <v>0</v>
      </c>
      <c r="R630" s="8" t="e">
        <f t="shared" si="48"/>
        <v>#DIV/0!</v>
      </c>
      <c r="S630" t="s">
        <v>8319</v>
      </c>
      <c r="T630" t="s">
        <v>8320</v>
      </c>
      <c r="U630">
        <f t="shared" si="4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45"/>
        <v>42504.429490740738</v>
      </c>
      <c r="K631">
        <v>1460647108</v>
      </c>
      <c r="L631" s="13">
        <f t="shared" si="46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47"/>
        <v>1.75E-3</v>
      </c>
      <c r="R631" s="8">
        <f t="shared" si="48"/>
        <v>116.66666666666667</v>
      </c>
      <c r="S631" t="s">
        <v>8319</v>
      </c>
      <c r="T631" t="s">
        <v>8320</v>
      </c>
      <c r="U631">
        <f t="shared" si="4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45"/>
        <v>42253.006944444445</v>
      </c>
      <c r="K632">
        <v>1438959121</v>
      </c>
      <c r="L632" s="13">
        <f t="shared" si="46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47"/>
        <v>8.3340278356529708E-4</v>
      </c>
      <c r="R632" s="8">
        <f t="shared" si="48"/>
        <v>10</v>
      </c>
      <c r="S632" t="s">
        <v>8319</v>
      </c>
      <c r="T632" t="s">
        <v>8320</v>
      </c>
      <c r="U632">
        <f t="shared" si="49"/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45"/>
        <v>42518.563993055555</v>
      </c>
      <c r="K633">
        <v>1461954729</v>
      </c>
      <c r="L633" s="13">
        <f t="shared" si="46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47"/>
        <v>1.38E-2</v>
      </c>
      <c r="R633" s="8">
        <f t="shared" si="48"/>
        <v>76.666666666666671</v>
      </c>
      <c r="S633" t="s">
        <v>8319</v>
      </c>
      <c r="T633" t="s">
        <v>8320</v>
      </c>
      <c r="U633">
        <f t="shared" si="4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45"/>
        <v>42333.492650462962</v>
      </c>
      <c r="K634">
        <v>1445874565</v>
      </c>
      <c r="L634" s="13">
        <f t="shared" si="46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47"/>
        <v>0</v>
      </c>
      <c r="R634" s="8" t="e">
        <f t="shared" si="48"/>
        <v>#DIV/0!</v>
      </c>
      <c r="S634" t="s">
        <v>8319</v>
      </c>
      <c r="T634" t="s">
        <v>8320</v>
      </c>
      <c r="U634">
        <f t="shared" si="49"/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45"/>
        <v>42538.749999999993</v>
      </c>
      <c r="K635">
        <v>1463469062</v>
      </c>
      <c r="L635" s="13">
        <f t="shared" si="46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47"/>
        <v>0.1245</v>
      </c>
      <c r="R635" s="8">
        <f t="shared" si="48"/>
        <v>49.8</v>
      </c>
      <c r="S635" t="s">
        <v>8319</v>
      </c>
      <c r="T635" t="s">
        <v>8320</v>
      </c>
      <c r="U635">
        <f t="shared" si="49"/>
        <v>31.659004629625997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45"/>
        <v>42061.720243055555</v>
      </c>
      <c r="K636">
        <v>1422397029</v>
      </c>
      <c r="L636" s="13">
        <f t="shared" si="46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47"/>
        <v>2.0000000000000001E-4</v>
      </c>
      <c r="R636" s="8">
        <f t="shared" si="48"/>
        <v>1</v>
      </c>
      <c r="S636" t="s">
        <v>8319</v>
      </c>
      <c r="T636" t="s">
        <v>8320</v>
      </c>
      <c r="U636">
        <f t="shared" si="4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45"/>
        <v>42105.883819444447</v>
      </c>
      <c r="K637">
        <v>1426212762</v>
      </c>
      <c r="L637" s="13">
        <f t="shared" si="46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47"/>
        <v>8.0000000000000007E-5</v>
      </c>
      <c r="R637" s="8">
        <f t="shared" si="48"/>
        <v>2</v>
      </c>
      <c r="S637" t="s">
        <v>8319</v>
      </c>
      <c r="T637" t="s">
        <v>8320</v>
      </c>
      <c r="U637">
        <f t="shared" si="4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45"/>
        <v>42161.240972222215</v>
      </c>
      <c r="K638">
        <v>1430996150</v>
      </c>
      <c r="L638" s="13">
        <f t="shared" si="46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47"/>
        <v>2E-3</v>
      </c>
      <c r="R638" s="8">
        <f t="shared" si="48"/>
        <v>4</v>
      </c>
      <c r="S638" t="s">
        <v>8319</v>
      </c>
      <c r="T638" t="s">
        <v>8320</v>
      </c>
      <c r="U638">
        <f t="shared" si="49"/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45"/>
        <v>42791.75277777778</v>
      </c>
      <c r="K639">
        <v>1485558318</v>
      </c>
      <c r="L639" s="13">
        <f t="shared" si="46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47"/>
        <v>0</v>
      </c>
      <c r="R639" s="8" t="e">
        <f t="shared" si="48"/>
        <v>#DIV/0!</v>
      </c>
      <c r="S639" t="s">
        <v>8319</v>
      </c>
      <c r="T639" t="s">
        <v>8320</v>
      </c>
      <c r="U639">
        <f t="shared" si="49"/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45"/>
        <v>42819.343310185184</v>
      </c>
      <c r="K640">
        <v>1485267262</v>
      </c>
      <c r="L640" s="13">
        <f t="shared" si="46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47"/>
        <v>9.0000000000000006E-5</v>
      </c>
      <c r="R640" s="8">
        <f t="shared" si="48"/>
        <v>3</v>
      </c>
      <c r="S640" t="s">
        <v>8319</v>
      </c>
      <c r="T640" t="s">
        <v>8320</v>
      </c>
      <c r="U640">
        <f t="shared" si="49"/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45"/>
        <v>41925.374942129631</v>
      </c>
      <c r="K641">
        <v>1408024795</v>
      </c>
      <c r="L641" s="13">
        <f t="shared" si="46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47"/>
        <v>9.9999999999999995E-7</v>
      </c>
      <c r="R641" s="8">
        <f t="shared" si="48"/>
        <v>1</v>
      </c>
      <c r="S641" t="s">
        <v>8319</v>
      </c>
      <c r="T641" t="s">
        <v>8320</v>
      </c>
      <c r="U641">
        <f t="shared" si="4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ref="J642:J705" si="50">(I642/86400)+25569+(-5/24)</f>
        <v>42698.749999999993</v>
      </c>
      <c r="K642">
        <v>1478685915</v>
      </c>
      <c r="L642" s="13">
        <f t="shared" ref="L642:L705" si="51">(K642/86400)+25569+(-5/24)</f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52">E642/D642</f>
        <v>1.4428571428571428</v>
      </c>
      <c r="R642" s="8">
        <f t="shared" ref="R642:R705" si="53">E642/N642</f>
        <v>50.5</v>
      </c>
      <c r="S642" t="s">
        <v>8319</v>
      </c>
      <c r="T642" t="s">
        <v>8321</v>
      </c>
      <c r="U642">
        <f t="shared" si="49"/>
        <v>15.538020833329938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si="50"/>
        <v>42229.361666666664</v>
      </c>
      <c r="K643">
        <v>1436881248</v>
      </c>
      <c r="L643" s="13">
        <f t="shared" si="51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52"/>
        <v>1.1916249999999999</v>
      </c>
      <c r="R643" s="8">
        <f t="shared" si="53"/>
        <v>151.31746031746033</v>
      </c>
      <c r="S643" t="s">
        <v>8319</v>
      </c>
      <c r="T643" t="s">
        <v>8321</v>
      </c>
      <c r="U643">
        <f t="shared" ref="U643:U706" si="54">J643-L643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50"/>
        <v>42235.442986111106</v>
      </c>
      <c r="K644">
        <v>1436888274</v>
      </c>
      <c r="L644" s="13">
        <f t="shared" si="5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52"/>
        <v>14.604850000000001</v>
      </c>
      <c r="R644" s="8">
        <f t="shared" si="53"/>
        <v>134.3592456301748</v>
      </c>
      <c r="S644" t="s">
        <v>8319</v>
      </c>
      <c r="T644" t="s">
        <v>8321</v>
      </c>
      <c r="U644">
        <f t="shared" si="54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50"/>
        <v>42155.43373842592</v>
      </c>
      <c r="K645">
        <v>1428333875</v>
      </c>
      <c r="L645" s="13">
        <f t="shared" si="5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52"/>
        <v>1.0580799999999999</v>
      </c>
      <c r="R645" s="8">
        <f t="shared" si="53"/>
        <v>174.02631578947367</v>
      </c>
      <c r="S645" t="s">
        <v>8319</v>
      </c>
      <c r="T645" t="s">
        <v>8321</v>
      </c>
      <c r="U645">
        <f t="shared" si="54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50"/>
        <v>41940.833333333328</v>
      </c>
      <c r="K646">
        <v>1410883139</v>
      </c>
      <c r="L646" s="13">
        <f t="shared" si="5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52"/>
        <v>3.0011791999999997</v>
      </c>
      <c r="R646" s="8">
        <f t="shared" si="53"/>
        <v>73.486268364348675</v>
      </c>
      <c r="S646" t="s">
        <v>8319</v>
      </c>
      <c r="T646" t="s">
        <v>8321</v>
      </c>
      <c r="U646">
        <f t="shared" si="54"/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50"/>
        <v>42593.817986111106</v>
      </c>
      <c r="K647">
        <v>1468370274</v>
      </c>
      <c r="L647" s="13">
        <f t="shared" si="5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52"/>
        <v>2.7869999999999999</v>
      </c>
      <c r="R647" s="8">
        <f t="shared" si="53"/>
        <v>23.518987341772153</v>
      </c>
      <c r="S647" t="s">
        <v>8319</v>
      </c>
      <c r="T647" t="s">
        <v>8321</v>
      </c>
      <c r="U647">
        <f t="shared" si="54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50"/>
        <v>41862.644293981481</v>
      </c>
      <c r="K648">
        <v>1405196867</v>
      </c>
      <c r="L648" s="13">
        <f t="shared" si="5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52"/>
        <v>1.3187625000000001</v>
      </c>
      <c r="R648" s="8">
        <f t="shared" si="53"/>
        <v>39.074444444444445</v>
      </c>
      <c r="S648" t="s">
        <v>8319</v>
      </c>
      <c r="T648" t="s">
        <v>8321</v>
      </c>
      <c r="U648">
        <f t="shared" si="54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50"/>
        <v>42446.517928240741</v>
      </c>
      <c r="K649">
        <v>1455647149</v>
      </c>
      <c r="L649" s="13">
        <f t="shared" si="5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52"/>
        <v>1.0705</v>
      </c>
      <c r="R649" s="8">
        <f t="shared" si="53"/>
        <v>125.94117647058823</v>
      </c>
      <c r="S649" t="s">
        <v>8319</v>
      </c>
      <c r="T649" t="s">
        <v>8321</v>
      </c>
      <c r="U649">
        <f t="shared" si="54"/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50"/>
        <v>41926.485046296293</v>
      </c>
      <c r="K650">
        <v>1410280708</v>
      </c>
      <c r="L650" s="13">
        <f t="shared" si="5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52"/>
        <v>1.2682285714285715</v>
      </c>
      <c r="R650" s="8">
        <f t="shared" si="53"/>
        <v>1644</v>
      </c>
      <c r="S650" t="s">
        <v>8319</v>
      </c>
      <c r="T650" t="s">
        <v>8321</v>
      </c>
      <c r="U650">
        <f t="shared" si="54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50"/>
        <v>41898.703854166662</v>
      </c>
      <c r="K651">
        <v>1409090013</v>
      </c>
      <c r="L651" s="13">
        <f t="shared" si="5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52"/>
        <v>1.3996</v>
      </c>
      <c r="R651" s="8">
        <f t="shared" si="53"/>
        <v>42.670731707317074</v>
      </c>
      <c r="S651" t="s">
        <v>8319</v>
      </c>
      <c r="T651" t="s">
        <v>8321</v>
      </c>
      <c r="U651">
        <f t="shared" si="54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50"/>
        <v>41991.870185185187</v>
      </c>
      <c r="K652">
        <v>1413766384</v>
      </c>
      <c r="L652" s="13">
        <f t="shared" si="5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52"/>
        <v>1.1240000000000001</v>
      </c>
      <c r="R652" s="8">
        <f t="shared" si="53"/>
        <v>35.125</v>
      </c>
      <c r="S652" t="s">
        <v>8319</v>
      </c>
      <c r="T652" t="s">
        <v>8321</v>
      </c>
      <c r="U652">
        <f t="shared" si="54"/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50"/>
        <v>41985.809155092589</v>
      </c>
      <c r="K653">
        <v>1415838311</v>
      </c>
      <c r="L653" s="13">
        <f t="shared" si="5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52"/>
        <v>1.00528</v>
      </c>
      <c r="R653" s="8">
        <f t="shared" si="53"/>
        <v>239.35238095238094</v>
      </c>
      <c r="S653" t="s">
        <v>8319</v>
      </c>
      <c r="T653" t="s">
        <v>8321</v>
      </c>
      <c r="U653">
        <f t="shared" si="54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50"/>
        <v>42705.523726851847</v>
      </c>
      <c r="K654">
        <v>1478018050</v>
      </c>
      <c r="L654" s="13">
        <f t="shared" si="5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52"/>
        <v>1.0046666666666666</v>
      </c>
      <c r="R654" s="8">
        <f t="shared" si="53"/>
        <v>107.64285714285714</v>
      </c>
      <c r="S654" t="s">
        <v>8319</v>
      </c>
      <c r="T654" t="s">
        <v>8321</v>
      </c>
      <c r="U654">
        <f t="shared" si="54"/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50"/>
        <v>42236.410185185181</v>
      </c>
      <c r="K655">
        <v>1436885440</v>
      </c>
      <c r="L655" s="13">
        <f t="shared" si="5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52"/>
        <v>1.4144600000000001</v>
      </c>
      <c r="R655" s="8">
        <f t="shared" si="53"/>
        <v>95.830623306233065</v>
      </c>
      <c r="S655" t="s">
        <v>8319</v>
      </c>
      <c r="T655" t="s">
        <v>8321</v>
      </c>
      <c r="U655">
        <f t="shared" si="54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50"/>
        <v>42193.748993055553</v>
      </c>
      <c r="K656">
        <v>1433804313</v>
      </c>
      <c r="L656" s="13">
        <f t="shared" si="5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52"/>
        <v>2.6729166666666666</v>
      </c>
      <c r="R656" s="8">
        <f t="shared" si="53"/>
        <v>31.663376110562684</v>
      </c>
      <c r="S656" t="s">
        <v>8319</v>
      </c>
      <c r="T656" t="s">
        <v>8321</v>
      </c>
      <c r="U656">
        <f t="shared" si="54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50"/>
        <v>42075.707314814812</v>
      </c>
      <c r="K657">
        <v>1423609112</v>
      </c>
      <c r="L657" s="13">
        <f t="shared" si="5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52"/>
        <v>1.4688749999999999</v>
      </c>
      <c r="R657" s="8">
        <f t="shared" si="53"/>
        <v>42.886861313868614</v>
      </c>
      <c r="S657" t="s">
        <v>8319</v>
      </c>
      <c r="T657" t="s">
        <v>8321</v>
      </c>
      <c r="U657">
        <f t="shared" si="54"/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50"/>
        <v>42477.554618055554</v>
      </c>
      <c r="K658">
        <v>1455736719</v>
      </c>
      <c r="L658" s="13">
        <f t="shared" si="5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52"/>
        <v>2.1356000000000002</v>
      </c>
      <c r="R658" s="8">
        <f t="shared" si="53"/>
        <v>122.73563218390805</v>
      </c>
      <c r="S658" t="s">
        <v>8319</v>
      </c>
      <c r="T658" t="s">
        <v>8321</v>
      </c>
      <c r="U658">
        <f t="shared" si="54"/>
        <v>59.958333333335759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50"/>
        <v>42361.637407407405</v>
      </c>
      <c r="K659">
        <v>1448309872</v>
      </c>
      <c r="L659" s="13">
        <f t="shared" si="5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52"/>
        <v>1.2569999999999999</v>
      </c>
      <c r="R659" s="8">
        <f t="shared" si="53"/>
        <v>190.45454545454547</v>
      </c>
      <c r="S659" t="s">
        <v>8319</v>
      </c>
      <c r="T659" t="s">
        <v>8321</v>
      </c>
      <c r="U659">
        <f t="shared" si="54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50"/>
        <v>42211.541666666664</v>
      </c>
      <c r="K660">
        <v>1435117889</v>
      </c>
      <c r="L660" s="13">
        <f t="shared" si="5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52"/>
        <v>1.0446206037108834</v>
      </c>
      <c r="R660" s="8">
        <f t="shared" si="53"/>
        <v>109.33695652173913</v>
      </c>
      <c r="S660" t="s">
        <v>8319</v>
      </c>
      <c r="T660" t="s">
        <v>8321</v>
      </c>
      <c r="U660">
        <f t="shared" si="54"/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50"/>
        <v>42239.385358796295</v>
      </c>
      <c r="K661">
        <v>1437747295</v>
      </c>
      <c r="L661" s="13">
        <f t="shared" si="5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52"/>
        <v>1.0056666666666667</v>
      </c>
      <c r="R661" s="8">
        <f t="shared" si="53"/>
        <v>143.66666666666666</v>
      </c>
      <c r="S661" t="s">
        <v>8319</v>
      </c>
      <c r="T661" t="s">
        <v>8321</v>
      </c>
      <c r="U661">
        <f t="shared" si="54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50"/>
        <v>41952.57498842592</v>
      </c>
      <c r="K662">
        <v>1412963279</v>
      </c>
      <c r="L662" s="13">
        <f t="shared" si="5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52"/>
        <v>3.058E-2</v>
      </c>
      <c r="R662" s="8">
        <f t="shared" si="53"/>
        <v>84.944444444444443</v>
      </c>
      <c r="S662" t="s">
        <v>8319</v>
      </c>
      <c r="T662" t="s">
        <v>8321</v>
      </c>
      <c r="U662">
        <f t="shared" si="54"/>
        <v>30.041666666664241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50"/>
        <v>42666.437025462961</v>
      </c>
      <c r="K663">
        <v>1474644559</v>
      </c>
      <c r="L663" s="13">
        <f t="shared" si="5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52"/>
        <v>9.4999999999999998E-3</v>
      </c>
      <c r="R663" s="8">
        <f t="shared" si="53"/>
        <v>10.555555555555555</v>
      </c>
      <c r="S663" t="s">
        <v>8319</v>
      </c>
      <c r="T663" t="s">
        <v>8321</v>
      </c>
      <c r="U663">
        <f t="shared" si="54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50"/>
        <v>42020.229710648149</v>
      </c>
      <c r="K664">
        <v>1418812247</v>
      </c>
      <c r="L664" s="13">
        <f t="shared" si="5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52"/>
        <v>4.0000000000000001E-3</v>
      </c>
      <c r="R664" s="8">
        <f t="shared" si="53"/>
        <v>39</v>
      </c>
      <c r="S664" t="s">
        <v>8319</v>
      </c>
      <c r="T664" t="s">
        <v>8321</v>
      </c>
      <c r="U664">
        <f t="shared" si="54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50"/>
        <v>42203.634907407402</v>
      </c>
      <c r="K665">
        <v>1434658456</v>
      </c>
      <c r="L665" s="13">
        <f t="shared" si="5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52"/>
        <v>3.5000000000000001E-3</v>
      </c>
      <c r="R665" s="8">
        <f t="shared" si="53"/>
        <v>100</v>
      </c>
      <c r="S665" t="s">
        <v>8319</v>
      </c>
      <c r="T665" t="s">
        <v>8321</v>
      </c>
      <c r="U665">
        <f t="shared" si="54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50"/>
        <v>42107.458043981482</v>
      </c>
      <c r="K666">
        <v>1426348775</v>
      </c>
      <c r="L666" s="13">
        <f t="shared" si="5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52"/>
        <v>7.5333333333333335E-2</v>
      </c>
      <c r="R666" s="8">
        <f t="shared" si="53"/>
        <v>31.172413793103448</v>
      </c>
      <c r="S666" t="s">
        <v>8319</v>
      </c>
      <c r="T666" t="s">
        <v>8321</v>
      </c>
      <c r="U666">
        <f t="shared" si="54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50"/>
        <v>42748.503020833326</v>
      </c>
      <c r="K667">
        <v>1479143061</v>
      </c>
      <c r="L667" s="13">
        <f t="shared" si="5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52"/>
        <v>0.18640000000000001</v>
      </c>
      <c r="R667" s="8">
        <f t="shared" si="53"/>
        <v>155.33333333333334</v>
      </c>
      <c r="S667" t="s">
        <v>8319</v>
      </c>
      <c r="T667" t="s">
        <v>8321</v>
      </c>
      <c r="U667">
        <f t="shared" si="54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50"/>
        <v>41868.623819444438</v>
      </c>
      <c r="K668">
        <v>1405713498</v>
      </c>
      <c r="L668" s="13">
        <f t="shared" si="5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52"/>
        <v>4.0000000000000003E-5</v>
      </c>
      <c r="R668" s="8">
        <f t="shared" si="53"/>
        <v>2</v>
      </c>
      <c r="S668" t="s">
        <v>8319</v>
      </c>
      <c r="T668" t="s">
        <v>8321</v>
      </c>
      <c r="U668">
        <f t="shared" si="54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50"/>
        <v>42672.165081018517</v>
      </c>
      <c r="K669">
        <v>1474275463</v>
      </c>
      <c r="L669" s="13">
        <f t="shared" si="5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52"/>
        <v>0.1002</v>
      </c>
      <c r="R669" s="8">
        <f t="shared" si="53"/>
        <v>178.92857142857142</v>
      </c>
      <c r="S669" t="s">
        <v>8319</v>
      </c>
      <c r="T669" t="s">
        <v>8321</v>
      </c>
      <c r="U669">
        <f t="shared" si="54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50"/>
        <v>42135.622939814813</v>
      </c>
      <c r="K670">
        <v>1427486222</v>
      </c>
      <c r="L670" s="13">
        <f t="shared" si="5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52"/>
        <v>4.5600000000000002E-2</v>
      </c>
      <c r="R670" s="8">
        <f t="shared" si="53"/>
        <v>27.36</v>
      </c>
      <c r="S670" t="s">
        <v>8319</v>
      </c>
      <c r="T670" t="s">
        <v>8321</v>
      </c>
      <c r="U670">
        <f t="shared" si="54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50"/>
        <v>42557.417337962957</v>
      </c>
      <c r="K671">
        <v>1465225258</v>
      </c>
      <c r="L671" s="13">
        <f t="shared" si="5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52"/>
        <v>0.21507499999999999</v>
      </c>
      <c r="R671" s="8">
        <f t="shared" si="53"/>
        <v>1536.25</v>
      </c>
      <c r="S671" t="s">
        <v>8319</v>
      </c>
      <c r="T671" t="s">
        <v>8321</v>
      </c>
      <c r="U671">
        <f t="shared" si="54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50"/>
        <v>42540.131944444445</v>
      </c>
      <c r="K672">
        <v>1463418120</v>
      </c>
      <c r="L672" s="13">
        <f t="shared" si="5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52"/>
        <v>0.29276666666666668</v>
      </c>
      <c r="R672" s="8">
        <f t="shared" si="53"/>
        <v>84.99677419354839</v>
      </c>
      <c r="S672" t="s">
        <v>8319</v>
      </c>
      <c r="T672" t="s">
        <v>8321</v>
      </c>
      <c r="U672">
        <f t="shared" si="54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50"/>
        <v>42017.958333333336</v>
      </c>
      <c r="K673">
        <v>1418315852</v>
      </c>
      <c r="L673" s="13">
        <f t="shared" si="5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52"/>
        <v>0.39426666666666665</v>
      </c>
      <c r="R673" s="8">
        <f t="shared" si="53"/>
        <v>788.5333333333333</v>
      </c>
      <c r="S673" t="s">
        <v>8319</v>
      </c>
      <c r="T673" t="s">
        <v>8321</v>
      </c>
      <c r="U673">
        <f t="shared" si="54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50"/>
        <v>42004.999305555553</v>
      </c>
      <c r="K674">
        <v>1417410964</v>
      </c>
      <c r="L674" s="13">
        <f t="shared" si="5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52"/>
        <v>0.21628</v>
      </c>
      <c r="R674" s="8">
        <f t="shared" si="53"/>
        <v>50.29767441860465</v>
      </c>
      <c r="S674" t="s">
        <v>8319</v>
      </c>
      <c r="T674" t="s">
        <v>8321</v>
      </c>
      <c r="U674">
        <f t="shared" si="54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50"/>
        <v>41883.6321412037</v>
      </c>
      <c r="K675">
        <v>1405714217</v>
      </c>
      <c r="L675" s="13">
        <f t="shared" si="51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52"/>
        <v>2.0500000000000002E-3</v>
      </c>
      <c r="R675" s="8">
        <f t="shared" si="53"/>
        <v>68.333333333333329</v>
      </c>
      <c r="S675" t="s">
        <v>8319</v>
      </c>
      <c r="T675" t="s">
        <v>8321</v>
      </c>
      <c r="U675">
        <f t="shared" si="54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50"/>
        <v>41862.907719907402</v>
      </c>
      <c r="K676">
        <v>1402627627</v>
      </c>
      <c r="L676" s="13">
        <f t="shared" si="5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52"/>
        <v>2.9999999999999997E-4</v>
      </c>
      <c r="R676" s="8">
        <f t="shared" si="53"/>
        <v>7.5</v>
      </c>
      <c r="S676" t="s">
        <v>8319</v>
      </c>
      <c r="T676" t="s">
        <v>8321</v>
      </c>
      <c r="U676">
        <f t="shared" si="54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50"/>
        <v>42005.082638888889</v>
      </c>
      <c r="K677">
        <v>1417558804</v>
      </c>
      <c r="L677" s="13">
        <f t="shared" si="5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52"/>
        <v>0.14849999999999999</v>
      </c>
      <c r="R677" s="8">
        <f t="shared" si="53"/>
        <v>34.269230769230766</v>
      </c>
      <c r="S677" t="s">
        <v>8319</v>
      </c>
      <c r="T677" t="s">
        <v>8321</v>
      </c>
      <c r="U677">
        <f t="shared" si="54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50"/>
        <v>42042.559965277775</v>
      </c>
      <c r="K678">
        <v>1420741581</v>
      </c>
      <c r="L678" s="13">
        <f t="shared" si="5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52"/>
        <v>1.4710000000000001E-2</v>
      </c>
      <c r="R678" s="8">
        <f t="shared" si="53"/>
        <v>61.291666666666664</v>
      </c>
      <c r="S678" t="s">
        <v>8319</v>
      </c>
      <c r="T678" t="s">
        <v>8321</v>
      </c>
      <c r="U678">
        <f t="shared" si="54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50"/>
        <v>42549.195543981477</v>
      </c>
      <c r="K679">
        <v>1463218895</v>
      </c>
      <c r="L679" s="13">
        <f t="shared" si="5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52"/>
        <v>0.25584000000000001</v>
      </c>
      <c r="R679" s="8">
        <f t="shared" si="53"/>
        <v>133.25</v>
      </c>
      <c r="S679" t="s">
        <v>8319</v>
      </c>
      <c r="T679" t="s">
        <v>8321</v>
      </c>
      <c r="U679">
        <f t="shared" si="54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50"/>
        <v>42511.168263888881</v>
      </c>
      <c r="K680">
        <v>1461229338</v>
      </c>
      <c r="L680" s="13">
        <f t="shared" si="5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52"/>
        <v>3.8206896551724136E-2</v>
      </c>
      <c r="R680" s="8">
        <f t="shared" si="53"/>
        <v>65.17647058823529</v>
      </c>
      <c r="S680" t="s">
        <v>8319</v>
      </c>
      <c r="T680" t="s">
        <v>8321</v>
      </c>
      <c r="U680">
        <f t="shared" si="54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50"/>
        <v>42616.487372685187</v>
      </c>
      <c r="K681">
        <v>1467736909</v>
      </c>
      <c r="L681" s="13">
        <f t="shared" si="5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52"/>
        <v>0.15485964912280703</v>
      </c>
      <c r="R681" s="8">
        <f t="shared" si="53"/>
        <v>93.90425531914893</v>
      </c>
      <c r="S681" t="s">
        <v>8319</v>
      </c>
      <c r="T681" t="s">
        <v>8321</v>
      </c>
      <c r="U681">
        <f t="shared" si="54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50"/>
        <v>41899.293182870366</v>
      </c>
      <c r="K682">
        <v>1407931331</v>
      </c>
      <c r="L682" s="13">
        <f t="shared" si="5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52"/>
        <v>0.25912000000000002</v>
      </c>
      <c r="R682" s="8">
        <f t="shared" si="53"/>
        <v>150.65116279069767</v>
      </c>
      <c r="S682" t="s">
        <v>8319</v>
      </c>
      <c r="T682" t="s">
        <v>8321</v>
      </c>
      <c r="U682">
        <f t="shared" si="54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50"/>
        <v>42669.597268518519</v>
      </c>
      <c r="K683">
        <v>1474917604</v>
      </c>
      <c r="L683" s="13">
        <f t="shared" si="5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52"/>
        <v>4.0000000000000002E-4</v>
      </c>
      <c r="R683" s="8">
        <f t="shared" si="53"/>
        <v>1</v>
      </c>
      <c r="S683" t="s">
        <v>8319</v>
      </c>
      <c r="T683" t="s">
        <v>8321</v>
      </c>
      <c r="U683">
        <f t="shared" si="54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50"/>
        <v>42808.515300925923</v>
      </c>
      <c r="K684">
        <v>1486923722</v>
      </c>
      <c r="L684" s="13">
        <f t="shared" si="5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52"/>
        <v>1.06E-3</v>
      </c>
      <c r="R684" s="8">
        <f t="shared" si="53"/>
        <v>13.25</v>
      </c>
      <c r="S684" t="s">
        <v>8319</v>
      </c>
      <c r="T684" t="s">
        <v>8321</v>
      </c>
      <c r="U684">
        <f t="shared" si="54"/>
        <v>29.958333333335759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50"/>
        <v>42674.691712962966</v>
      </c>
      <c r="K685">
        <v>1474493764</v>
      </c>
      <c r="L685" s="13">
        <f t="shared" si="5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52"/>
        <v>8.5142857142857138E-3</v>
      </c>
      <c r="R685" s="8">
        <f t="shared" si="53"/>
        <v>99.333333333333329</v>
      </c>
      <c r="S685" t="s">
        <v>8319</v>
      </c>
      <c r="T685" t="s">
        <v>8321</v>
      </c>
      <c r="U685">
        <f t="shared" si="54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50"/>
        <v>41844.916666666664</v>
      </c>
      <c r="K686">
        <v>1403176891</v>
      </c>
      <c r="L686" s="13">
        <f t="shared" si="5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52"/>
        <v>7.4837500000000001E-2</v>
      </c>
      <c r="R686" s="8">
        <f t="shared" si="53"/>
        <v>177.39259259259259</v>
      </c>
      <c r="S686" t="s">
        <v>8319</v>
      </c>
      <c r="T686" t="s">
        <v>8321</v>
      </c>
      <c r="U686">
        <f t="shared" si="54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50"/>
        <v>42016.658240740733</v>
      </c>
      <c r="K687">
        <v>1417207672</v>
      </c>
      <c r="L687" s="13">
        <f t="shared" si="5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52"/>
        <v>0.27650000000000002</v>
      </c>
      <c r="R687" s="8">
        <f t="shared" si="53"/>
        <v>55.3</v>
      </c>
      <c r="S687" t="s">
        <v>8319</v>
      </c>
      <c r="T687" t="s">
        <v>8321</v>
      </c>
      <c r="U687">
        <f t="shared" si="54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50"/>
        <v>42219.464930555558</v>
      </c>
      <c r="K688">
        <v>1436026170</v>
      </c>
      <c r="L688" s="13">
        <f t="shared" si="5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52"/>
        <v>0</v>
      </c>
      <c r="R688" s="8" t="e">
        <f t="shared" si="53"/>
        <v>#DIV/0!</v>
      </c>
      <c r="S688" t="s">
        <v>8319</v>
      </c>
      <c r="T688" t="s">
        <v>8321</v>
      </c>
      <c r="U688">
        <f t="shared" si="54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50"/>
        <v>42771.542280092595</v>
      </c>
      <c r="K689">
        <v>1481133653</v>
      </c>
      <c r="L689" s="13">
        <f t="shared" si="5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52"/>
        <v>3.5499999999999997E-2</v>
      </c>
      <c r="R689" s="8">
        <f t="shared" si="53"/>
        <v>591.66666666666663</v>
      </c>
      <c r="S689" t="s">
        <v>8319</v>
      </c>
      <c r="T689" t="s">
        <v>8321</v>
      </c>
      <c r="U689">
        <f t="shared" si="54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50"/>
        <v>42291.896446759252</v>
      </c>
      <c r="K690">
        <v>1442284253</v>
      </c>
      <c r="L690" s="13">
        <f t="shared" si="5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52"/>
        <v>0.72989999999999999</v>
      </c>
      <c r="R690" s="8">
        <f t="shared" si="53"/>
        <v>405.5</v>
      </c>
      <c r="S690" t="s">
        <v>8319</v>
      </c>
      <c r="T690" t="s">
        <v>8321</v>
      </c>
      <c r="U690">
        <f t="shared" si="54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50"/>
        <v>42711.999305555553</v>
      </c>
      <c r="K691">
        <v>1478016097</v>
      </c>
      <c r="L691" s="13">
        <f t="shared" si="5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52"/>
        <v>0.57648750000000004</v>
      </c>
      <c r="R691" s="8">
        <f t="shared" si="53"/>
        <v>343.14732142857144</v>
      </c>
      <c r="S691" t="s">
        <v>8319</v>
      </c>
      <c r="T691" t="s">
        <v>8321</v>
      </c>
      <c r="U691">
        <f t="shared" si="54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50"/>
        <v>42622.041666666664</v>
      </c>
      <c r="K692">
        <v>1469718841</v>
      </c>
      <c r="L692" s="13">
        <f t="shared" si="5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52"/>
        <v>0.1234</v>
      </c>
      <c r="R692" s="8">
        <f t="shared" si="53"/>
        <v>72.588235294117652</v>
      </c>
      <c r="S692" t="s">
        <v>8319</v>
      </c>
      <c r="T692" t="s">
        <v>8321</v>
      </c>
      <c r="U692">
        <f t="shared" si="54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50"/>
        <v>42185.819976851846</v>
      </c>
      <c r="K693">
        <v>1433292046</v>
      </c>
      <c r="L693" s="13">
        <f t="shared" si="5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52"/>
        <v>5.1999999999999998E-3</v>
      </c>
      <c r="R693" s="8">
        <f t="shared" si="53"/>
        <v>26</v>
      </c>
      <c r="S693" t="s">
        <v>8319</v>
      </c>
      <c r="T693" t="s">
        <v>8321</v>
      </c>
      <c r="U693">
        <f t="shared" si="54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50"/>
        <v>42726.167395833334</v>
      </c>
      <c r="K694">
        <v>1479805263</v>
      </c>
      <c r="L694" s="13">
        <f t="shared" si="5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52"/>
        <v>6.5299999999999997E-2</v>
      </c>
      <c r="R694" s="8">
        <f t="shared" si="53"/>
        <v>6.4975124378109452</v>
      </c>
      <c r="S694" t="s">
        <v>8319</v>
      </c>
      <c r="T694" t="s">
        <v>8321</v>
      </c>
      <c r="U694">
        <f t="shared" si="54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50"/>
        <v>42124.599849537037</v>
      </c>
      <c r="K695">
        <v>1427829827</v>
      </c>
      <c r="L695" s="13">
        <f t="shared" si="5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52"/>
        <v>0.35338000000000003</v>
      </c>
      <c r="R695" s="8">
        <f t="shared" si="53"/>
        <v>119.38513513513513</v>
      </c>
      <c r="S695" t="s">
        <v>8319</v>
      </c>
      <c r="T695" t="s">
        <v>8321</v>
      </c>
      <c r="U695">
        <f t="shared" si="54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50"/>
        <v>42767.455543981479</v>
      </c>
      <c r="K696">
        <v>1483372559</v>
      </c>
      <c r="L696" s="13">
        <f t="shared" si="5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52"/>
        <v>3.933333333333333E-3</v>
      </c>
      <c r="R696" s="8">
        <f t="shared" si="53"/>
        <v>84.285714285714292</v>
      </c>
      <c r="S696" t="s">
        <v>8319</v>
      </c>
      <c r="T696" t="s">
        <v>8321</v>
      </c>
      <c r="U696">
        <f t="shared" si="54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50"/>
        <v>41943.312731481477</v>
      </c>
      <c r="K697">
        <v>1412166620</v>
      </c>
      <c r="L697" s="13">
        <f t="shared" si="5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52"/>
        <v>1.06E-2</v>
      </c>
      <c r="R697" s="8">
        <f t="shared" si="53"/>
        <v>90.857142857142861</v>
      </c>
      <c r="S697" t="s">
        <v>8319</v>
      </c>
      <c r="T697" t="s">
        <v>8321</v>
      </c>
      <c r="U697">
        <f t="shared" si="54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50"/>
        <v>41845.718773148146</v>
      </c>
      <c r="K698">
        <v>1403734502</v>
      </c>
      <c r="L698" s="13">
        <f t="shared" si="5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52"/>
        <v>5.7142857142857145E-6</v>
      </c>
      <c r="R698" s="8">
        <f t="shared" si="53"/>
        <v>1</v>
      </c>
      <c r="S698" t="s">
        <v>8319</v>
      </c>
      <c r="T698" t="s">
        <v>8321</v>
      </c>
      <c r="U698">
        <f t="shared" si="54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50"/>
        <v>42403.314687500002</v>
      </c>
      <c r="K699">
        <v>1453206789</v>
      </c>
      <c r="L699" s="13">
        <f t="shared" si="5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52"/>
        <v>0.46379999999999999</v>
      </c>
      <c r="R699" s="8">
        <f t="shared" si="53"/>
        <v>20.342105263157894</v>
      </c>
      <c r="S699" t="s">
        <v>8319</v>
      </c>
      <c r="T699" t="s">
        <v>8321</v>
      </c>
      <c r="U699">
        <f t="shared" si="54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50"/>
        <v>41899.875</v>
      </c>
      <c r="K700">
        <v>1408141245</v>
      </c>
      <c r="L700" s="13">
        <f t="shared" si="5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52"/>
        <v>0.15390000000000001</v>
      </c>
      <c r="R700" s="8">
        <f t="shared" si="53"/>
        <v>530.68965517241384</v>
      </c>
      <c r="S700" t="s">
        <v>8319</v>
      </c>
      <c r="T700" t="s">
        <v>8321</v>
      </c>
      <c r="U700">
        <f t="shared" si="54"/>
        <v>33.152256944442343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50"/>
        <v>41600.458333333328</v>
      </c>
      <c r="K701">
        <v>1381923548</v>
      </c>
      <c r="L701" s="13">
        <f t="shared" si="5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52"/>
        <v>0.824221076923077</v>
      </c>
      <c r="R701" s="8">
        <f t="shared" si="53"/>
        <v>120.39184269662923</v>
      </c>
      <c r="S701" t="s">
        <v>8319</v>
      </c>
      <c r="T701" t="s">
        <v>8321</v>
      </c>
      <c r="U701">
        <f t="shared" si="54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50"/>
        <v>42745.480104166665</v>
      </c>
      <c r="K702">
        <v>1481473881</v>
      </c>
      <c r="L702" s="13">
        <f t="shared" si="5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52"/>
        <v>2.6866666666666667E-2</v>
      </c>
      <c r="R702" s="8">
        <f t="shared" si="53"/>
        <v>13</v>
      </c>
      <c r="S702" t="s">
        <v>8319</v>
      </c>
      <c r="T702" t="s">
        <v>8321</v>
      </c>
      <c r="U702">
        <f t="shared" si="54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50"/>
        <v>41843.454629629625</v>
      </c>
      <c r="K703">
        <v>1403538880</v>
      </c>
      <c r="L703" s="13">
        <f t="shared" si="5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52"/>
        <v>0.26600000000000001</v>
      </c>
      <c r="R703" s="8">
        <f t="shared" si="53"/>
        <v>291.33333333333331</v>
      </c>
      <c r="S703" t="s">
        <v>8319</v>
      </c>
      <c r="T703" t="s">
        <v>8321</v>
      </c>
      <c r="U703">
        <f t="shared" si="54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50"/>
        <v>42698.560034722221</v>
      </c>
      <c r="K704">
        <v>1477416387</v>
      </c>
      <c r="L704" s="13">
        <f t="shared" si="5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52"/>
        <v>0.30813400000000002</v>
      </c>
      <c r="R704" s="8">
        <f t="shared" si="53"/>
        <v>124.9191891891892</v>
      </c>
      <c r="S704" t="s">
        <v>8319</v>
      </c>
      <c r="T704" t="s">
        <v>8321</v>
      </c>
      <c r="U704">
        <f t="shared" si="54"/>
        <v>30.041666666664241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50"/>
        <v>42766.772222222215</v>
      </c>
      <c r="K705">
        <v>1481150949</v>
      </c>
      <c r="L705" s="13">
        <f t="shared" si="5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52"/>
        <v>5.5800000000000002E-2</v>
      </c>
      <c r="R705" s="8">
        <f t="shared" si="53"/>
        <v>119.57142857142857</v>
      </c>
      <c r="S705" t="s">
        <v>8319</v>
      </c>
      <c r="T705" t="s">
        <v>8321</v>
      </c>
      <c r="U705">
        <f t="shared" si="54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ref="J706:J769" si="55">(I706/86400)+25569+(-5/24)</f>
        <v>42785.984583333331</v>
      </c>
      <c r="K706">
        <v>1482381468</v>
      </c>
      <c r="L706" s="13">
        <f t="shared" ref="L706:L769" si="56">(K706/86400)+25569+(-5/24)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57">E706/D706</f>
        <v>8.7454545454545458E-3</v>
      </c>
      <c r="R706" s="8">
        <f t="shared" ref="R706:R769" si="58">E706/N706</f>
        <v>120.25</v>
      </c>
      <c r="S706" t="s">
        <v>8319</v>
      </c>
      <c r="T706" t="s">
        <v>8321</v>
      </c>
      <c r="U706">
        <f t="shared" si="54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si="55"/>
        <v>42756.283310185179</v>
      </c>
      <c r="K707">
        <v>1482407278</v>
      </c>
      <c r="L707" s="13">
        <f t="shared" si="56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57"/>
        <v>9.7699999999999992E-3</v>
      </c>
      <c r="R707" s="8">
        <f t="shared" si="58"/>
        <v>195.4</v>
      </c>
      <c r="S707" t="s">
        <v>8319</v>
      </c>
      <c r="T707" t="s">
        <v>8321</v>
      </c>
      <c r="U707">
        <f t="shared" ref="U707:U770" si="59">J707-L707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55"/>
        <v>42718.568749999999</v>
      </c>
      <c r="K708">
        <v>1478130783</v>
      </c>
      <c r="L708" s="13">
        <f t="shared" si="56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57"/>
        <v>0</v>
      </c>
      <c r="R708" s="8" t="e">
        <f t="shared" si="58"/>
        <v>#DIV/0!</v>
      </c>
      <c r="S708" t="s">
        <v>8319</v>
      </c>
      <c r="T708" t="s">
        <v>8321</v>
      </c>
      <c r="U708">
        <f t="shared" si="59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55"/>
        <v>42736.45517361111</v>
      </c>
      <c r="K709">
        <v>1479830127</v>
      </c>
      <c r="L709" s="13">
        <f t="shared" si="56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57"/>
        <v>0.78927352941176465</v>
      </c>
      <c r="R709" s="8">
        <f t="shared" si="58"/>
        <v>117.69868421052631</v>
      </c>
      <c r="S709" t="s">
        <v>8319</v>
      </c>
      <c r="T709" t="s">
        <v>8321</v>
      </c>
      <c r="U709">
        <f t="shared" si="59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55"/>
        <v>41895.372685185182</v>
      </c>
      <c r="K710">
        <v>1405432600</v>
      </c>
      <c r="L710" s="13">
        <f t="shared" si="56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57"/>
        <v>0.22092500000000001</v>
      </c>
      <c r="R710" s="8">
        <f t="shared" si="58"/>
        <v>23.948509485094849</v>
      </c>
      <c r="S710" t="s">
        <v>8319</v>
      </c>
      <c r="T710" t="s">
        <v>8321</v>
      </c>
      <c r="U710">
        <f t="shared" si="59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55"/>
        <v>41977.832858796297</v>
      </c>
      <c r="K711">
        <v>1415149159</v>
      </c>
      <c r="L711" s="13">
        <f t="shared" si="56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57"/>
        <v>4.0666666666666663E-3</v>
      </c>
      <c r="R711" s="8">
        <f t="shared" si="58"/>
        <v>30.5</v>
      </c>
      <c r="S711" t="s">
        <v>8319</v>
      </c>
      <c r="T711" t="s">
        <v>8321</v>
      </c>
      <c r="U711">
        <f t="shared" si="59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55"/>
        <v>41870.822222222218</v>
      </c>
      <c r="K712">
        <v>1405640302</v>
      </c>
      <c r="L712" s="13">
        <f t="shared" si="56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57"/>
        <v>0</v>
      </c>
      <c r="R712" s="8" t="e">
        <f t="shared" si="58"/>
        <v>#DIV/0!</v>
      </c>
      <c r="S712" t="s">
        <v>8319</v>
      </c>
      <c r="T712" t="s">
        <v>8321</v>
      </c>
      <c r="U712">
        <f t="shared" si="59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55"/>
        <v>42718.292453703696</v>
      </c>
      <c r="K713">
        <v>1478257268</v>
      </c>
      <c r="L713" s="13">
        <f t="shared" si="56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57"/>
        <v>0.33790999999999999</v>
      </c>
      <c r="R713" s="8">
        <f t="shared" si="58"/>
        <v>99.973372781065095</v>
      </c>
      <c r="S713" t="s">
        <v>8319</v>
      </c>
      <c r="T713" t="s">
        <v>8321</v>
      </c>
      <c r="U713">
        <f t="shared" si="59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55"/>
        <v>42414.472592592589</v>
      </c>
      <c r="K714">
        <v>1452874832</v>
      </c>
      <c r="L714" s="13">
        <f t="shared" si="56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57"/>
        <v>2.1649484536082476E-3</v>
      </c>
      <c r="R714" s="8">
        <f t="shared" si="58"/>
        <v>26.25</v>
      </c>
      <c r="S714" t="s">
        <v>8319</v>
      </c>
      <c r="T714" t="s">
        <v>8321</v>
      </c>
      <c r="U714">
        <f t="shared" si="59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55"/>
        <v>42526.320972222216</v>
      </c>
      <c r="K715">
        <v>1462538532</v>
      </c>
      <c r="L715" s="13">
        <f t="shared" si="56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57"/>
        <v>7.9600000000000001E-3</v>
      </c>
      <c r="R715" s="8">
        <f t="shared" si="58"/>
        <v>199</v>
      </c>
      <c r="S715" t="s">
        <v>8319</v>
      </c>
      <c r="T715" t="s">
        <v>8321</v>
      </c>
      <c r="U715">
        <f t="shared" si="59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55"/>
        <v>42794.579652777778</v>
      </c>
      <c r="K716">
        <v>1483124082</v>
      </c>
      <c r="L716" s="13">
        <f t="shared" si="56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57"/>
        <v>0.14993333333333334</v>
      </c>
      <c r="R716" s="8">
        <f t="shared" si="58"/>
        <v>80.321428571428569</v>
      </c>
      <c r="S716" t="s">
        <v>8319</v>
      </c>
      <c r="T716" t="s">
        <v>8321</v>
      </c>
      <c r="U716">
        <f t="shared" si="59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55"/>
        <v>42312.924074074072</v>
      </c>
      <c r="K717">
        <v>1443233440</v>
      </c>
      <c r="L717" s="13">
        <f t="shared" si="56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57"/>
        <v>5.0509090909090906E-2</v>
      </c>
      <c r="R717" s="8">
        <f t="shared" si="58"/>
        <v>115.75</v>
      </c>
      <c r="S717" t="s">
        <v>8319</v>
      </c>
      <c r="T717" t="s">
        <v>8321</v>
      </c>
      <c r="U717">
        <f t="shared" si="59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55"/>
        <v>41973.791666666664</v>
      </c>
      <c r="K718">
        <v>1414511307</v>
      </c>
      <c r="L718" s="13">
        <f t="shared" si="56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57"/>
        <v>0.10214285714285715</v>
      </c>
      <c r="R718" s="8">
        <f t="shared" si="58"/>
        <v>44.6875</v>
      </c>
      <c r="S718" t="s">
        <v>8319</v>
      </c>
      <c r="T718" t="s">
        <v>8321</v>
      </c>
      <c r="U718">
        <f t="shared" si="59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55"/>
        <v>41887.645856481475</v>
      </c>
      <c r="K719">
        <v>1407357002</v>
      </c>
      <c r="L719" s="13">
        <f t="shared" si="56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57"/>
        <v>3.0500000000000002E-3</v>
      </c>
      <c r="R719" s="8">
        <f t="shared" si="58"/>
        <v>76.25</v>
      </c>
      <c r="S719" t="s">
        <v>8319</v>
      </c>
      <c r="T719" t="s">
        <v>8321</v>
      </c>
      <c r="U719">
        <f t="shared" si="59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55"/>
        <v>42784.040972222218</v>
      </c>
      <c r="K720">
        <v>1484684247</v>
      </c>
      <c r="L720" s="13">
        <f t="shared" si="56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57"/>
        <v>7.4999999999999997E-3</v>
      </c>
      <c r="R720" s="8">
        <f t="shared" si="58"/>
        <v>22.5</v>
      </c>
      <c r="S720" t="s">
        <v>8319</v>
      </c>
      <c r="T720" t="s">
        <v>8321</v>
      </c>
      <c r="U720">
        <f t="shared" si="59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55"/>
        <v>42422.83189814815</v>
      </c>
      <c r="K721">
        <v>1454979476</v>
      </c>
      <c r="L721" s="13">
        <f t="shared" si="56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57"/>
        <v>1.2933333333333333E-2</v>
      </c>
      <c r="R721" s="8">
        <f t="shared" si="58"/>
        <v>19.399999999999999</v>
      </c>
      <c r="S721" t="s">
        <v>8319</v>
      </c>
      <c r="T721" t="s">
        <v>8321</v>
      </c>
      <c r="U721">
        <f t="shared" si="59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55"/>
        <v>40937.440868055557</v>
      </c>
      <c r="K722">
        <v>1325432091</v>
      </c>
      <c r="L722" s="13">
        <f t="shared" si="56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57"/>
        <v>1.4394736842105262</v>
      </c>
      <c r="R722" s="8">
        <f t="shared" si="58"/>
        <v>66.707317073170728</v>
      </c>
      <c r="S722" t="s">
        <v>8322</v>
      </c>
      <c r="T722" t="s">
        <v>8323</v>
      </c>
      <c r="U722">
        <f t="shared" si="59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55"/>
        <v>41852.363506944443</v>
      </c>
      <c r="K723">
        <v>1403012607</v>
      </c>
      <c r="L723" s="13">
        <f t="shared" si="56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57"/>
        <v>1.2210975609756098</v>
      </c>
      <c r="R723" s="8">
        <f t="shared" si="58"/>
        <v>84.142857142857139</v>
      </c>
      <c r="S723" t="s">
        <v>8322</v>
      </c>
      <c r="T723" t="s">
        <v>8323</v>
      </c>
      <c r="U723">
        <f t="shared" si="59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55"/>
        <v>41007.555300925924</v>
      </c>
      <c r="K724">
        <v>1331320778</v>
      </c>
      <c r="L724" s="13">
        <f t="shared" si="56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57"/>
        <v>1.3202400000000001</v>
      </c>
      <c r="R724" s="8">
        <f t="shared" si="58"/>
        <v>215.72549019607843</v>
      </c>
      <c r="S724" t="s">
        <v>8322</v>
      </c>
      <c r="T724" t="s">
        <v>8323</v>
      </c>
      <c r="U724">
        <f t="shared" si="59"/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55"/>
        <v>42214.957638888889</v>
      </c>
      <c r="K725">
        <v>1435606549</v>
      </c>
      <c r="L725" s="13">
        <f t="shared" si="56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57"/>
        <v>1.0938000000000001</v>
      </c>
      <c r="R725" s="8">
        <f t="shared" si="58"/>
        <v>54.69</v>
      </c>
      <c r="S725" t="s">
        <v>8322</v>
      </c>
      <c r="T725" t="s">
        <v>8323</v>
      </c>
      <c r="U725">
        <f t="shared" si="59"/>
        <v>30.349432870374585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55"/>
        <v>40724.430127314808</v>
      </c>
      <c r="K726">
        <v>1306855163</v>
      </c>
      <c r="L726" s="13">
        <f t="shared" si="56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57"/>
        <v>1.0547157142857144</v>
      </c>
      <c r="R726" s="8">
        <f t="shared" si="58"/>
        <v>51.62944055944056</v>
      </c>
      <c r="S726" t="s">
        <v>8322</v>
      </c>
      <c r="T726" t="s">
        <v>8323</v>
      </c>
      <c r="U726">
        <f t="shared" si="59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55"/>
        <v>42351.417962962958</v>
      </c>
      <c r="K727">
        <v>1447426912</v>
      </c>
      <c r="L727" s="13">
        <f t="shared" si="56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57"/>
        <v>1.0035000000000001</v>
      </c>
      <c r="R727" s="8">
        <f t="shared" si="58"/>
        <v>143.35714285714286</v>
      </c>
      <c r="S727" t="s">
        <v>8322</v>
      </c>
      <c r="T727" t="s">
        <v>8323</v>
      </c>
      <c r="U727">
        <f t="shared" si="59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55"/>
        <v>41375.834340277775</v>
      </c>
      <c r="K728">
        <v>1363136487</v>
      </c>
      <c r="L728" s="13">
        <f t="shared" si="56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57"/>
        <v>1.014</v>
      </c>
      <c r="R728" s="8">
        <f t="shared" si="58"/>
        <v>72.428571428571431</v>
      </c>
      <c r="S728" t="s">
        <v>8322</v>
      </c>
      <c r="T728" t="s">
        <v>8323</v>
      </c>
      <c r="U728">
        <f t="shared" si="59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55"/>
        <v>41288.680555555555</v>
      </c>
      <c r="K729">
        <v>1354580949</v>
      </c>
      <c r="L729" s="13">
        <f t="shared" si="56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57"/>
        <v>1.5551428571428572</v>
      </c>
      <c r="R729" s="8">
        <f t="shared" si="58"/>
        <v>36.530201342281877</v>
      </c>
      <c r="S729" t="s">
        <v>8322</v>
      </c>
      <c r="T729" t="s">
        <v>8323</v>
      </c>
      <c r="U729">
        <f t="shared" si="59"/>
        <v>41.868645833332266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55"/>
        <v>40776.629131944443</v>
      </c>
      <c r="K730">
        <v>1310069157</v>
      </c>
      <c r="L730" s="13">
        <f t="shared" si="56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57"/>
        <v>1.05566</v>
      </c>
      <c r="R730" s="8">
        <f t="shared" si="58"/>
        <v>60.903461538461535</v>
      </c>
      <c r="S730" t="s">
        <v>8322</v>
      </c>
      <c r="T730" t="s">
        <v>8323</v>
      </c>
      <c r="U730">
        <f t="shared" si="59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55"/>
        <v>41170.97755787037</v>
      </c>
      <c r="K731">
        <v>1342844861</v>
      </c>
      <c r="L731" s="13">
        <f t="shared" si="56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57"/>
        <v>1.3065</v>
      </c>
      <c r="R731" s="8">
        <f t="shared" si="58"/>
        <v>43.55</v>
      </c>
      <c r="S731" t="s">
        <v>8322</v>
      </c>
      <c r="T731" t="s">
        <v>8323</v>
      </c>
      <c r="U731">
        <f t="shared" si="59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55"/>
        <v>40884.536932870367</v>
      </c>
      <c r="K732">
        <v>1320688391</v>
      </c>
      <c r="L732" s="13">
        <f t="shared" si="56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57"/>
        <v>1.3219000000000001</v>
      </c>
      <c r="R732" s="8">
        <f t="shared" si="58"/>
        <v>99.766037735849054</v>
      </c>
      <c r="S732" t="s">
        <v>8322</v>
      </c>
      <c r="T732" t="s">
        <v>8323</v>
      </c>
      <c r="U732">
        <f t="shared" si="59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55"/>
        <v>40930.041666666664</v>
      </c>
      <c r="K733">
        <v>1322852747</v>
      </c>
      <c r="L733" s="13">
        <f t="shared" si="56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57"/>
        <v>1.26</v>
      </c>
      <c r="R733" s="8">
        <f t="shared" si="58"/>
        <v>88.732394366197184</v>
      </c>
      <c r="S733" t="s">
        <v>8322</v>
      </c>
      <c r="T733" t="s">
        <v>8323</v>
      </c>
      <c r="U733">
        <f t="shared" si="59"/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55"/>
        <v>41546.21598379629</v>
      </c>
      <c r="K734">
        <v>1375265461</v>
      </c>
      <c r="L734" s="13">
        <f t="shared" si="56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57"/>
        <v>1.6</v>
      </c>
      <c r="R734" s="8">
        <f t="shared" si="58"/>
        <v>4.9230769230769234</v>
      </c>
      <c r="S734" t="s">
        <v>8322</v>
      </c>
      <c r="T734" t="s">
        <v>8323</v>
      </c>
      <c r="U734">
        <f t="shared" si="59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55"/>
        <v>41628.211712962962</v>
      </c>
      <c r="K735">
        <v>1384941892</v>
      </c>
      <c r="L735" s="13">
        <f t="shared" si="56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57"/>
        <v>1.2048000000000001</v>
      </c>
      <c r="R735" s="8">
        <f t="shared" si="58"/>
        <v>17.822485207100591</v>
      </c>
      <c r="S735" t="s">
        <v>8322</v>
      </c>
      <c r="T735" t="s">
        <v>8323</v>
      </c>
      <c r="U735">
        <f t="shared" si="59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55"/>
        <v>42132.999999999993</v>
      </c>
      <c r="K736">
        <v>1428465420</v>
      </c>
      <c r="L736" s="13">
        <f t="shared" si="56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57"/>
        <v>1.2552941176470589</v>
      </c>
      <c r="R736" s="8">
        <f t="shared" si="58"/>
        <v>187.19298245614036</v>
      </c>
      <c r="S736" t="s">
        <v>8322</v>
      </c>
      <c r="T736" t="s">
        <v>8323</v>
      </c>
      <c r="U736">
        <f t="shared" si="59"/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55"/>
        <v>41976.818749999999</v>
      </c>
      <c r="K737">
        <v>1414975346</v>
      </c>
      <c r="L737" s="13">
        <f t="shared" si="56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57"/>
        <v>1.1440638297872341</v>
      </c>
      <c r="R737" s="8">
        <f t="shared" si="58"/>
        <v>234.80786026200875</v>
      </c>
      <c r="S737" t="s">
        <v>8322</v>
      </c>
      <c r="T737" t="s">
        <v>8323</v>
      </c>
      <c r="U737">
        <f t="shared" si="59"/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55"/>
        <v>41598.999305555553</v>
      </c>
      <c r="K738">
        <v>1383327440</v>
      </c>
      <c r="L738" s="13">
        <f t="shared" si="56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57"/>
        <v>3.151388888888889</v>
      </c>
      <c r="R738" s="8">
        <f t="shared" si="58"/>
        <v>105.04629629629629</v>
      </c>
      <c r="S738" t="s">
        <v>8322</v>
      </c>
      <c r="T738" t="s">
        <v>8323</v>
      </c>
      <c r="U738">
        <f t="shared" si="59"/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55"/>
        <v>41684.625</v>
      </c>
      <c r="K739">
        <v>1390890987</v>
      </c>
      <c r="L739" s="13">
        <f t="shared" si="56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57"/>
        <v>1.224</v>
      </c>
      <c r="R739" s="8">
        <f t="shared" si="58"/>
        <v>56.666666666666664</v>
      </c>
      <c r="S739" t="s">
        <v>8322</v>
      </c>
      <c r="T739" t="s">
        <v>8323</v>
      </c>
      <c r="U739">
        <f t="shared" si="59"/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55"/>
        <v>41973.999305555553</v>
      </c>
      <c r="K740">
        <v>1414765794</v>
      </c>
      <c r="L740" s="13">
        <f t="shared" si="56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57"/>
        <v>1.0673333333333332</v>
      </c>
      <c r="R740" s="8">
        <f t="shared" si="58"/>
        <v>39.048780487804876</v>
      </c>
      <c r="S740" t="s">
        <v>8322</v>
      </c>
      <c r="T740" t="s">
        <v>8323</v>
      </c>
      <c r="U740">
        <f t="shared" si="59"/>
        <v>30.603541666663659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55"/>
        <v>41862.294317129628</v>
      </c>
      <c r="K741">
        <v>1404907429</v>
      </c>
      <c r="L741" s="13">
        <f t="shared" si="56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57"/>
        <v>1.5833333333333333</v>
      </c>
      <c r="R741" s="8">
        <f t="shared" si="58"/>
        <v>68.345323741007192</v>
      </c>
      <c r="S741" t="s">
        <v>8322</v>
      </c>
      <c r="T741" t="s">
        <v>8323</v>
      </c>
      <c r="U741">
        <f t="shared" si="59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55"/>
        <v>42175.93844907407</v>
      </c>
      <c r="K742">
        <v>1433647882</v>
      </c>
      <c r="L742" s="13">
        <f t="shared" si="56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57"/>
        <v>1.0740000000000001</v>
      </c>
      <c r="R742" s="8">
        <f t="shared" si="58"/>
        <v>169.57894736842104</v>
      </c>
      <c r="S742" t="s">
        <v>8322</v>
      </c>
      <c r="T742" t="s">
        <v>8323</v>
      </c>
      <c r="U742">
        <f t="shared" si="59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55"/>
        <v>41436.439884259256</v>
      </c>
      <c r="K743">
        <v>1367940806</v>
      </c>
      <c r="L743" s="13">
        <f t="shared" si="56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57"/>
        <v>1.0226</v>
      </c>
      <c r="R743" s="8">
        <f t="shared" si="58"/>
        <v>141.42340425531913</v>
      </c>
      <c r="S743" t="s">
        <v>8322</v>
      </c>
      <c r="T743" t="s">
        <v>8323</v>
      </c>
      <c r="U743">
        <f t="shared" si="59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55"/>
        <v>41719.667962962958</v>
      </c>
      <c r="K744">
        <v>1392847312</v>
      </c>
      <c r="L744" s="13">
        <f t="shared" si="56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57"/>
        <v>1.1071428571428572</v>
      </c>
      <c r="R744" s="8">
        <f t="shared" si="58"/>
        <v>67.391304347826093</v>
      </c>
      <c r="S744" t="s">
        <v>8322</v>
      </c>
      <c r="T744" t="s">
        <v>8323</v>
      </c>
      <c r="U744">
        <f t="shared" si="59"/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55"/>
        <v>41015.666666666664</v>
      </c>
      <c r="K745">
        <v>1332435685</v>
      </c>
      <c r="L745" s="13">
        <f t="shared" si="56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57"/>
        <v>1.48</v>
      </c>
      <c r="R745" s="8">
        <f t="shared" si="58"/>
        <v>54.266666666666666</v>
      </c>
      <c r="S745" t="s">
        <v>8322</v>
      </c>
      <c r="T745" t="s">
        <v>8323</v>
      </c>
      <c r="U745">
        <f t="shared" si="59"/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55"/>
        <v>41256.748877314814</v>
      </c>
      <c r="K746">
        <v>1352847503</v>
      </c>
      <c r="L746" s="13">
        <f t="shared" si="56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57"/>
        <v>1.0232000000000001</v>
      </c>
      <c r="R746" s="8">
        <f t="shared" si="58"/>
        <v>82.516129032258064</v>
      </c>
      <c r="S746" t="s">
        <v>8322</v>
      </c>
      <c r="T746" t="s">
        <v>8323</v>
      </c>
      <c r="U746">
        <f t="shared" si="59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55"/>
        <v>41397.363946759258</v>
      </c>
      <c r="K747">
        <v>1364996645</v>
      </c>
      <c r="L747" s="13">
        <f t="shared" si="56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57"/>
        <v>1.7909909909909909</v>
      </c>
      <c r="R747" s="8">
        <f t="shared" si="58"/>
        <v>53.729729729729726</v>
      </c>
      <c r="S747" t="s">
        <v>8322</v>
      </c>
      <c r="T747" t="s">
        <v>8323</v>
      </c>
      <c r="U747">
        <f t="shared" si="59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55"/>
        <v>41174.957638888889</v>
      </c>
      <c r="K748">
        <v>1346806909</v>
      </c>
      <c r="L748" s="13">
        <f t="shared" si="56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57"/>
        <v>1.1108135252761968</v>
      </c>
      <c r="R748" s="8">
        <f t="shared" si="58"/>
        <v>34.206185567010309</v>
      </c>
      <c r="S748" t="s">
        <v>8322</v>
      </c>
      <c r="T748" t="s">
        <v>8323</v>
      </c>
      <c r="U748">
        <f t="shared" si="59"/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55"/>
        <v>42019.245833333327</v>
      </c>
      <c r="K749">
        <v>1418649019</v>
      </c>
      <c r="L749" s="13">
        <f t="shared" si="56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57"/>
        <v>1.0004285714285714</v>
      </c>
      <c r="R749" s="8">
        <f t="shared" si="58"/>
        <v>127.32727272727273</v>
      </c>
      <c r="S749" t="s">
        <v>8322</v>
      </c>
      <c r="T749" t="s">
        <v>8323</v>
      </c>
      <c r="U749">
        <f t="shared" si="59"/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55"/>
        <v>41861.638495370367</v>
      </c>
      <c r="K750">
        <v>1405109966</v>
      </c>
      <c r="L750" s="13">
        <f t="shared" si="56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57"/>
        <v>1.0024999999999999</v>
      </c>
      <c r="R750" s="8">
        <f t="shared" si="58"/>
        <v>45.56818181818182</v>
      </c>
      <c r="S750" t="s">
        <v>8322</v>
      </c>
      <c r="T750" t="s">
        <v>8323</v>
      </c>
      <c r="U750">
        <f t="shared" si="59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55"/>
        <v>42763.732986111114</v>
      </c>
      <c r="K751">
        <v>1483050930</v>
      </c>
      <c r="L751" s="13">
        <f t="shared" si="56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57"/>
        <v>1.0556000000000001</v>
      </c>
      <c r="R751" s="8">
        <f t="shared" si="58"/>
        <v>95.963636363636368</v>
      </c>
      <c r="S751" t="s">
        <v>8322</v>
      </c>
      <c r="T751" t="s">
        <v>8323</v>
      </c>
      <c r="U751">
        <f t="shared" si="59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55"/>
        <v>41329.669814814813</v>
      </c>
      <c r="K752">
        <v>1359147872</v>
      </c>
      <c r="L752" s="13">
        <f t="shared" si="56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57"/>
        <v>1.0258775877587758</v>
      </c>
      <c r="R752" s="8">
        <f t="shared" si="58"/>
        <v>77.271186440677965</v>
      </c>
      <c r="S752" t="s">
        <v>8322</v>
      </c>
      <c r="T752" t="s">
        <v>8323</v>
      </c>
      <c r="U752">
        <f t="shared" si="59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55"/>
        <v>40759.422164351847</v>
      </c>
      <c r="K753">
        <v>1308496075</v>
      </c>
      <c r="L753" s="13">
        <f t="shared" si="56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57"/>
        <v>1.1850000000000001</v>
      </c>
      <c r="R753" s="8">
        <f t="shared" si="58"/>
        <v>57.338709677419352</v>
      </c>
      <c r="S753" t="s">
        <v>8322</v>
      </c>
      <c r="T753" t="s">
        <v>8323</v>
      </c>
      <c r="U753">
        <f t="shared" si="59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55"/>
        <v>42659.249999999993</v>
      </c>
      <c r="K754">
        <v>1474884417</v>
      </c>
      <c r="L754" s="13">
        <f t="shared" si="56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57"/>
        <v>1.117</v>
      </c>
      <c r="R754" s="8">
        <f t="shared" si="58"/>
        <v>53.19047619047619</v>
      </c>
      <c r="S754" t="s">
        <v>8322</v>
      </c>
      <c r="T754" t="s">
        <v>8323</v>
      </c>
      <c r="U754">
        <f t="shared" si="59"/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55"/>
        <v>42049.381840277776</v>
      </c>
      <c r="K755">
        <v>1421330991</v>
      </c>
      <c r="L755" s="13">
        <f t="shared" si="56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57"/>
        <v>1.28</v>
      </c>
      <c r="R755" s="8">
        <f t="shared" si="58"/>
        <v>492.30769230769232</v>
      </c>
      <c r="S755" t="s">
        <v>8322</v>
      </c>
      <c r="T755" t="s">
        <v>8323</v>
      </c>
      <c r="U755">
        <f t="shared" si="59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55"/>
        <v>41279.54075231481</v>
      </c>
      <c r="K756">
        <v>1354816721</v>
      </c>
      <c r="L756" s="13">
        <f t="shared" si="56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57"/>
        <v>1.0375000000000001</v>
      </c>
      <c r="R756" s="8">
        <f t="shared" si="58"/>
        <v>42.346938775510203</v>
      </c>
      <c r="S756" t="s">
        <v>8322</v>
      </c>
      <c r="T756" t="s">
        <v>8323</v>
      </c>
      <c r="U756">
        <f t="shared" si="59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55"/>
        <v>41413.820138888885</v>
      </c>
      <c r="K757">
        <v>1366381877</v>
      </c>
      <c r="L757" s="13">
        <f t="shared" si="56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57"/>
        <v>1.0190760000000001</v>
      </c>
      <c r="R757" s="8">
        <f t="shared" si="58"/>
        <v>37.466029411764708</v>
      </c>
      <c r="S757" t="s">
        <v>8322</v>
      </c>
      <c r="T757" t="s">
        <v>8323</v>
      </c>
      <c r="U757">
        <f t="shared" si="59"/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55"/>
        <v>40651.516886574071</v>
      </c>
      <c r="K758">
        <v>1297880659</v>
      </c>
      <c r="L758" s="13">
        <f t="shared" si="56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57"/>
        <v>1.177142857142857</v>
      </c>
      <c r="R758" s="8">
        <f t="shared" si="58"/>
        <v>37.454545454545453</v>
      </c>
      <c r="S758" t="s">
        <v>8322</v>
      </c>
      <c r="T758" t="s">
        <v>8323</v>
      </c>
      <c r="U758">
        <f t="shared" si="59"/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55"/>
        <v>41248.846226851849</v>
      </c>
      <c r="K759">
        <v>1353547114</v>
      </c>
      <c r="L759" s="13">
        <f t="shared" si="56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57"/>
        <v>2.38</v>
      </c>
      <c r="R759" s="8">
        <f t="shared" si="58"/>
        <v>33.055555555555557</v>
      </c>
      <c r="S759" t="s">
        <v>8322</v>
      </c>
      <c r="T759" t="s">
        <v>8323</v>
      </c>
      <c r="U759">
        <f t="shared" si="59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55"/>
        <v>40459.628101851849</v>
      </c>
      <c r="K760">
        <v>1283976268</v>
      </c>
      <c r="L760" s="13">
        <f t="shared" si="56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57"/>
        <v>1.02</v>
      </c>
      <c r="R760" s="8">
        <f t="shared" si="58"/>
        <v>134.21052631578948</v>
      </c>
      <c r="S760" t="s">
        <v>8322</v>
      </c>
      <c r="T760" t="s">
        <v>8323</v>
      </c>
      <c r="U760">
        <f t="shared" si="59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55"/>
        <v>41829.121979166666</v>
      </c>
      <c r="K761">
        <v>1401436539</v>
      </c>
      <c r="L761" s="13">
        <f t="shared" si="56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57"/>
        <v>1.0192000000000001</v>
      </c>
      <c r="R761" s="8">
        <f t="shared" si="58"/>
        <v>51.474747474747474</v>
      </c>
      <c r="S761" t="s">
        <v>8322</v>
      </c>
      <c r="T761" t="s">
        <v>8323</v>
      </c>
      <c r="U761">
        <f t="shared" si="59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55"/>
        <v>42700.597372685188</v>
      </c>
      <c r="K762">
        <v>1477592413</v>
      </c>
      <c r="L762" s="13">
        <f t="shared" si="56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57"/>
        <v>0</v>
      </c>
      <c r="R762" s="8" t="e">
        <f t="shared" si="58"/>
        <v>#DIV/0!</v>
      </c>
      <c r="S762" t="s">
        <v>8322</v>
      </c>
      <c r="T762" t="s">
        <v>8324</v>
      </c>
      <c r="U762">
        <f t="shared" si="59"/>
        <v>30.041666666671517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55"/>
        <v>41672.543124999997</v>
      </c>
      <c r="K763">
        <v>1388772126</v>
      </c>
      <c r="L763" s="13">
        <f t="shared" si="56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57"/>
        <v>4.7E-2</v>
      </c>
      <c r="R763" s="8">
        <f t="shared" si="58"/>
        <v>39.166666666666664</v>
      </c>
      <c r="S763" t="s">
        <v>8322</v>
      </c>
      <c r="T763" t="s">
        <v>8324</v>
      </c>
      <c r="U763">
        <f t="shared" si="59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55"/>
        <v>42708.041666666664</v>
      </c>
      <c r="K764">
        <v>1479328570</v>
      </c>
      <c r="L764" s="13">
        <f t="shared" si="56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57"/>
        <v>0</v>
      </c>
      <c r="R764" s="8" t="e">
        <f t="shared" si="58"/>
        <v>#DIV/0!</v>
      </c>
      <c r="S764" t="s">
        <v>8322</v>
      </c>
      <c r="T764" t="s">
        <v>8324</v>
      </c>
      <c r="U764">
        <f t="shared" si="59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55"/>
        <v>41501.238518518519</v>
      </c>
      <c r="K765">
        <v>1373971408</v>
      </c>
      <c r="L765" s="13">
        <f t="shared" si="56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57"/>
        <v>1.1655011655011655E-3</v>
      </c>
      <c r="R765" s="8">
        <f t="shared" si="58"/>
        <v>5</v>
      </c>
      <c r="S765" t="s">
        <v>8322</v>
      </c>
      <c r="T765" t="s">
        <v>8324</v>
      </c>
      <c r="U765">
        <f t="shared" si="59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55"/>
        <v>42256.964826388888</v>
      </c>
      <c r="K766">
        <v>1439266161</v>
      </c>
      <c r="L766" s="13">
        <f t="shared" si="56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57"/>
        <v>0</v>
      </c>
      <c r="R766" s="8" t="e">
        <f t="shared" si="58"/>
        <v>#DIV/0!</v>
      </c>
      <c r="S766" t="s">
        <v>8322</v>
      </c>
      <c r="T766" t="s">
        <v>8324</v>
      </c>
      <c r="U766">
        <f t="shared" si="59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55"/>
        <v>41931.334305555552</v>
      </c>
      <c r="K767">
        <v>1411131684</v>
      </c>
      <c r="L767" s="13">
        <f t="shared" si="56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57"/>
        <v>0.36014285714285715</v>
      </c>
      <c r="R767" s="8">
        <f t="shared" si="58"/>
        <v>57.295454545454547</v>
      </c>
      <c r="S767" t="s">
        <v>8322</v>
      </c>
      <c r="T767" t="s">
        <v>8324</v>
      </c>
      <c r="U767">
        <f t="shared" si="59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55"/>
        <v>42051.57503472222</v>
      </c>
      <c r="K768">
        <v>1421520483</v>
      </c>
      <c r="L768" s="13">
        <f t="shared" si="56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57"/>
        <v>0</v>
      </c>
      <c r="R768" s="8" t="e">
        <f t="shared" si="58"/>
        <v>#DIV/0!</v>
      </c>
      <c r="S768" t="s">
        <v>8322</v>
      </c>
      <c r="T768" t="s">
        <v>8324</v>
      </c>
      <c r="U768">
        <f t="shared" si="59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55"/>
        <v>42144.935300925928</v>
      </c>
      <c r="K769">
        <v>1429586810</v>
      </c>
      <c r="L769" s="13">
        <f t="shared" si="56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57"/>
        <v>3.5400000000000001E-2</v>
      </c>
      <c r="R769" s="8">
        <f t="shared" si="58"/>
        <v>59</v>
      </c>
      <c r="S769" t="s">
        <v>8322</v>
      </c>
      <c r="T769" t="s">
        <v>8324</v>
      </c>
      <c r="U769">
        <f t="shared" si="59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ref="J770:J833" si="60">(I770/86400)+25569+(-5/24)</f>
        <v>41623.998726851853</v>
      </c>
      <c r="K770">
        <v>1384577890</v>
      </c>
      <c r="L770" s="13">
        <f t="shared" ref="L770:L833" si="61">(K770/86400)+25569+(-5/24)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62">E770/D770</f>
        <v>0</v>
      </c>
      <c r="R770" s="8" t="e">
        <f t="shared" ref="R770:R833" si="63">E770/N770</f>
        <v>#DIV/0!</v>
      </c>
      <c r="S770" t="s">
        <v>8322</v>
      </c>
      <c r="T770" t="s">
        <v>8324</v>
      </c>
      <c r="U770">
        <f t="shared" si="59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si="60"/>
        <v>41634.788124999999</v>
      </c>
      <c r="K771">
        <v>1385510094</v>
      </c>
      <c r="L771" s="13">
        <f t="shared" si="61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62"/>
        <v>0.41399999999999998</v>
      </c>
      <c r="R771" s="8">
        <f t="shared" si="63"/>
        <v>31.846153846153847</v>
      </c>
      <c r="S771" t="s">
        <v>8322</v>
      </c>
      <c r="T771" t="s">
        <v>8324</v>
      </c>
      <c r="U771">
        <f t="shared" ref="U771:U834" si="64">J771-L771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60"/>
        <v>41329.791307870364</v>
      </c>
      <c r="K772">
        <v>1358294369</v>
      </c>
      <c r="L772" s="13">
        <f t="shared" si="61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62"/>
        <v>0</v>
      </c>
      <c r="R772" s="8" t="e">
        <f t="shared" si="63"/>
        <v>#DIV/0!</v>
      </c>
      <c r="S772" t="s">
        <v>8322</v>
      </c>
      <c r="T772" t="s">
        <v>8324</v>
      </c>
      <c r="U772">
        <f t="shared" si="64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60"/>
        <v>42399.615763888891</v>
      </c>
      <c r="K773">
        <v>1449863202</v>
      </c>
      <c r="L773" s="13">
        <f t="shared" si="6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62"/>
        <v>2.631578947368421E-4</v>
      </c>
      <c r="R773" s="8">
        <f t="shared" si="63"/>
        <v>10</v>
      </c>
      <c r="S773" t="s">
        <v>8322</v>
      </c>
      <c r="T773" t="s">
        <v>8324</v>
      </c>
      <c r="U773">
        <f t="shared" si="64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60"/>
        <v>40117.957638888889</v>
      </c>
      <c r="K774">
        <v>1252718519</v>
      </c>
      <c r="L774" s="13">
        <f t="shared" si="6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62"/>
        <v>3.3333333333333333E-2</v>
      </c>
      <c r="R774" s="8">
        <f t="shared" si="63"/>
        <v>50</v>
      </c>
      <c r="S774" t="s">
        <v>8322</v>
      </c>
      <c r="T774" t="s">
        <v>8324</v>
      </c>
      <c r="U774">
        <f t="shared" si="64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60"/>
        <v>42134.750694444439</v>
      </c>
      <c r="K775">
        <v>1428341985</v>
      </c>
      <c r="L775" s="13">
        <f t="shared" si="6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62"/>
        <v>8.5129023676509714E-3</v>
      </c>
      <c r="R775" s="8">
        <f t="shared" si="63"/>
        <v>16</v>
      </c>
      <c r="S775" t="s">
        <v>8322</v>
      </c>
      <c r="T775" t="s">
        <v>8324</v>
      </c>
      <c r="U775">
        <f t="shared" si="64"/>
        <v>34.223090277773736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60"/>
        <v>41693.571967592587</v>
      </c>
      <c r="K776">
        <v>1390589018</v>
      </c>
      <c r="L776" s="13">
        <f t="shared" si="6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62"/>
        <v>0.70199999999999996</v>
      </c>
      <c r="R776" s="8">
        <f t="shared" si="63"/>
        <v>39</v>
      </c>
      <c r="S776" t="s">
        <v>8322</v>
      </c>
      <c r="T776" t="s">
        <v>8324</v>
      </c>
      <c r="U776">
        <f t="shared" si="64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60"/>
        <v>40892.851793981477</v>
      </c>
      <c r="K777">
        <v>1321406795</v>
      </c>
      <c r="L777" s="13">
        <f t="shared" si="6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62"/>
        <v>1.7000000000000001E-2</v>
      </c>
      <c r="R777" s="8">
        <f t="shared" si="63"/>
        <v>34</v>
      </c>
      <c r="S777" t="s">
        <v>8322</v>
      </c>
      <c r="T777" t="s">
        <v>8324</v>
      </c>
      <c r="U777">
        <f t="shared" si="64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60"/>
        <v>42287.999999999993</v>
      </c>
      <c r="K778">
        <v>1441297645</v>
      </c>
      <c r="L778" s="13">
        <f t="shared" si="6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62"/>
        <v>0.51400000000000001</v>
      </c>
      <c r="R778" s="8">
        <f t="shared" si="63"/>
        <v>63.122807017543863</v>
      </c>
      <c r="S778" t="s">
        <v>8322</v>
      </c>
      <c r="T778" t="s">
        <v>8324</v>
      </c>
      <c r="U778">
        <f t="shared" si="64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60"/>
        <v>41486.772881944438</v>
      </c>
      <c r="K779">
        <v>1372721577</v>
      </c>
      <c r="L779" s="13">
        <f t="shared" si="6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62"/>
        <v>7.0000000000000001E-3</v>
      </c>
      <c r="R779" s="8">
        <f t="shared" si="63"/>
        <v>7</v>
      </c>
      <c r="S779" t="s">
        <v>8322</v>
      </c>
      <c r="T779" t="s">
        <v>8324</v>
      </c>
      <c r="U779">
        <f t="shared" si="64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60"/>
        <v>41759.493981481479</v>
      </c>
      <c r="K780">
        <v>1396284680</v>
      </c>
      <c r="L780" s="13">
        <f t="shared" si="6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62"/>
        <v>4.0000000000000001E-3</v>
      </c>
      <c r="R780" s="8">
        <f t="shared" si="63"/>
        <v>2</v>
      </c>
      <c r="S780" t="s">
        <v>8322</v>
      </c>
      <c r="T780" t="s">
        <v>8324</v>
      </c>
      <c r="U780">
        <f t="shared" si="64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60"/>
        <v>40465.958333333328</v>
      </c>
      <c r="K781">
        <v>1284567905</v>
      </c>
      <c r="L781" s="13">
        <f t="shared" si="6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62"/>
        <v>2.6666666666666668E-2</v>
      </c>
      <c r="R781" s="8">
        <f t="shared" si="63"/>
        <v>66.666666666666671</v>
      </c>
      <c r="S781" t="s">
        <v>8322</v>
      </c>
      <c r="T781" t="s">
        <v>8324</v>
      </c>
      <c r="U781">
        <f t="shared" si="64"/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60"/>
        <v>40666.465567129628</v>
      </c>
      <c r="K782">
        <v>1301847025</v>
      </c>
      <c r="L782" s="13">
        <f t="shared" si="6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62"/>
        <v>1.04</v>
      </c>
      <c r="R782" s="8">
        <f t="shared" si="63"/>
        <v>38.518518518518519</v>
      </c>
      <c r="S782" t="s">
        <v>8325</v>
      </c>
      <c r="T782" t="s">
        <v>8326</v>
      </c>
      <c r="U782">
        <f t="shared" si="64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60"/>
        <v>41432.792523148142</v>
      </c>
      <c r="K783">
        <v>1368057674</v>
      </c>
      <c r="L783" s="13">
        <f t="shared" si="6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62"/>
        <v>1.3315375</v>
      </c>
      <c r="R783" s="8">
        <f t="shared" si="63"/>
        <v>42.609200000000001</v>
      </c>
      <c r="S783" t="s">
        <v>8325</v>
      </c>
      <c r="T783" t="s">
        <v>8326</v>
      </c>
      <c r="U783">
        <f t="shared" si="64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60"/>
        <v>41146.549791666665</v>
      </c>
      <c r="K784">
        <v>1343326302</v>
      </c>
      <c r="L784" s="13">
        <f t="shared" si="6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62"/>
        <v>1</v>
      </c>
      <c r="R784" s="8">
        <f t="shared" si="63"/>
        <v>50</v>
      </c>
      <c r="S784" t="s">
        <v>8325</v>
      </c>
      <c r="T784" t="s">
        <v>8326</v>
      </c>
      <c r="U784">
        <f t="shared" si="64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60"/>
        <v>41026.708333333328</v>
      </c>
      <c r="K785">
        <v>1332182049</v>
      </c>
      <c r="L785" s="13">
        <f t="shared" si="6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62"/>
        <v>1.4813333333333334</v>
      </c>
      <c r="R785" s="8">
        <f t="shared" si="63"/>
        <v>63.485714285714288</v>
      </c>
      <c r="S785" t="s">
        <v>8325</v>
      </c>
      <c r="T785" t="s">
        <v>8326</v>
      </c>
      <c r="U785">
        <f t="shared" si="64"/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60"/>
        <v>41714.899525462963</v>
      </c>
      <c r="K786">
        <v>1391571319</v>
      </c>
      <c r="L786" s="13">
        <f t="shared" si="6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62"/>
        <v>1.0249999999999999</v>
      </c>
      <c r="R786" s="8">
        <f t="shared" si="63"/>
        <v>102.5</v>
      </c>
      <c r="S786" t="s">
        <v>8325</v>
      </c>
      <c r="T786" t="s">
        <v>8326</v>
      </c>
      <c r="U786">
        <f t="shared" si="64"/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60"/>
        <v>41333.38559027778</v>
      </c>
      <c r="K787">
        <v>1359468915</v>
      </c>
      <c r="L787" s="13">
        <f t="shared" si="6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62"/>
        <v>1.8062799999999999</v>
      </c>
      <c r="R787" s="8">
        <f t="shared" si="63"/>
        <v>31.142758620689655</v>
      </c>
      <c r="S787" t="s">
        <v>8325</v>
      </c>
      <c r="T787" t="s">
        <v>8326</v>
      </c>
      <c r="U787">
        <f t="shared" si="64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60"/>
        <v>41040.449305555558</v>
      </c>
      <c r="K788">
        <v>1331774434</v>
      </c>
      <c r="L788" s="13">
        <f t="shared" si="6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62"/>
        <v>1.4279999999999999</v>
      </c>
      <c r="R788" s="8">
        <f t="shared" si="63"/>
        <v>162.27272727272728</v>
      </c>
      <c r="S788" t="s">
        <v>8325</v>
      </c>
      <c r="T788" t="s">
        <v>8326</v>
      </c>
      <c r="U788">
        <f t="shared" si="64"/>
        <v>57.601689814822748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60"/>
        <v>41579.419282407405</v>
      </c>
      <c r="K789">
        <v>1380726226</v>
      </c>
      <c r="L789" s="13">
        <f t="shared" si="6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62"/>
        <v>1.1416666666666666</v>
      </c>
      <c r="R789" s="8">
        <f t="shared" si="63"/>
        <v>80.588235294117652</v>
      </c>
      <c r="S789" t="s">
        <v>8325</v>
      </c>
      <c r="T789" t="s">
        <v>8326</v>
      </c>
      <c r="U789">
        <f t="shared" si="64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60"/>
        <v>41096.957638888889</v>
      </c>
      <c r="K790">
        <v>1338336588</v>
      </c>
      <c r="L790" s="13">
        <f t="shared" si="6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62"/>
        <v>2.03505</v>
      </c>
      <c r="R790" s="8">
        <f t="shared" si="63"/>
        <v>59.85441176470588</v>
      </c>
      <c r="S790" t="s">
        <v>8325</v>
      </c>
      <c r="T790" t="s">
        <v>8326</v>
      </c>
      <c r="U790">
        <f t="shared" si="64"/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60"/>
        <v>41295.124305555553</v>
      </c>
      <c r="K791">
        <v>1357187280</v>
      </c>
      <c r="L791" s="13">
        <f t="shared" si="6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62"/>
        <v>1.0941176470588236</v>
      </c>
      <c r="R791" s="8">
        <f t="shared" si="63"/>
        <v>132.85714285714286</v>
      </c>
      <c r="S791" t="s">
        <v>8325</v>
      </c>
      <c r="T791" t="s">
        <v>8326</v>
      </c>
      <c r="U791">
        <f t="shared" si="64"/>
        <v>18.146527777782467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60"/>
        <v>41305.839571759258</v>
      </c>
      <c r="K792">
        <v>1357088939</v>
      </c>
      <c r="L792" s="13">
        <f t="shared" si="6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62"/>
        <v>1.443746</v>
      </c>
      <c r="R792" s="8">
        <f t="shared" si="63"/>
        <v>92.547820512820508</v>
      </c>
      <c r="S792" t="s">
        <v>8325</v>
      </c>
      <c r="T792" t="s">
        <v>8326</v>
      </c>
      <c r="U792">
        <f t="shared" si="64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60"/>
        <v>41591.040972222218</v>
      </c>
      <c r="K793">
        <v>1381430646</v>
      </c>
      <c r="L793" s="13">
        <f t="shared" si="6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62"/>
        <v>1.0386666666666666</v>
      </c>
      <c r="R793" s="8">
        <f t="shared" si="63"/>
        <v>60.859375</v>
      </c>
      <c r="S793" t="s">
        <v>8325</v>
      </c>
      <c r="T793" t="s">
        <v>8326</v>
      </c>
      <c r="U793">
        <f t="shared" si="64"/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60"/>
        <v>41585.706979166665</v>
      </c>
      <c r="K794">
        <v>1381265883</v>
      </c>
      <c r="L794" s="13">
        <f t="shared" si="6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62"/>
        <v>1.0044440000000001</v>
      </c>
      <c r="R794" s="8">
        <f t="shared" si="63"/>
        <v>41.851833333333339</v>
      </c>
      <c r="S794" t="s">
        <v>8325</v>
      </c>
      <c r="T794" t="s">
        <v>8326</v>
      </c>
      <c r="U794">
        <f t="shared" si="64"/>
        <v>30.041666666671517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60"/>
        <v>41457.999305555553</v>
      </c>
      <c r="K795">
        <v>1371491244</v>
      </c>
      <c r="L795" s="13">
        <f t="shared" si="6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62"/>
        <v>1.0277927272727272</v>
      </c>
      <c r="R795" s="8">
        <f t="shared" si="63"/>
        <v>88.325937499999995</v>
      </c>
      <c r="S795" t="s">
        <v>8325</v>
      </c>
      <c r="T795" t="s">
        <v>8326</v>
      </c>
      <c r="U795">
        <f t="shared" si="64"/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60"/>
        <v>40791.504166666666</v>
      </c>
      <c r="K796">
        <v>1310438737</v>
      </c>
      <c r="L796" s="13">
        <f t="shared" si="6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62"/>
        <v>1.0531250000000001</v>
      </c>
      <c r="R796" s="8">
        <f t="shared" si="63"/>
        <v>158.96226415094338</v>
      </c>
      <c r="S796" t="s">
        <v>8325</v>
      </c>
      <c r="T796" t="s">
        <v>8326</v>
      </c>
      <c r="U796">
        <f t="shared" si="64"/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60"/>
        <v>41005.999305555553</v>
      </c>
      <c r="K797">
        <v>1330094566</v>
      </c>
      <c r="L797" s="13">
        <f t="shared" si="6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62"/>
        <v>1.1178571428571429</v>
      </c>
      <c r="R797" s="8">
        <f t="shared" si="63"/>
        <v>85.054347826086953</v>
      </c>
      <c r="S797" t="s">
        <v>8325</v>
      </c>
      <c r="T797" t="s">
        <v>8326</v>
      </c>
      <c r="U797">
        <f t="shared" si="64"/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60"/>
        <v>41532.673611111109</v>
      </c>
      <c r="K798">
        <v>1376687485</v>
      </c>
      <c r="L798" s="13">
        <f t="shared" si="6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62"/>
        <v>1.0135000000000001</v>
      </c>
      <c r="R798" s="8">
        <f t="shared" si="63"/>
        <v>112.61111111111111</v>
      </c>
      <c r="S798" t="s">
        <v>8325</v>
      </c>
      <c r="T798" t="s">
        <v>8326</v>
      </c>
      <c r="U798">
        <f t="shared" si="64"/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60"/>
        <v>41027.958333333328</v>
      </c>
      <c r="K799">
        <v>1332978688</v>
      </c>
      <c r="L799" s="13">
        <f t="shared" si="6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62"/>
        <v>1.0753333333333333</v>
      </c>
      <c r="R799" s="8">
        <f t="shared" si="63"/>
        <v>45.436619718309856</v>
      </c>
      <c r="S799" t="s">
        <v>8325</v>
      </c>
      <c r="T799" t="s">
        <v>8326</v>
      </c>
      <c r="U799">
        <f t="shared" si="64"/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60"/>
        <v>41912.381793981483</v>
      </c>
      <c r="K800">
        <v>1409494187</v>
      </c>
      <c r="L800" s="13">
        <f t="shared" si="6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62"/>
        <v>1.1488571428571428</v>
      </c>
      <c r="R800" s="8">
        <f t="shared" si="63"/>
        <v>46.218390804597703</v>
      </c>
      <c r="S800" t="s">
        <v>8325</v>
      </c>
      <c r="T800" t="s">
        <v>8326</v>
      </c>
      <c r="U800">
        <f t="shared" si="64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60"/>
        <v>41026.458865740737</v>
      </c>
      <c r="K801">
        <v>1332950446</v>
      </c>
      <c r="L801" s="13">
        <f t="shared" si="6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62"/>
        <v>1.0002</v>
      </c>
      <c r="R801" s="8">
        <f t="shared" si="63"/>
        <v>178.60714285714286</v>
      </c>
      <c r="S801" t="s">
        <v>8325</v>
      </c>
      <c r="T801" t="s">
        <v>8326</v>
      </c>
      <c r="U801">
        <f t="shared" si="64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60"/>
        <v>41893.225162037037</v>
      </c>
      <c r="K802">
        <v>1407839054</v>
      </c>
      <c r="L802" s="13">
        <f t="shared" si="6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62"/>
        <v>1.5213333333333334</v>
      </c>
      <c r="R802" s="8">
        <f t="shared" si="63"/>
        <v>40.75</v>
      </c>
      <c r="S802" t="s">
        <v>8325</v>
      </c>
      <c r="T802" t="s">
        <v>8326</v>
      </c>
      <c r="U802">
        <f t="shared" si="64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60"/>
        <v>40725.587037037032</v>
      </c>
      <c r="K803">
        <v>1306955120</v>
      </c>
      <c r="L803" s="13">
        <f t="shared" si="6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62"/>
        <v>1.1152149999999998</v>
      </c>
      <c r="R803" s="8">
        <f t="shared" si="63"/>
        <v>43.733921568627444</v>
      </c>
      <c r="S803" t="s">
        <v>8325</v>
      </c>
      <c r="T803" t="s">
        <v>8326</v>
      </c>
      <c r="U803">
        <f t="shared" si="64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60"/>
        <v>41168.961805555555</v>
      </c>
      <c r="K804">
        <v>1343867524</v>
      </c>
      <c r="L804" s="13">
        <f t="shared" si="6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62"/>
        <v>1.0133333333333334</v>
      </c>
      <c r="R804" s="8">
        <f t="shared" si="63"/>
        <v>81.066666666666663</v>
      </c>
      <c r="S804" t="s">
        <v>8325</v>
      </c>
      <c r="T804" t="s">
        <v>8326</v>
      </c>
      <c r="U804">
        <f t="shared" si="64"/>
        <v>46.14787037037604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60"/>
        <v>40691.833333333328</v>
      </c>
      <c r="K805">
        <v>1304376478</v>
      </c>
      <c r="L805" s="13">
        <f t="shared" si="6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62"/>
        <v>1.232608695652174</v>
      </c>
      <c r="R805" s="8">
        <f t="shared" si="63"/>
        <v>74.60526315789474</v>
      </c>
      <c r="S805" t="s">
        <v>8325</v>
      </c>
      <c r="T805" t="s">
        <v>8326</v>
      </c>
      <c r="U805">
        <f t="shared" si="64"/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60"/>
        <v>40746.957638888889</v>
      </c>
      <c r="K806">
        <v>1309919526</v>
      </c>
      <c r="L806" s="13">
        <f t="shared" si="6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62"/>
        <v>1</v>
      </c>
      <c r="R806" s="8">
        <f t="shared" si="63"/>
        <v>305.55555555555554</v>
      </c>
      <c r="S806" t="s">
        <v>8325</v>
      </c>
      <c r="T806" t="s">
        <v>8326</v>
      </c>
      <c r="U806">
        <f t="shared" si="64"/>
        <v>17.060347222228302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60"/>
        <v>40740.75</v>
      </c>
      <c r="K807">
        <v>1306525512</v>
      </c>
      <c r="L807" s="13">
        <f t="shared" si="6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62"/>
        <v>1.05</v>
      </c>
      <c r="R807" s="8">
        <f t="shared" si="63"/>
        <v>58.333333333333336</v>
      </c>
      <c r="S807" t="s">
        <v>8325</v>
      </c>
      <c r="T807" t="s">
        <v>8326</v>
      </c>
      <c r="U807">
        <f t="shared" si="64"/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60"/>
        <v>40793.483090277776</v>
      </c>
      <c r="K808">
        <v>1312821339</v>
      </c>
      <c r="L808" s="13">
        <f t="shared" si="6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62"/>
        <v>1.0443750000000001</v>
      </c>
      <c r="R808" s="8">
        <f t="shared" si="63"/>
        <v>117.67605633802818</v>
      </c>
      <c r="S808" t="s">
        <v>8325</v>
      </c>
      <c r="T808" t="s">
        <v>8326</v>
      </c>
      <c r="U808">
        <f t="shared" si="64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60"/>
        <v>42794.874999999993</v>
      </c>
      <c r="K809">
        <v>1485270311</v>
      </c>
      <c r="L809" s="13">
        <f t="shared" si="6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62"/>
        <v>1.05125</v>
      </c>
      <c r="R809" s="8">
        <f t="shared" si="63"/>
        <v>73.771929824561397</v>
      </c>
      <c r="S809" t="s">
        <v>8325</v>
      </c>
      <c r="T809" t="s">
        <v>8326</v>
      </c>
      <c r="U809">
        <f t="shared" si="64"/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60"/>
        <v>41994.999305555553</v>
      </c>
      <c r="K810">
        <v>1416363886</v>
      </c>
      <c r="L810" s="13">
        <f t="shared" si="6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62"/>
        <v>1</v>
      </c>
      <c r="R810" s="8">
        <f t="shared" si="63"/>
        <v>104.65116279069767</v>
      </c>
      <c r="S810" t="s">
        <v>8325</v>
      </c>
      <c r="T810" t="s">
        <v>8326</v>
      </c>
      <c r="U810">
        <f t="shared" si="64"/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60"/>
        <v>41658.625347222223</v>
      </c>
      <c r="K811">
        <v>1387569630</v>
      </c>
      <c r="L811" s="13">
        <f t="shared" si="6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62"/>
        <v>1.03775</v>
      </c>
      <c r="R811" s="8">
        <f t="shared" si="63"/>
        <v>79.82692307692308</v>
      </c>
      <c r="S811" t="s">
        <v>8325</v>
      </c>
      <c r="T811" t="s">
        <v>8326</v>
      </c>
      <c r="U811">
        <f t="shared" si="64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60"/>
        <v>41152.847939814812</v>
      </c>
      <c r="K812">
        <v>1343870462</v>
      </c>
      <c r="L812" s="13">
        <f t="shared" si="6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62"/>
        <v>1.05</v>
      </c>
      <c r="R812" s="8">
        <f t="shared" si="63"/>
        <v>58.333333333333336</v>
      </c>
      <c r="S812" t="s">
        <v>8325</v>
      </c>
      <c r="T812" t="s">
        <v>8326</v>
      </c>
      <c r="U812">
        <f t="shared" si="64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60"/>
        <v>41465.494444444441</v>
      </c>
      <c r="K813">
        <v>1371569202</v>
      </c>
      <c r="L813" s="13">
        <f t="shared" si="6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62"/>
        <v>1.04</v>
      </c>
      <c r="R813" s="8">
        <f t="shared" si="63"/>
        <v>86.666666666666671</v>
      </c>
      <c r="S813" t="s">
        <v>8325</v>
      </c>
      <c r="T813" t="s">
        <v>8326</v>
      </c>
      <c r="U813">
        <f t="shared" si="64"/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60"/>
        <v>41334.373611111107</v>
      </c>
      <c r="K814">
        <v>1357604752</v>
      </c>
      <c r="L814" s="13">
        <f t="shared" si="6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62"/>
        <v>1.5183333333333333</v>
      </c>
      <c r="R814" s="8">
        <f t="shared" si="63"/>
        <v>27.606060606060606</v>
      </c>
      <c r="S814" t="s">
        <v>8325</v>
      </c>
      <c r="T814" t="s">
        <v>8326</v>
      </c>
      <c r="U814">
        <f t="shared" si="64"/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60"/>
        <v>41110.751909722218</v>
      </c>
      <c r="K815">
        <v>1340233365</v>
      </c>
      <c r="L815" s="13">
        <f t="shared" si="6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62"/>
        <v>1.59996</v>
      </c>
      <c r="R815" s="8">
        <f t="shared" si="63"/>
        <v>24.999375000000001</v>
      </c>
      <c r="S815" t="s">
        <v>8325</v>
      </c>
      <c r="T815" t="s">
        <v>8326</v>
      </c>
      <c r="U815">
        <f t="shared" si="64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60"/>
        <v>40694.544444444444</v>
      </c>
      <c r="K816">
        <v>1305568201</v>
      </c>
      <c r="L816" s="13">
        <f t="shared" si="6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62"/>
        <v>1.2729999999999999</v>
      </c>
      <c r="R816" s="8">
        <f t="shared" si="63"/>
        <v>45.464285714285715</v>
      </c>
      <c r="S816" t="s">
        <v>8325</v>
      </c>
      <c r="T816" t="s">
        <v>8326</v>
      </c>
      <c r="U816">
        <f t="shared" si="64"/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60"/>
        <v>41944.70952546296</v>
      </c>
      <c r="K817">
        <v>1412287303</v>
      </c>
      <c r="L817" s="13">
        <f t="shared" si="6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62"/>
        <v>1.07</v>
      </c>
      <c r="R817" s="8">
        <f t="shared" si="63"/>
        <v>99.534883720930239</v>
      </c>
      <c r="S817" t="s">
        <v>8325</v>
      </c>
      <c r="T817" t="s">
        <v>8326</v>
      </c>
      <c r="U817">
        <f t="shared" si="64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60"/>
        <v>41373.0625</v>
      </c>
      <c r="K818">
        <v>1362776043</v>
      </c>
      <c r="L818" s="13">
        <f t="shared" si="6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62"/>
        <v>1.1512214285714286</v>
      </c>
      <c r="R818" s="8">
        <f t="shared" si="63"/>
        <v>39.31</v>
      </c>
      <c r="S818" t="s">
        <v>8325</v>
      </c>
      <c r="T818" t="s">
        <v>8326</v>
      </c>
      <c r="U818">
        <f t="shared" si="64"/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60"/>
        <v>40978.999305555553</v>
      </c>
      <c r="K819">
        <v>1326810211</v>
      </c>
      <c r="L819" s="13">
        <f t="shared" si="6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62"/>
        <v>1.3711066666666665</v>
      </c>
      <c r="R819" s="8">
        <f t="shared" si="63"/>
        <v>89.419999999999987</v>
      </c>
      <c r="S819" t="s">
        <v>8325</v>
      </c>
      <c r="T819" t="s">
        <v>8326</v>
      </c>
      <c r="U819">
        <f t="shared" si="64"/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60"/>
        <v>41128.500694444439</v>
      </c>
      <c r="K820">
        <v>1343682681</v>
      </c>
      <c r="L820" s="13">
        <f t="shared" si="6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62"/>
        <v>1.5571428571428572</v>
      </c>
      <c r="R820" s="8">
        <f t="shared" si="63"/>
        <v>28.684210526315791</v>
      </c>
      <c r="S820" t="s">
        <v>8325</v>
      </c>
      <c r="T820" t="s">
        <v>8326</v>
      </c>
      <c r="U820">
        <f t="shared" si="64"/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60"/>
        <v>41628.988888888889</v>
      </c>
      <c r="K821">
        <v>1386806254</v>
      </c>
      <c r="L821" s="13">
        <f t="shared" si="6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62"/>
        <v>1.0874999999999999</v>
      </c>
      <c r="R821" s="8">
        <f t="shared" si="63"/>
        <v>31.071428571428573</v>
      </c>
      <c r="S821" t="s">
        <v>8325</v>
      </c>
      <c r="T821" t="s">
        <v>8326</v>
      </c>
      <c r="U821">
        <f t="shared" si="64"/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60"/>
        <v>41799</v>
      </c>
      <c r="K822">
        <v>1399666342</v>
      </c>
      <c r="L822" s="13">
        <f t="shared" si="6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62"/>
        <v>1.3405</v>
      </c>
      <c r="R822" s="8">
        <f t="shared" si="63"/>
        <v>70.55263157894737</v>
      </c>
      <c r="S822" t="s">
        <v>8325</v>
      </c>
      <c r="T822" t="s">
        <v>8326</v>
      </c>
      <c r="U822">
        <f t="shared" si="64"/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60"/>
        <v>42127.959027777775</v>
      </c>
      <c r="K823">
        <v>1427753265</v>
      </c>
      <c r="L823" s="13">
        <f t="shared" si="6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62"/>
        <v>1</v>
      </c>
      <c r="R823" s="8">
        <f t="shared" si="63"/>
        <v>224.12820512820514</v>
      </c>
      <c r="S823" t="s">
        <v>8325</v>
      </c>
      <c r="T823" t="s">
        <v>8326</v>
      </c>
      <c r="U823">
        <f t="shared" si="64"/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60"/>
        <v>41187.739004629628</v>
      </c>
      <c r="K824">
        <v>1346885050</v>
      </c>
      <c r="L824" s="13">
        <f t="shared" si="6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62"/>
        <v>1.1916666666666667</v>
      </c>
      <c r="R824" s="8">
        <f t="shared" si="63"/>
        <v>51.811594202898547</v>
      </c>
      <c r="S824" t="s">
        <v>8325</v>
      </c>
      <c r="T824" t="s">
        <v>8326</v>
      </c>
      <c r="U824">
        <f t="shared" si="64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60"/>
        <v>42085.722824074073</v>
      </c>
      <c r="K825">
        <v>1424474452</v>
      </c>
      <c r="L825" s="13">
        <f t="shared" si="6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62"/>
        <v>1.7949999999999999</v>
      </c>
      <c r="R825" s="8">
        <f t="shared" si="63"/>
        <v>43.515151515151516</v>
      </c>
      <c r="S825" t="s">
        <v>8325</v>
      </c>
      <c r="T825" t="s">
        <v>8326</v>
      </c>
      <c r="U825">
        <f t="shared" si="64"/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60"/>
        <v>40286.082638888889</v>
      </c>
      <c r="K826">
        <v>1268459318</v>
      </c>
      <c r="L826" s="13">
        <f t="shared" si="6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62"/>
        <v>1.3438124999999999</v>
      </c>
      <c r="R826" s="8">
        <f t="shared" si="63"/>
        <v>39.816666666666663</v>
      </c>
      <c r="S826" t="s">
        <v>8325</v>
      </c>
      <c r="T826" t="s">
        <v>8326</v>
      </c>
      <c r="U826">
        <f t="shared" si="64"/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60"/>
        <v>41211.098194444443</v>
      </c>
      <c r="K827">
        <v>1349335284</v>
      </c>
      <c r="L827" s="13">
        <f t="shared" si="6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62"/>
        <v>1.0043200000000001</v>
      </c>
      <c r="R827" s="8">
        <f t="shared" si="63"/>
        <v>126.8080808080808</v>
      </c>
      <c r="S827" t="s">
        <v>8325</v>
      </c>
      <c r="T827" t="s">
        <v>8326</v>
      </c>
      <c r="U827">
        <f t="shared" si="64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60"/>
        <v>40993.788541666661</v>
      </c>
      <c r="K828">
        <v>1330908930</v>
      </c>
      <c r="L828" s="13">
        <f t="shared" si="6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62"/>
        <v>1.0145454545454546</v>
      </c>
      <c r="R828" s="8">
        <f t="shared" si="63"/>
        <v>113.87755102040816</v>
      </c>
      <c r="S828" t="s">
        <v>8325</v>
      </c>
      <c r="T828" t="s">
        <v>8326</v>
      </c>
      <c r="U828">
        <f t="shared" si="64"/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60"/>
        <v>40953.617361111108</v>
      </c>
      <c r="K829">
        <v>1326972107</v>
      </c>
      <c r="L829" s="13">
        <f t="shared" si="6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62"/>
        <v>1.0333333333333334</v>
      </c>
      <c r="R829" s="8">
        <f t="shared" si="63"/>
        <v>28.181818181818183</v>
      </c>
      <c r="S829" t="s">
        <v>8325</v>
      </c>
      <c r="T829" t="s">
        <v>8326</v>
      </c>
      <c r="U829">
        <f t="shared" si="64"/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60"/>
        <v>41085.474999999999</v>
      </c>
      <c r="K830">
        <v>1339549982</v>
      </c>
      <c r="L830" s="13">
        <f t="shared" si="6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62"/>
        <v>1.07</v>
      </c>
      <c r="R830" s="8">
        <f t="shared" si="63"/>
        <v>36.60526315789474</v>
      </c>
      <c r="S830" t="s">
        <v>8325</v>
      </c>
      <c r="T830" t="s">
        <v>8326</v>
      </c>
      <c r="U830">
        <f t="shared" si="64"/>
        <v>12.632615740745678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60"/>
        <v>42564.593055555553</v>
      </c>
      <c r="K831">
        <v>1463253240</v>
      </c>
      <c r="L831" s="13">
        <f t="shared" si="6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62"/>
        <v>1.04</v>
      </c>
      <c r="R831" s="8">
        <f t="shared" si="63"/>
        <v>32.5</v>
      </c>
      <c r="S831" t="s">
        <v>8325</v>
      </c>
      <c r="T831" t="s">
        <v>8326</v>
      </c>
      <c r="U831">
        <f t="shared" si="64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60"/>
        <v>41355.27575231481</v>
      </c>
      <c r="K832">
        <v>1361363825</v>
      </c>
      <c r="L832" s="13">
        <f t="shared" si="6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62"/>
        <v>1.0783333333333334</v>
      </c>
      <c r="R832" s="8">
        <f t="shared" si="63"/>
        <v>60.65625</v>
      </c>
      <c r="S832" t="s">
        <v>8325</v>
      </c>
      <c r="T832" t="s">
        <v>8326</v>
      </c>
      <c r="U832">
        <f t="shared" si="64"/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60"/>
        <v>41026.438587962963</v>
      </c>
      <c r="K833">
        <v>1332948694</v>
      </c>
      <c r="L833" s="13">
        <f t="shared" si="6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62"/>
        <v>2.3333333333333335</v>
      </c>
      <c r="R833" s="8">
        <f t="shared" si="63"/>
        <v>175</v>
      </c>
      <c r="S833" t="s">
        <v>8325</v>
      </c>
      <c r="T833" t="s">
        <v>8326</v>
      </c>
      <c r="U833">
        <f t="shared" si="64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ref="J834:J897" si="65">(I834/86400)+25569+(-5/24)</f>
        <v>40929.134027777771</v>
      </c>
      <c r="K834">
        <v>1321978335</v>
      </c>
      <c r="L834" s="13">
        <f t="shared" ref="L834:L897" si="66">(K834/86400)+25569+(-5/24)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67">E834/D834</f>
        <v>1.0060706666666666</v>
      </c>
      <c r="R834" s="8">
        <f t="shared" ref="R834:R897" si="68">E834/N834</f>
        <v>97.993896103896105</v>
      </c>
      <c r="S834" t="s">
        <v>8325</v>
      </c>
      <c r="T834" t="s">
        <v>8326</v>
      </c>
      <c r="U834">
        <f t="shared" si="64"/>
        <v>59.667187499995634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si="65"/>
        <v>41748.669849537036</v>
      </c>
      <c r="K835">
        <v>1395349475</v>
      </c>
      <c r="L835" s="13">
        <f t="shared" si="66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67"/>
        <v>1.0166666666666666</v>
      </c>
      <c r="R835" s="8">
        <f t="shared" si="68"/>
        <v>148.78048780487805</v>
      </c>
      <c r="S835" t="s">
        <v>8325</v>
      </c>
      <c r="T835" t="s">
        <v>8326</v>
      </c>
      <c r="U835">
        <f t="shared" ref="U835:U898" si="69">J835-L835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65"/>
        <v>41455.957638888889</v>
      </c>
      <c r="K836">
        <v>1369770292</v>
      </c>
      <c r="L836" s="13">
        <f t="shared" si="66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67"/>
        <v>1.3101818181818181</v>
      </c>
      <c r="R836" s="8">
        <f t="shared" si="68"/>
        <v>96.08</v>
      </c>
      <c r="S836" t="s">
        <v>8325</v>
      </c>
      <c r="T836" t="s">
        <v>8326</v>
      </c>
      <c r="U836">
        <f t="shared" si="69"/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65"/>
        <v>41047.916666666664</v>
      </c>
      <c r="K837">
        <v>1333709958</v>
      </c>
      <c r="L837" s="13">
        <f t="shared" si="66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67"/>
        <v>1.1725000000000001</v>
      </c>
      <c r="R837" s="8">
        <f t="shared" si="68"/>
        <v>58.625</v>
      </c>
      <c r="S837" t="s">
        <v>8325</v>
      </c>
      <c r="T837" t="s">
        <v>8326</v>
      </c>
      <c r="U837">
        <f t="shared" si="69"/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65"/>
        <v>41553.848587962959</v>
      </c>
      <c r="K838">
        <v>1378516918</v>
      </c>
      <c r="L838" s="13">
        <f t="shared" si="66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67"/>
        <v>1.009304</v>
      </c>
      <c r="R838" s="8">
        <f t="shared" si="68"/>
        <v>109.70695652173914</v>
      </c>
      <c r="S838" t="s">
        <v>8325</v>
      </c>
      <c r="T838" t="s">
        <v>8326</v>
      </c>
      <c r="U838">
        <f t="shared" si="69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65"/>
        <v>41760.79006944444</v>
      </c>
      <c r="K839">
        <v>1396396662</v>
      </c>
      <c r="L839" s="13">
        <f t="shared" si="66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67"/>
        <v>1.218</v>
      </c>
      <c r="R839" s="8">
        <f t="shared" si="68"/>
        <v>49.112903225806448</v>
      </c>
      <c r="S839" t="s">
        <v>8325</v>
      </c>
      <c r="T839" t="s">
        <v>8326</v>
      </c>
      <c r="U839">
        <f t="shared" si="69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65"/>
        <v>40925.689641203702</v>
      </c>
      <c r="K840">
        <v>1324243985</v>
      </c>
      <c r="L840" s="13">
        <f t="shared" si="66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67"/>
        <v>1.454</v>
      </c>
      <c r="R840" s="8">
        <f t="shared" si="68"/>
        <v>47.672131147540981</v>
      </c>
      <c r="S840" t="s">
        <v>8325</v>
      </c>
      <c r="T840" t="s">
        <v>8326</v>
      </c>
      <c r="U840">
        <f t="shared" si="69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65"/>
        <v>41174.555046296293</v>
      </c>
      <c r="K841">
        <v>1345745956</v>
      </c>
      <c r="L841" s="13">
        <f t="shared" si="66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67"/>
        <v>1.166166</v>
      </c>
      <c r="R841" s="8">
        <f t="shared" si="68"/>
        <v>60.737812499999997</v>
      </c>
      <c r="S841" t="s">
        <v>8325</v>
      </c>
      <c r="T841" t="s">
        <v>8326</v>
      </c>
      <c r="U841">
        <f t="shared" si="69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65"/>
        <v>42637.018368055556</v>
      </c>
      <c r="K842">
        <v>1472102787</v>
      </c>
      <c r="L842" s="13">
        <f t="shared" si="66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67"/>
        <v>1.2041660000000001</v>
      </c>
      <c r="R842" s="8">
        <f t="shared" si="68"/>
        <v>63.37715789473684</v>
      </c>
      <c r="S842" t="s">
        <v>8325</v>
      </c>
      <c r="T842" t="s">
        <v>8327</v>
      </c>
      <c r="U842">
        <f t="shared" si="69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65"/>
        <v>41953.672025462962</v>
      </c>
      <c r="K843">
        <v>1413058063</v>
      </c>
      <c r="L843" s="13">
        <f t="shared" si="66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67"/>
        <v>1.0132000000000001</v>
      </c>
      <c r="R843" s="8">
        <f t="shared" si="68"/>
        <v>53.893617021276597</v>
      </c>
      <c r="S843" t="s">
        <v>8325</v>
      </c>
      <c r="T843" t="s">
        <v>8327</v>
      </c>
      <c r="U843">
        <f t="shared" si="69"/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65"/>
        <v>41560.957638888889</v>
      </c>
      <c r="K844">
        <v>1378735983</v>
      </c>
      <c r="L844" s="13">
        <f t="shared" si="66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67"/>
        <v>1.0431999999999999</v>
      </c>
      <c r="R844" s="8">
        <f t="shared" si="68"/>
        <v>66.871794871794876</v>
      </c>
      <c r="S844" t="s">
        <v>8325</v>
      </c>
      <c r="T844" t="s">
        <v>8327</v>
      </c>
      <c r="U844">
        <f t="shared" si="69"/>
        <v>34.573576388895162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65"/>
        <v>42712.124999999993</v>
      </c>
      <c r="K845">
        <v>1479708680</v>
      </c>
      <c r="L845" s="13">
        <f t="shared" si="66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67"/>
        <v>2.6713333333333331</v>
      </c>
      <c r="R845" s="8">
        <f t="shared" si="68"/>
        <v>63.102362204724407</v>
      </c>
      <c r="S845" t="s">
        <v>8325</v>
      </c>
      <c r="T845" t="s">
        <v>8327</v>
      </c>
      <c r="U845">
        <f t="shared" si="69"/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65"/>
        <v>41943.999305555553</v>
      </c>
      <c r="K846">
        <v>1411489552</v>
      </c>
      <c r="L846" s="13">
        <f t="shared" si="66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67"/>
        <v>1.9413333333333334</v>
      </c>
      <c r="R846" s="8">
        <f t="shared" si="68"/>
        <v>36.628930817610062</v>
      </c>
      <c r="S846" t="s">
        <v>8325</v>
      </c>
      <c r="T846" t="s">
        <v>8327</v>
      </c>
      <c r="U846">
        <f t="shared" si="69"/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65"/>
        <v>42617.957638888889</v>
      </c>
      <c r="K847">
        <v>1469595396</v>
      </c>
      <c r="L847" s="13">
        <f t="shared" si="66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67"/>
        <v>1.203802</v>
      </c>
      <c r="R847" s="8">
        <f t="shared" si="68"/>
        <v>34.005706214689269</v>
      </c>
      <c r="S847" t="s">
        <v>8325</v>
      </c>
      <c r="T847" t="s">
        <v>8327</v>
      </c>
      <c r="U847">
        <f t="shared" si="69"/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65"/>
        <v>41708.375</v>
      </c>
      <c r="K848">
        <v>1393233855</v>
      </c>
      <c r="L848" s="13">
        <f t="shared" si="66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67"/>
        <v>1.2200090909090908</v>
      </c>
      <c r="R848" s="8">
        <f t="shared" si="68"/>
        <v>28.553404255319148</v>
      </c>
      <c r="S848" t="s">
        <v>8325</v>
      </c>
      <c r="T848" t="s">
        <v>8327</v>
      </c>
      <c r="U848">
        <f t="shared" si="69"/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65"/>
        <v>42195.59</v>
      </c>
      <c r="K849">
        <v>1433963376</v>
      </c>
      <c r="L849" s="13">
        <f t="shared" si="66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67"/>
        <v>1</v>
      </c>
      <c r="R849" s="8">
        <f t="shared" si="68"/>
        <v>10</v>
      </c>
      <c r="S849" t="s">
        <v>8325</v>
      </c>
      <c r="T849" t="s">
        <v>8327</v>
      </c>
      <c r="U849">
        <f t="shared" si="69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65"/>
        <v>42108.583715277775</v>
      </c>
      <c r="K850">
        <v>1426446033</v>
      </c>
      <c r="L850" s="13">
        <f t="shared" si="66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67"/>
        <v>1</v>
      </c>
      <c r="R850" s="8">
        <f t="shared" si="68"/>
        <v>18.75</v>
      </c>
      <c r="S850" t="s">
        <v>8325</v>
      </c>
      <c r="T850" t="s">
        <v>8327</v>
      </c>
      <c r="U850">
        <f t="shared" si="69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65"/>
        <v>42078.898888888885</v>
      </c>
      <c r="K851">
        <v>1424057664</v>
      </c>
      <c r="L851" s="13">
        <f t="shared" si="66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67"/>
        <v>1.1990000000000001</v>
      </c>
      <c r="R851" s="8">
        <f t="shared" si="68"/>
        <v>41.704347826086959</v>
      </c>
      <c r="S851" t="s">
        <v>8325</v>
      </c>
      <c r="T851" t="s">
        <v>8327</v>
      </c>
      <c r="U851">
        <f t="shared" si="69"/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65"/>
        <v>42484.999305555553</v>
      </c>
      <c r="K852">
        <v>1458762717</v>
      </c>
      <c r="L852" s="13">
        <f t="shared" si="66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67"/>
        <v>1.55175</v>
      </c>
      <c r="R852" s="8">
        <f t="shared" si="68"/>
        <v>46.669172932330824</v>
      </c>
      <c r="S852" t="s">
        <v>8325</v>
      </c>
      <c r="T852" t="s">
        <v>8327</v>
      </c>
      <c r="U852">
        <f t="shared" si="69"/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65"/>
        <v>42582.614583333336</v>
      </c>
      <c r="K853">
        <v>1464815253</v>
      </c>
      <c r="L853" s="13">
        <f t="shared" si="66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67"/>
        <v>1.3045</v>
      </c>
      <c r="R853" s="8">
        <f t="shared" si="68"/>
        <v>37.271428571428572</v>
      </c>
      <c r="S853" t="s">
        <v>8325</v>
      </c>
      <c r="T853" t="s">
        <v>8327</v>
      </c>
      <c r="U853">
        <f t="shared" si="69"/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65"/>
        <v>42667.666666666664</v>
      </c>
      <c r="K854">
        <v>1476386395</v>
      </c>
      <c r="L854" s="13">
        <f t="shared" si="66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67"/>
        <v>1.0497142857142858</v>
      </c>
      <c r="R854" s="8">
        <f t="shared" si="68"/>
        <v>59.258064516129032</v>
      </c>
      <c r="S854" t="s">
        <v>8325</v>
      </c>
      <c r="T854" t="s">
        <v>8327</v>
      </c>
      <c r="U854">
        <f t="shared" si="69"/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65"/>
        <v>42051.62394675926</v>
      </c>
      <c r="K855">
        <v>1421524709</v>
      </c>
      <c r="L855" s="13">
        <f t="shared" si="66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67"/>
        <v>1</v>
      </c>
      <c r="R855" s="8">
        <f t="shared" si="68"/>
        <v>30</v>
      </c>
      <c r="S855" t="s">
        <v>8325</v>
      </c>
      <c r="T855" t="s">
        <v>8327</v>
      </c>
      <c r="U855">
        <f t="shared" si="69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65"/>
        <v>42732.004004629627</v>
      </c>
      <c r="K856">
        <v>1480309546</v>
      </c>
      <c r="L856" s="13">
        <f t="shared" si="66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67"/>
        <v>1.1822050359712231</v>
      </c>
      <c r="R856" s="8">
        <f t="shared" si="68"/>
        <v>65.8623246492986</v>
      </c>
      <c r="S856" t="s">
        <v>8325</v>
      </c>
      <c r="T856" t="s">
        <v>8327</v>
      </c>
      <c r="U856">
        <f t="shared" si="69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65"/>
        <v>42574.916863425919</v>
      </c>
      <c r="K857">
        <v>1466737217</v>
      </c>
      <c r="L857" s="13">
        <f t="shared" si="66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67"/>
        <v>1.0344827586206897</v>
      </c>
      <c r="R857" s="8">
        <f t="shared" si="68"/>
        <v>31.914893617021278</v>
      </c>
      <c r="S857" t="s">
        <v>8325</v>
      </c>
      <c r="T857" t="s">
        <v>8327</v>
      </c>
      <c r="U857">
        <f t="shared" si="69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65"/>
        <v>42668.583333333336</v>
      </c>
      <c r="K858">
        <v>1472282956</v>
      </c>
      <c r="L858" s="13">
        <f t="shared" si="66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67"/>
        <v>2.1800000000000002</v>
      </c>
      <c r="R858" s="8">
        <f t="shared" si="68"/>
        <v>19.464285714285715</v>
      </c>
      <c r="S858" t="s">
        <v>8325</v>
      </c>
      <c r="T858" t="s">
        <v>8327</v>
      </c>
      <c r="U858">
        <f t="shared" si="69"/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65"/>
        <v>42333.414710648147</v>
      </c>
      <c r="K859">
        <v>1444831031</v>
      </c>
      <c r="L859" s="13">
        <f t="shared" si="66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67"/>
        <v>1</v>
      </c>
      <c r="R859" s="8">
        <f t="shared" si="68"/>
        <v>50</v>
      </c>
      <c r="S859" t="s">
        <v>8325</v>
      </c>
      <c r="T859" t="s">
        <v>8327</v>
      </c>
      <c r="U859">
        <f t="shared" si="69"/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65"/>
        <v>42109.749305555553</v>
      </c>
      <c r="K860">
        <v>1426528418</v>
      </c>
      <c r="L860" s="13">
        <f t="shared" si="66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67"/>
        <v>1.4400583333333332</v>
      </c>
      <c r="R860" s="8">
        <f t="shared" si="68"/>
        <v>22.737763157894737</v>
      </c>
      <c r="S860" t="s">
        <v>8325</v>
      </c>
      <c r="T860" t="s">
        <v>8327</v>
      </c>
      <c r="U860">
        <f t="shared" si="69"/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65"/>
        <v>42158.791666666664</v>
      </c>
      <c r="K861">
        <v>1430768468</v>
      </c>
      <c r="L861" s="13">
        <f t="shared" si="66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67"/>
        <v>1.0467500000000001</v>
      </c>
      <c r="R861" s="8">
        <f t="shared" si="68"/>
        <v>42.724489795918366</v>
      </c>
      <c r="S861" t="s">
        <v>8325</v>
      </c>
      <c r="T861" t="s">
        <v>8327</v>
      </c>
      <c r="U861">
        <f t="shared" si="69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65"/>
        <v>41600.316122685181</v>
      </c>
      <c r="K862">
        <v>1382528113</v>
      </c>
      <c r="L862" s="13">
        <f t="shared" si="66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67"/>
        <v>0.18142857142857144</v>
      </c>
      <c r="R862" s="8">
        <f t="shared" si="68"/>
        <v>52.916666666666664</v>
      </c>
      <c r="S862" t="s">
        <v>8325</v>
      </c>
      <c r="T862" t="s">
        <v>8328</v>
      </c>
      <c r="U862">
        <f t="shared" si="69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65"/>
        <v>42629.756990740738</v>
      </c>
      <c r="K863">
        <v>1471475404</v>
      </c>
      <c r="L863" s="13">
        <f t="shared" si="66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67"/>
        <v>2.2444444444444444E-2</v>
      </c>
      <c r="R863" s="8">
        <f t="shared" si="68"/>
        <v>50.5</v>
      </c>
      <c r="S863" t="s">
        <v>8325</v>
      </c>
      <c r="T863" t="s">
        <v>8328</v>
      </c>
      <c r="U863">
        <f t="shared" si="69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65"/>
        <v>41589.388287037036</v>
      </c>
      <c r="K864">
        <v>1381583948</v>
      </c>
      <c r="L864" s="13">
        <f t="shared" si="66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67"/>
        <v>3.3999999999999998E-3</v>
      </c>
      <c r="R864" s="8">
        <f t="shared" si="68"/>
        <v>42.5</v>
      </c>
      <c r="S864" t="s">
        <v>8325</v>
      </c>
      <c r="T864" t="s">
        <v>8328</v>
      </c>
      <c r="U864">
        <f t="shared" si="69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65"/>
        <v>40950.909328703703</v>
      </c>
      <c r="K865">
        <v>1326422966</v>
      </c>
      <c r="L865" s="13">
        <f t="shared" si="66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67"/>
        <v>4.4999999999999998E-2</v>
      </c>
      <c r="R865" s="8">
        <f t="shared" si="68"/>
        <v>18</v>
      </c>
      <c r="S865" t="s">
        <v>8325</v>
      </c>
      <c r="T865" t="s">
        <v>8328</v>
      </c>
      <c r="U865">
        <f t="shared" si="69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65"/>
        <v>41563.207638888889</v>
      </c>
      <c r="K866">
        <v>1379990038</v>
      </c>
      <c r="L866" s="13">
        <f t="shared" si="66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67"/>
        <v>0.41538461538461541</v>
      </c>
      <c r="R866" s="8">
        <f t="shared" si="68"/>
        <v>34.177215189873415</v>
      </c>
      <c r="S866" t="s">
        <v>8325</v>
      </c>
      <c r="T866" t="s">
        <v>8328</v>
      </c>
      <c r="U866">
        <f t="shared" si="69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65"/>
        <v>41290.564780092587</v>
      </c>
      <c r="K867">
        <v>1353177197</v>
      </c>
      <c r="L867" s="13">
        <f t="shared" si="66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67"/>
        <v>2.0454545454545454E-2</v>
      </c>
      <c r="R867" s="8">
        <f t="shared" si="68"/>
        <v>22.5</v>
      </c>
      <c r="S867" t="s">
        <v>8325</v>
      </c>
      <c r="T867" t="s">
        <v>8328</v>
      </c>
      <c r="U867">
        <f t="shared" si="69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65"/>
        <v>42063.423611111109</v>
      </c>
      <c r="K868">
        <v>1421853518</v>
      </c>
      <c r="L868" s="13">
        <f t="shared" si="66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67"/>
        <v>0.18285714285714286</v>
      </c>
      <c r="R868" s="8">
        <f t="shared" si="68"/>
        <v>58.18181818181818</v>
      </c>
      <c r="S868" t="s">
        <v>8325</v>
      </c>
      <c r="T868" t="s">
        <v>8328</v>
      </c>
      <c r="U868">
        <f t="shared" si="69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65"/>
        <v>40147.999305555553</v>
      </c>
      <c r="K869">
        <v>1254450706</v>
      </c>
      <c r="L869" s="13">
        <f t="shared" si="66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67"/>
        <v>0.2402</v>
      </c>
      <c r="R869" s="8">
        <f t="shared" si="68"/>
        <v>109.18181818181819</v>
      </c>
      <c r="S869" t="s">
        <v>8325</v>
      </c>
      <c r="T869" t="s">
        <v>8328</v>
      </c>
      <c r="U869">
        <f t="shared" si="69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65"/>
        <v>41645.819421296292</v>
      </c>
      <c r="K870">
        <v>1386463198</v>
      </c>
      <c r="L870" s="13">
        <f t="shared" si="66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67"/>
        <v>1.1111111111111111E-3</v>
      </c>
      <c r="R870" s="8">
        <f t="shared" si="68"/>
        <v>50</v>
      </c>
      <c r="S870" t="s">
        <v>8325</v>
      </c>
      <c r="T870" t="s">
        <v>8328</v>
      </c>
      <c r="U870">
        <f t="shared" si="69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65"/>
        <v>41372.595567129625</v>
      </c>
      <c r="K871">
        <v>1362860257</v>
      </c>
      <c r="L871" s="13">
        <f t="shared" si="66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67"/>
        <v>0.11818181818181818</v>
      </c>
      <c r="R871" s="8">
        <f t="shared" si="68"/>
        <v>346.66666666666669</v>
      </c>
      <c r="S871" t="s">
        <v>8325</v>
      </c>
      <c r="T871" t="s">
        <v>8328</v>
      </c>
      <c r="U871">
        <f t="shared" si="69"/>
        <v>29.958333333335759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65"/>
        <v>41517.813923611109</v>
      </c>
      <c r="K872">
        <v>1375403523</v>
      </c>
      <c r="L872" s="13">
        <f t="shared" si="66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67"/>
        <v>3.0999999999999999E-3</v>
      </c>
      <c r="R872" s="8">
        <f t="shared" si="68"/>
        <v>12.4</v>
      </c>
      <c r="S872" t="s">
        <v>8325</v>
      </c>
      <c r="T872" t="s">
        <v>8328</v>
      </c>
      <c r="U872">
        <f t="shared" si="69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65"/>
        <v>41607.394618055558</v>
      </c>
      <c r="K873">
        <v>1383139695</v>
      </c>
      <c r="L873" s="13">
        <f t="shared" si="66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67"/>
        <v>5.4166666666666669E-2</v>
      </c>
      <c r="R873" s="8">
        <f t="shared" si="68"/>
        <v>27.083333333333332</v>
      </c>
      <c r="S873" t="s">
        <v>8325</v>
      </c>
      <c r="T873" t="s">
        <v>8328</v>
      </c>
      <c r="U873">
        <f t="shared" si="69"/>
        <v>30.041666666671517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65"/>
        <v>40612.617210648146</v>
      </c>
      <c r="K874">
        <v>1295898527</v>
      </c>
      <c r="L874" s="13">
        <f t="shared" si="66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67"/>
        <v>8.1250000000000003E-3</v>
      </c>
      <c r="R874" s="8">
        <f t="shared" si="68"/>
        <v>32.5</v>
      </c>
      <c r="S874" t="s">
        <v>8325</v>
      </c>
      <c r="T874" t="s">
        <v>8328</v>
      </c>
      <c r="U874">
        <f t="shared" si="69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65"/>
        <v>41224.000462962962</v>
      </c>
      <c r="K875">
        <v>1349150440</v>
      </c>
      <c r="L875" s="13">
        <f t="shared" si="66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67"/>
        <v>1.2857142857142857E-2</v>
      </c>
      <c r="R875" s="8">
        <f t="shared" si="68"/>
        <v>9</v>
      </c>
      <c r="S875" t="s">
        <v>8325</v>
      </c>
      <c r="T875" t="s">
        <v>8328</v>
      </c>
      <c r="U875">
        <f t="shared" si="69"/>
        <v>40.041666666671517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65"/>
        <v>41398.375393518516</v>
      </c>
      <c r="K876">
        <v>1365084034</v>
      </c>
      <c r="L876" s="13">
        <f t="shared" si="66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67"/>
        <v>0.24333333333333335</v>
      </c>
      <c r="R876" s="8">
        <f t="shared" si="68"/>
        <v>34.761904761904759</v>
      </c>
      <c r="S876" t="s">
        <v>8325</v>
      </c>
      <c r="T876" t="s">
        <v>8328</v>
      </c>
      <c r="U876">
        <f t="shared" si="69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65"/>
        <v>42268.515405092585</v>
      </c>
      <c r="K877">
        <v>1441128131</v>
      </c>
      <c r="L877" s="13">
        <f t="shared" si="66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67"/>
        <v>0</v>
      </c>
      <c r="R877" s="8" t="e">
        <f t="shared" si="68"/>
        <v>#DIV/0!</v>
      </c>
      <c r="S877" t="s">
        <v>8325</v>
      </c>
      <c r="T877" t="s">
        <v>8328</v>
      </c>
      <c r="U877">
        <f t="shared" si="69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65"/>
        <v>41309.288506944438</v>
      </c>
      <c r="K878">
        <v>1357127727</v>
      </c>
      <c r="L878" s="13">
        <f t="shared" si="66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67"/>
        <v>0.40799492385786801</v>
      </c>
      <c r="R878" s="8">
        <f t="shared" si="68"/>
        <v>28.577777777777779</v>
      </c>
      <c r="S878" t="s">
        <v>8325</v>
      </c>
      <c r="T878" t="s">
        <v>8328</v>
      </c>
      <c r="U878">
        <f t="shared" si="69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65"/>
        <v>41627.580555555549</v>
      </c>
      <c r="K879">
        <v>1384887360</v>
      </c>
      <c r="L879" s="13">
        <f t="shared" si="66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67"/>
        <v>0.67549999999999999</v>
      </c>
      <c r="R879" s="8">
        <f t="shared" si="68"/>
        <v>46.586206896551722</v>
      </c>
      <c r="S879" t="s">
        <v>8325</v>
      </c>
      <c r="T879" t="s">
        <v>8328</v>
      </c>
      <c r="U879">
        <f t="shared" si="69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65"/>
        <v>40535.024583333332</v>
      </c>
      <c r="K880">
        <v>1290490524</v>
      </c>
      <c r="L880" s="13">
        <f t="shared" si="66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67"/>
        <v>1.2999999999999999E-2</v>
      </c>
      <c r="R880" s="8">
        <f t="shared" si="68"/>
        <v>32.5</v>
      </c>
      <c r="S880" t="s">
        <v>8325</v>
      </c>
      <c r="T880" t="s">
        <v>8328</v>
      </c>
      <c r="U880">
        <f t="shared" si="69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65"/>
        <v>41058.621585648143</v>
      </c>
      <c r="K881">
        <v>1336506905</v>
      </c>
      <c r="L881" s="13">
        <f t="shared" si="66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67"/>
        <v>0.30666666666666664</v>
      </c>
      <c r="R881" s="8">
        <f t="shared" si="68"/>
        <v>21.466666666666665</v>
      </c>
      <c r="S881" t="s">
        <v>8325</v>
      </c>
      <c r="T881" t="s">
        <v>8328</v>
      </c>
      <c r="U881">
        <f t="shared" si="69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65"/>
        <v>41212.112708333334</v>
      </c>
      <c r="K882">
        <v>1348731738</v>
      </c>
      <c r="L882" s="13">
        <f t="shared" si="66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67"/>
        <v>2.9894179894179893E-2</v>
      </c>
      <c r="R882" s="8">
        <f t="shared" si="68"/>
        <v>14.125</v>
      </c>
      <c r="S882" t="s">
        <v>8325</v>
      </c>
      <c r="T882" t="s">
        <v>8329</v>
      </c>
      <c r="U882">
        <f t="shared" si="69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65"/>
        <v>40922.042662037034</v>
      </c>
      <c r="K883">
        <v>1322632886</v>
      </c>
      <c r="L883" s="13">
        <f t="shared" si="66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67"/>
        <v>8.0000000000000002E-3</v>
      </c>
      <c r="R883" s="8">
        <f t="shared" si="68"/>
        <v>30</v>
      </c>
      <c r="S883" t="s">
        <v>8325</v>
      </c>
      <c r="T883" t="s">
        <v>8329</v>
      </c>
      <c r="U883">
        <f t="shared" si="69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65"/>
        <v>40792.652199074073</v>
      </c>
      <c r="K884">
        <v>1312490350</v>
      </c>
      <c r="L884" s="13">
        <f t="shared" si="66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67"/>
        <v>0.20133333333333334</v>
      </c>
      <c r="R884" s="8">
        <f t="shared" si="68"/>
        <v>21.571428571428573</v>
      </c>
      <c r="S884" t="s">
        <v>8325</v>
      </c>
      <c r="T884" t="s">
        <v>8329</v>
      </c>
      <c r="U884">
        <f t="shared" si="69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65"/>
        <v>42431.727256944439</v>
      </c>
      <c r="K885">
        <v>1451773635</v>
      </c>
      <c r="L885" s="13">
        <f t="shared" si="66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67"/>
        <v>0.4002</v>
      </c>
      <c r="R885" s="8">
        <f t="shared" si="68"/>
        <v>83.375</v>
      </c>
      <c r="S885" t="s">
        <v>8325</v>
      </c>
      <c r="T885" t="s">
        <v>8329</v>
      </c>
      <c r="U885">
        <f t="shared" si="69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65"/>
        <v>41040.896527777775</v>
      </c>
      <c r="K886">
        <v>1331666146</v>
      </c>
      <c r="L886" s="13">
        <f t="shared" si="66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67"/>
        <v>0.01</v>
      </c>
      <c r="R886" s="8">
        <f t="shared" si="68"/>
        <v>10</v>
      </c>
      <c r="S886" t="s">
        <v>8325</v>
      </c>
      <c r="T886" t="s">
        <v>8329</v>
      </c>
      <c r="U886">
        <f t="shared" si="69"/>
        <v>59.302245370367018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65"/>
        <v>42734.732766203706</v>
      </c>
      <c r="K887">
        <v>1481322911</v>
      </c>
      <c r="L887" s="13">
        <f t="shared" si="66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67"/>
        <v>0.75</v>
      </c>
      <c r="R887" s="8">
        <f t="shared" si="68"/>
        <v>35.714285714285715</v>
      </c>
      <c r="S887" t="s">
        <v>8325</v>
      </c>
      <c r="T887" t="s">
        <v>8329</v>
      </c>
      <c r="U887">
        <f t="shared" si="69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65"/>
        <v>42628.662187499998</v>
      </c>
      <c r="K888">
        <v>1471812813</v>
      </c>
      <c r="L888" s="13">
        <f t="shared" si="66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67"/>
        <v>0.41</v>
      </c>
      <c r="R888" s="8">
        <f t="shared" si="68"/>
        <v>29.285714285714285</v>
      </c>
      <c r="S888" t="s">
        <v>8325</v>
      </c>
      <c r="T888" t="s">
        <v>8329</v>
      </c>
      <c r="U888">
        <f t="shared" si="69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65"/>
        <v>41056.75063657407</v>
      </c>
      <c r="K889">
        <v>1335567655</v>
      </c>
      <c r="L889" s="13">
        <f t="shared" si="66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67"/>
        <v>0</v>
      </c>
      <c r="R889" s="8" t="e">
        <f t="shared" si="68"/>
        <v>#DIV/0!</v>
      </c>
      <c r="S889" t="s">
        <v>8325</v>
      </c>
      <c r="T889" t="s">
        <v>8329</v>
      </c>
      <c r="U889">
        <f t="shared" si="69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65"/>
        <v>40787.041666666664</v>
      </c>
      <c r="K890">
        <v>1311789885</v>
      </c>
      <c r="L890" s="13">
        <f t="shared" si="66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67"/>
        <v>7.1999999999999995E-2</v>
      </c>
      <c r="R890" s="8">
        <f t="shared" si="68"/>
        <v>18</v>
      </c>
      <c r="S890" t="s">
        <v>8325</v>
      </c>
      <c r="T890" t="s">
        <v>8329</v>
      </c>
      <c r="U890">
        <f t="shared" si="69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65"/>
        <v>41917.575729166667</v>
      </c>
      <c r="K891">
        <v>1409942943</v>
      </c>
      <c r="L891" s="13">
        <f t="shared" si="66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67"/>
        <v>9.4412800000000005E-2</v>
      </c>
      <c r="R891" s="8">
        <f t="shared" si="68"/>
        <v>73.760000000000005</v>
      </c>
      <c r="S891" t="s">
        <v>8325</v>
      </c>
      <c r="T891" t="s">
        <v>8329</v>
      </c>
      <c r="U891">
        <f t="shared" si="69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65"/>
        <v>41599.532164351847</v>
      </c>
      <c r="K892">
        <v>1382460379</v>
      </c>
      <c r="L892" s="13">
        <f t="shared" si="66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67"/>
        <v>4.1666666666666664E-2</v>
      </c>
      <c r="R892" s="8">
        <f t="shared" si="68"/>
        <v>31.25</v>
      </c>
      <c r="S892" t="s">
        <v>8325</v>
      </c>
      <c r="T892" t="s">
        <v>8329</v>
      </c>
      <c r="U892">
        <f t="shared" si="69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65"/>
        <v>41871.823263888888</v>
      </c>
      <c r="K893">
        <v>1405989930</v>
      </c>
      <c r="L893" s="13">
        <f t="shared" si="66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67"/>
        <v>3.2500000000000001E-2</v>
      </c>
      <c r="R893" s="8">
        <f t="shared" si="68"/>
        <v>28.888888888888889</v>
      </c>
      <c r="S893" t="s">
        <v>8325</v>
      </c>
      <c r="T893" t="s">
        <v>8329</v>
      </c>
      <c r="U893">
        <f t="shared" si="69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65"/>
        <v>40390.958333333328</v>
      </c>
      <c r="K894">
        <v>1273121283</v>
      </c>
      <c r="L894" s="13">
        <f t="shared" si="66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67"/>
        <v>0.40749999999999997</v>
      </c>
      <c r="R894" s="8">
        <f t="shared" si="68"/>
        <v>143.8235294117647</v>
      </c>
      <c r="S894" t="s">
        <v>8325</v>
      </c>
      <c r="T894" t="s">
        <v>8329</v>
      </c>
      <c r="U894">
        <f t="shared" si="69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65"/>
        <v>42095.647719907407</v>
      </c>
      <c r="K895">
        <v>1425331963</v>
      </c>
      <c r="L895" s="13">
        <f t="shared" si="66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67"/>
        <v>0.1</v>
      </c>
      <c r="R895" s="8">
        <f t="shared" si="68"/>
        <v>40</v>
      </c>
      <c r="S895" t="s">
        <v>8325</v>
      </c>
      <c r="T895" t="s">
        <v>8329</v>
      </c>
      <c r="U895">
        <f t="shared" si="69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65"/>
        <v>42526.773263888885</v>
      </c>
      <c r="K896">
        <v>1462577610</v>
      </c>
      <c r="L896" s="13">
        <f t="shared" si="66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67"/>
        <v>0.39169999999999999</v>
      </c>
      <c r="R896" s="8">
        <f t="shared" si="68"/>
        <v>147.81132075471697</v>
      </c>
      <c r="S896" t="s">
        <v>8325</v>
      </c>
      <c r="T896" t="s">
        <v>8329</v>
      </c>
      <c r="U896">
        <f t="shared" si="69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65"/>
        <v>40475.919317129628</v>
      </c>
      <c r="K897">
        <v>1284087829</v>
      </c>
      <c r="L897" s="13">
        <f t="shared" si="66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67"/>
        <v>2.4375000000000001E-2</v>
      </c>
      <c r="R897" s="8">
        <f t="shared" si="68"/>
        <v>27.857142857142858</v>
      </c>
      <c r="S897" t="s">
        <v>8325</v>
      </c>
      <c r="T897" t="s">
        <v>8329</v>
      </c>
      <c r="U897">
        <f t="shared" si="69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ref="J898:J961" si="70">(I898/86400)+25569+(-5/24)</f>
        <v>42243.958333333336</v>
      </c>
      <c r="K898">
        <v>1438549026</v>
      </c>
      <c r="L898" s="13">
        <f t="shared" ref="L898:L961" si="71">(K898/86400)+25569+(-5/24)</f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72">E898/D898</f>
        <v>0.4</v>
      </c>
      <c r="R898" s="8">
        <f t="shared" ref="R898:R961" si="73">E898/N898</f>
        <v>44.444444444444443</v>
      </c>
      <c r="S898" t="s">
        <v>8325</v>
      </c>
      <c r="T898" t="s">
        <v>8329</v>
      </c>
      <c r="U898">
        <f t="shared" si="69"/>
        <v>25.293680555565516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si="70"/>
        <v>41241.52208333333</v>
      </c>
      <c r="K899">
        <v>1351528308</v>
      </c>
      <c r="L899" s="13">
        <f t="shared" si="71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72"/>
        <v>0</v>
      </c>
      <c r="R899" s="8" t="e">
        <f t="shared" si="73"/>
        <v>#DIV/0!</v>
      </c>
      <c r="S899" t="s">
        <v>8325</v>
      </c>
      <c r="T899" t="s">
        <v>8329</v>
      </c>
      <c r="U899">
        <f t="shared" ref="U899:U962" si="74">J899-L899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70"/>
        <v>40923.549884259257</v>
      </c>
      <c r="K900">
        <v>1322763110</v>
      </c>
      <c r="L900" s="13">
        <f t="shared" si="71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72"/>
        <v>2.8000000000000001E-2</v>
      </c>
      <c r="R900" s="8">
        <f t="shared" si="73"/>
        <v>35</v>
      </c>
      <c r="S900" t="s">
        <v>8325</v>
      </c>
      <c r="T900" t="s">
        <v>8329</v>
      </c>
      <c r="U900">
        <f t="shared" si="7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70"/>
        <v>40690.890763888885</v>
      </c>
      <c r="K901">
        <v>1302661362</v>
      </c>
      <c r="L901" s="13">
        <f t="shared" si="71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72"/>
        <v>0.37333333333333335</v>
      </c>
      <c r="R901" s="8">
        <f t="shared" si="73"/>
        <v>35</v>
      </c>
      <c r="S901" t="s">
        <v>8325</v>
      </c>
      <c r="T901" t="s">
        <v>8329</v>
      </c>
      <c r="U901">
        <f t="shared" si="7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70"/>
        <v>42459.599560185183</v>
      </c>
      <c r="K902">
        <v>1456777402</v>
      </c>
      <c r="L902" s="13">
        <f t="shared" si="71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72"/>
        <v>4.1999999999999997E-3</v>
      </c>
      <c r="R902" s="8">
        <f t="shared" si="73"/>
        <v>10.5</v>
      </c>
      <c r="S902" t="s">
        <v>8325</v>
      </c>
      <c r="T902" t="s">
        <v>8328</v>
      </c>
      <c r="U902">
        <f t="shared" si="74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70"/>
        <v>40337.59097222222</v>
      </c>
      <c r="K903">
        <v>1272050914</v>
      </c>
      <c r="L903" s="13">
        <f t="shared" si="71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72"/>
        <v>0</v>
      </c>
      <c r="R903" s="8" t="e">
        <f t="shared" si="73"/>
        <v>#DIV/0!</v>
      </c>
      <c r="S903" t="s">
        <v>8325</v>
      </c>
      <c r="T903" t="s">
        <v>8328</v>
      </c>
      <c r="U903">
        <f t="shared" si="74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70"/>
        <v>41881.4375</v>
      </c>
      <c r="K904">
        <v>1404947422</v>
      </c>
      <c r="L904" s="13">
        <f t="shared" si="71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72"/>
        <v>3.0000000000000001E-3</v>
      </c>
      <c r="R904" s="8">
        <f t="shared" si="73"/>
        <v>30</v>
      </c>
      <c r="S904" t="s">
        <v>8325</v>
      </c>
      <c r="T904" t="s">
        <v>8328</v>
      </c>
      <c r="U904">
        <f t="shared" si="74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70"/>
        <v>41174.892361111109</v>
      </c>
      <c r="K905">
        <v>1346180780</v>
      </c>
      <c r="L905" s="13">
        <f t="shared" si="71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72"/>
        <v>3.2000000000000001E-2</v>
      </c>
      <c r="R905" s="8">
        <f t="shared" si="73"/>
        <v>40</v>
      </c>
      <c r="S905" t="s">
        <v>8325</v>
      </c>
      <c r="T905" t="s">
        <v>8328</v>
      </c>
      <c r="U905">
        <f t="shared" si="74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70"/>
        <v>42371.87195601852</v>
      </c>
      <c r="K906">
        <v>1449194137</v>
      </c>
      <c r="L906" s="13">
        <f t="shared" si="71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72"/>
        <v>3.0200000000000001E-3</v>
      </c>
      <c r="R906" s="8">
        <f t="shared" si="73"/>
        <v>50.333333333333336</v>
      </c>
      <c r="S906" t="s">
        <v>8325</v>
      </c>
      <c r="T906" t="s">
        <v>8328</v>
      </c>
      <c r="U906">
        <f t="shared" si="7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70"/>
        <v>40567.031550925924</v>
      </c>
      <c r="K907">
        <v>1290663926</v>
      </c>
      <c r="L907" s="13">
        <f t="shared" si="71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72"/>
        <v>3.0153846153846153E-2</v>
      </c>
      <c r="R907" s="8">
        <f t="shared" si="73"/>
        <v>32.666666666666664</v>
      </c>
      <c r="S907" t="s">
        <v>8325</v>
      </c>
      <c r="T907" t="s">
        <v>8328</v>
      </c>
      <c r="U907">
        <f t="shared" si="7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70"/>
        <v>41710.939699074072</v>
      </c>
      <c r="K908">
        <v>1392093190</v>
      </c>
      <c r="L908" s="13">
        <f t="shared" si="71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72"/>
        <v>0</v>
      </c>
      <c r="R908" s="8" t="e">
        <f t="shared" si="73"/>
        <v>#DIV/0!</v>
      </c>
      <c r="S908" t="s">
        <v>8325</v>
      </c>
      <c r="T908" t="s">
        <v>8328</v>
      </c>
      <c r="U908">
        <f t="shared" si="74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70"/>
        <v>40796.9840625</v>
      </c>
      <c r="K909">
        <v>1313123823</v>
      </c>
      <c r="L909" s="13">
        <f t="shared" si="71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72"/>
        <v>0</v>
      </c>
      <c r="R909" s="8" t="e">
        <f t="shared" si="73"/>
        <v>#DIV/0!</v>
      </c>
      <c r="S909" t="s">
        <v>8325</v>
      </c>
      <c r="T909" t="s">
        <v>8328</v>
      </c>
      <c r="U909">
        <f t="shared" si="7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70"/>
        <v>40385.999305555553</v>
      </c>
      <c r="K910">
        <v>1276283655</v>
      </c>
      <c r="L910" s="13">
        <f t="shared" si="71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72"/>
        <v>0</v>
      </c>
      <c r="R910" s="8" t="e">
        <f t="shared" si="73"/>
        <v>#DIV/0!</v>
      </c>
      <c r="S910" t="s">
        <v>8325</v>
      </c>
      <c r="T910" t="s">
        <v>8328</v>
      </c>
      <c r="U910">
        <f t="shared" si="74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70"/>
        <v>41112.958333333328</v>
      </c>
      <c r="K911">
        <v>1340296440</v>
      </c>
      <c r="L911" s="13">
        <f t="shared" si="71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72"/>
        <v>3.2500000000000001E-2</v>
      </c>
      <c r="R911" s="8">
        <f t="shared" si="73"/>
        <v>65</v>
      </c>
      <c r="S911" t="s">
        <v>8325</v>
      </c>
      <c r="T911" t="s">
        <v>8328</v>
      </c>
      <c r="U911">
        <f t="shared" si="74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70"/>
        <v>42797.337025462963</v>
      </c>
      <c r="K912">
        <v>1483362319</v>
      </c>
      <c r="L912" s="13">
        <f t="shared" si="71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72"/>
        <v>0.22363636363636363</v>
      </c>
      <c r="R912" s="8">
        <f t="shared" si="73"/>
        <v>24.6</v>
      </c>
      <c r="S912" t="s">
        <v>8325</v>
      </c>
      <c r="T912" t="s">
        <v>8328</v>
      </c>
      <c r="U912">
        <f t="shared" si="7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70"/>
        <v>41662.796817129631</v>
      </c>
      <c r="K913">
        <v>1388707645</v>
      </c>
      <c r="L913" s="13">
        <f t="shared" si="71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72"/>
        <v>0</v>
      </c>
      <c r="R913" s="8" t="e">
        <f t="shared" si="73"/>
        <v>#DIV/0!</v>
      </c>
      <c r="S913" t="s">
        <v>8325</v>
      </c>
      <c r="T913" t="s">
        <v>8328</v>
      </c>
      <c r="U913">
        <f t="shared" si="7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70"/>
        <v>41253.942673611113</v>
      </c>
      <c r="K914">
        <v>1350009447</v>
      </c>
      <c r="L914" s="13">
        <f t="shared" si="71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72"/>
        <v>8.5714285714285719E-3</v>
      </c>
      <c r="R914" s="8">
        <f t="shared" si="73"/>
        <v>15</v>
      </c>
      <c r="S914" t="s">
        <v>8325</v>
      </c>
      <c r="T914" t="s">
        <v>8328</v>
      </c>
      <c r="U914">
        <f t="shared" si="74"/>
        <v>60.041666666671517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70"/>
        <v>41033.930775462963</v>
      </c>
      <c r="K915">
        <v>1333596019</v>
      </c>
      <c r="L915" s="13">
        <f t="shared" si="71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72"/>
        <v>6.6066666666666662E-2</v>
      </c>
      <c r="R915" s="8">
        <f t="shared" si="73"/>
        <v>82.583333333333329</v>
      </c>
      <c r="S915" t="s">
        <v>8325</v>
      </c>
      <c r="T915" t="s">
        <v>8328</v>
      </c>
      <c r="U915">
        <f t="shared" si="7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70"/>
        <v>41146.554942129624</v>
      </c>
      <c r="K916">
        <v>1343326747</v>
      </c>
      <c r="L916" s="13">
        <f t="shared" si="71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72"/>
        <v>0</v>
      </c>
      <c r="R916" s="8" t="e">
        <f t="shared" si="73"/>
        <v>#DIV/0!</v>
      </c>
      <c r="S916" t="s">
        <v>8325</v>
      </c>
      <c r="T916" t="s">
        <v>8328</v>
      </c>
      <c r="U916">
        <f t="shared" si="7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70"/>
        <v>40968.999305555553</v>
      </c>
      <c r="K917">
        <v>1327853914</v>
      </c>
      <c r="L917" s="13">
        <f t="shared" si="71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72"/>
        <v>5.7692307692307696E-2</v>
      </c>
      <c r="R917" s="8">
        <f t="shared" si="73"/>
        <v>41.666666666666664</v>
      </c>
      <c r="S917" t="s">
        <v>8325</v>
      </c>
      <c r="T917" t="s">
        <v>8328</v>
      </c>
      <c r="U917">
        <f t="shared" si="74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70"/>
        <v>40473</v>
      </c>
      <c r="K918">
        <v>1284409734</v>
      </c>
      <c r="L918" s="13">
        <f t="shared" si="71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72"/>
        <v>0</v>
      </c>
      <c r="R918" s="8" t="e">
        <f t="shared" si="73"/>
        <v>#DIV/0!</v>
      </c>
      <c r="S918" t="s">
        <v>8325</v>
      </c>
      <c r="T918" t="s">
        <v>8328</v>
      </c>
      <c r="U918">
        <f t="shared" si="74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70"/>
        <v>41833.895833333328</v>
      </c>
      <c r="K919">
        <v>1402612730</v>
      </c>
      <c r="L919" s="13">
        <f t="shared" si="71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72"/>
        <v>6.0000000000000001E-3</v>
      </c>
      <c r="R919" s="8">
        <f t="shared" si="73"/>
        <v>30</v>
      </c>
      <c r="S919" t="s">
        <v>8325</v>
      </c>
      <c r="T919" t="s">
        <v>8328</v>
      </c>
      <c r="U919">
        <f t="shared" si="74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70"/>
        <v>41974.749548611107</v>
      </c>
      <c r="K920">
        <v>1414879161</v>
      </c>
      <c r="L920" s="13">
        <f t="shared" si="71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72"/>
        <v>5.0256410256410255E-2</v>
      </c>
      <c r="R920" s="8">
        <f t="shared" si="73"/>
        <v>19.600000000000001</v>
      </c>
      <c r="S920" t="s">
        <v>8325</v>
      </c>
      <c r="T920" t="s">
        <v>8328</v>
      </c>
      <c r="U920">
        <f t="shared" si="74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70"/>
        <v>41262.433391203704</v>
      </c>
      <c r="K921">
        <v>1352906645</v>
      </c>
      <c r="L921" s="13">
        <f t="shared" si="71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72"/>
        <v>5.0000000000000001E-3</v>
      </c>
      <c r="R921" s="8">
        <f t="shared" si="73"/>
        <v>100</v>
      </c>
      <c r="S921" t="s">
        <v>8325</v>
      </c>
      <c r="T921" t="s">
        <v>8328</v>
      </c>
      <c r="U921">
        <f t="shared" si="7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70"/>
        <v>41592.504884259259</v>
      </c>
      <c r="K922">
        <v>1381853222</v>
      </c>
      <c r="L922" s="13">
        <f t="shared" si="71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72"/>
        <v>0</v>
      </c>
      <c r="R922" s="8" t="e">
        <f t="shared" si="73"/>
        <v>#DIV/0!</v>
      </c>
      <c r="S922" t="s">
        <v>8325</v>
      </c>
      <c r="T922" t="s">
        <v>8328</v>
      </c>
      <c r="U922">
        <f t="shared" si="74"/>
        <v>30.041666666671517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70"/>
        <v>40889.004351851851</v>
      </c>
      <c r="K923">
        <v>1320033976</v>
      </c>
      <c r="L923" s="13">
        <f t="shared" si="71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72"/>
        <v>0.309</v>
      </c>
      <c r="R923" s="8">
        <f t="shared" si="73"/>
        <v>231.75</v>
      </c>
      <c r="S923" t="s">
        <v>8325</v>
      </c>
      <c r="T923" t="s">
        <v>8328</v>
      </c>
      <c r="U923">
        <f t="shared" si="74"/>
        <v>42.041666666664241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70"/>
        <v>41913.32167824074</v>
      </c>
      <c r="K924">
        <v>1409143393</v>
      </c>
      <c r="L924" s="13">
        <f t="shared" si="71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72"/>
        <v>0.21037037037037037</v>
      </c>
      <c r="R924" s="8">
        <f t="shared" si="73"/>
        <v>189.33333333333334</v>
      </c>
      <c r="S924" t="s">
        <v>8325</v>
      </c>
      <c r="T924" t="s">
        <v>8328</v>
      </c>
      <c r="U924">
        <f t="shared" si="7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70"/>
        <v>41964.793090277781</v>
      </c>
      <c r="K925">
        <v>1414018923</v>
      </c>
      <c r="L925" s="13">
        <f t="shared" si="71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72"/>
        <v>2.1999999999999999E-2</v>
      </c>
      <c r="R925" s="8">
        <f t="shared" si="73"/>
        <v>55</v>
      </c>
      <c r="S925" t="s">
        <v>8325</v>
      </c>
      <c r="T925" t="s">
        <v>8328</v>
      </c>
      <c r="U925">
        <f t="shared" si="74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70"/>
        <v>41318.734594907401</v>
      </c>
      <c r="K926">
        <v>1358203069</v>
      </c>
      <c r="L926" s="13">
        <f t="shared" si="71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72"/>
        <v>0.109</v>
      </c>
      <c r="R926" s="8">
        <f t="shared" si="73"/>
        <v>21.8</v>
      </c>
      <c r="S926" t="s">
        <v>8325</v>
      </c>
      <c r="T926" t="s">
        <v>8328</v>
      </c>
      <c r="U926">
        <f t="shared" si="7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70"/>
        <v>41605.71424768518</v>
      </c>
      <c r="K927">
        <v>1382994511</v>
      </c>
      <c r="L927" s="13">
        <f t="shared" si="71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72"/>
        <v>2.6666666666666668E-2</v>
      </c>
      <c r="R927" s="8">
        <f t="shared" si="73"/>
        <v>32</v>
      </c>
      <c r="S927" t="s">
        <v>8325</v>
      </c>
      <c r="T927" t="s">
        <v>8328</v>
      </c>
      <c r="U927">
        <f t="shared" si="74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70"/>
        <v>40367.736111111109</v>
      </c>
      <c r="K928">
        <v>1276043330</v>
      </c>
      <c r="L928" s="13">
        <f t="shared" si="71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72"/>
        <v>0</v>
      </c>
      <c r="R928" s="8" t="e">
        <f t="shared" si="73"/>
        <v>#DIV/0!</v>
      </c>
      <c r="S928" t="s">
        <v>8325</v>
      </c>
      <c r="T928" t="s">
        <v>8328</v>
      </c>
      <c r="U928">
        <f t="shared" si="74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70"/>
        <v>41043.614525462959</v>
      </c>
      <c r="K929">
        <v>1334432695</v>
      </c>
      <c r="L929" s="13">
        <f t="shared" si="71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72"/>
        <v>0</v>
      </c>
      <c r="R929" s="8" t="e">
        <f t="shared" si="73"/>
        <v>#DIV/0!</v>
      </c>
      <c r="S929" t="s">
        <v>8325</v>
      </c>
      <c r="T929" t="s">
        <v>8328</v>
      </c>
      <c r="U929">
        <f t="shared" si="7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70"/>
        <v>41230.791666666664</v>
      </c>
      <c r="K930">
        <v>1348864913</v>
      </c>
      <c r="L930" s="13">
        <f t="shared" si="71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72"/>
        <v>0.10862068965517241</v>
      </c>
      <c r="R930" s="8">
        <f t="shared" si="73"/>
        <v>56.25</v>
      </c>
      <c r="S930" t="s">
        <v>8325</v>
      </c>
      <c r="T930" t="s">
        <v>8328</v>
      </c>
      <c r="U930">
        <f t="shared" si="74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70"/>
        <v>41007.988067129627</v>
      </c>
      <c r="K931">
        <v>1331358169</v>
      </c>
      <c r="L931" s="13">
        <f t="shared" si="71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72"/>
        <v>0</v>
      </c>
      <c r="R931" s="8" t="e">
        <f t="shared" si="73"/>
        <v>#DIV/0!</v>
      </c>
      <c r="S931" t="s">
        <v>8325</v>
      </c>
      <c r="T931" t="s">
        <v>8328</v>
      </c>
      <c r="U931">
        <f t="shared" si="74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70"/>
        <v>40354.688888888886</v>
      </c>
      <c r="K932">
        <v>1273874306</v>
      </c>
      <c r="L932" s="13">
        <f t="shared" si="71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72"/>
        <v>0.38333333333333336</v>
      </c>
      <c r="R932" s="8">
        <f t="shared" si="73"/>
        <v>69</v>
      </c>
      <c r="S932" t="s">
        <v>8325</v>
      </c>
      <c r="T932" t="s">
        <v>8328</v>
      </c>
      <c r="U932">
        <f t="shared" si="74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70"/>
        <v>41714.708333333328</v>
      </c>
      <c r="K933">
        <v>1392021502</v>
      </c>
      <c r="L933" s="13">
        <f t="shared" si="71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72"/>
        <v>6.5500000000000003E-2</v>
      </c>
      <c r="R933" s="8">
        <f t="shared" si="73"/>
        <v>18.714285714285715</v>
      </c>
      <c r="S933" t="s">
        <v>8325</v>
      </c>
      <c r="T933" t="s">
        <v>8328</v>
      </c>
      <c r="U933">
        <f t="shared" si="74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70"/>
        <v>41355.719270833331</v>
      </c>
      <c r="K934">
        <v>1360106145</v>
      </c>
      <c r="L934" s="13">
        <f t="shared" si="71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72"/>
        <v>0.14536842105263159</v>
      </c>
      <c r="R934" s="8">
        <f t="shared" si="73"/>
        <v>46.033333333333331</v>
      </c>
      <c r="S934" t="s">
        <v>8325</v>
      </c>
      <c r="T934" t="s">
        <v>8328</v>
      </c>
      <c r="U934">
        <f t="shared" si="74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70"/>
        <v>41770.960752314808</v>
      </c>
      <c r="K935">
        <v>1394683409</v>
      </c>
      <c r="L935" s="13">
        <f t="shared" si="71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72"/>
        <v>0.06</v>
      </c>
      <c r="R935" s="8">
        <f t="shared" si="73"/>
        <v>60</v>
      </c>
      <c r="S935" t="s">
        <v>8325</v>
      </c>
      <c r="T935" t="s">
        <v>8328</v>
      </c>
      <c r="U935">
        <f t="shared" si="7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70"/>
        <v>41763.041666666664</v>
      </c>
      <c r="K936">
        <v>1396633284</v>
      </c>
      <c r="L936" s="13">
        <f t="shared" si="71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72"/>
        <v>0.30399999999999999</v>
      </c>
      <c r="R936" s="8">
        <f t="shared" si="73"/>
        <v>50.666666666666664</v>
      </c>
      <c r="S936" t="s">
        <v>8325</v>
      </c>
      <c r="T936" t="s">
        <v>8328</v>
      </c>
      <c r="U936">
        <f t="shared" si="74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70"/>
        <v>42398.125335648147</v>
      </c>
      <c r="K937">
        <v>1451462429</v>
      </c>
      <c r="L937" s="13">
        <f t="shared" si="71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72"/>
        <v>1.4285714285714285E-2</v>
      </c>
      <c r="R937" s="8">
        <f t="shared" si="73"/>
        <v>25</v>
      </c>
      <c r="S937" t="s">
        <v>8325</v>
      </c>
      <c r="T937" t="s">
        <v>8328</v>
      </c>
      <c r="U937">
        <f t="shared" si="7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70"/>
        <v>40926.625</v>
      </c>
      <c r="K938">
        <v>1323131689</v>
      </c>
      <c r="L938" s="13">
        <f t="shared" si="71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72"/>
        <v>0</v>
      </c>
      <c r="R938" s="8" t="e">
        <f t="shared" si="73"/>
        <v>#DIV/0!</v>
      </c>
      <c r="S938" t="s">
        <v>8325</v>
      </c>
      <c r="T938" t="s">
        <v>8328</v>
      </c>
      <c r="U938">
        <f t="shared" si="74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70"/>
        <v>41581.631446759253</v>
      </c>
      <c r="K939">
        <v>1380913757</v>
      </c>
      <c r="L939" s="13">
        <f t="shared" si="71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72"/>
        <v>1.1428571428571429E-2</v>
      </c>
      <c r="R939" s="8">
        <f t="shared" si="73"/>
        <v>20</v>
      </c>
      <c r="S939" t="s">
        <v>8325</v>
      </c>
      <c r="T939" t="s">
        <v>8328</v>
      </c>
      <c r="U939">
        <f t="shared" si="74"/>
        <v>30.041666666664241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70"/>
        <v>41154.27138888889</v>
      </c>
      <c r="K940">
        <v>1343993448</v>
      </c>
      <c r="L940" s="13">
        <f t="shared" si="71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72"/>
        <v>3.5714285714285713E-3</v>
      </c>
      <c r="R940" s="8">
        <f t="shared" si="73"/>
        <v>25</v>
      </c>
      <c r="S940" t="s">
        <v>8325</v>
      </c>
      <c r="T940" t="s">
        <v>8328</v>
      </c>
      <c r="U940">
        <f t="shared" si="7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70"/>
        <v>41455.623611111107</v>
      </c>
      <c r="K941">
        <v>1369246738</v>
      </c>
      <c r="L941" s="13">
        <f t="shared" si="71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72"/>
        <v>1.4545454545454545E-2</v>
      </c>
      <c r="R941" s="8">
        <f t="shared" si="73"/>
        <v>20</v>
      </c>
      <c r="S941" t="s">
        <v>8325</v>
      </c>
      <c r="T941" t="s">
        <v>8328</v>
      </c>
      <c r="U941">
        <f t="shared" si="74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70"/>
        <v>42226.800069444442</v>
      </c>
      <c r="K942">
        <v>1435363926</v>
      </c>
      <c r="L942" s="13">
        <f t="shared" si="71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72"/>
        <v>0.17155555555555554</v>
      </c>
      <c r="R942" s="8">
        <f t="shared" si="73"/>
        <v>110.28571428571429</v>
      </c>
      <c r="S942" t="s">
        <v>8319</v>
      </c>
      <c r="T942" t="s">
        <v>8321</v>
      </c>
      <c r="U942">
        <f t="shared" si="7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70"/>
        <v>42775.888252314813</v>
      </c>
      <c r="K943">
        <v>1484101145</v>
      </c>
      <c r="L943" s="13">
        <f t="shared" si="71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72"/>
        <v>2.3220000000000001E-2</v>
      </c>
      <c r="R943" s="8">
        <f t="shared" si="73"/>
        <v>37.451612903225808</v>
      </c>
      <c r="S943" t="s">
        <v>8319</v>
      </c>
      <c r="T943" t="s">
        <v>8321</v>
      </c>
      <c r="U943">
        <f t="shared" si="7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70"/>
        <v>42418.634953703702</v>
      </c>
      <c r="K944">
        <v>1452716060</v>
      </c>
      <c r="L944" s="13">
        <f t="shared" si="71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72"/>
        <v>8.9066666666666669E-2</v>
      </c>
      <c r="R944" s="8">
        <f t="shared" si="73"/>
        <v>41.75</v>
      </c>
      <c r="S944" t="s">
        <v>8319</v>
      </c>
      <c r="T944" t="s">
        <v>8321</v>
      </c>
      <c r="U944">
        <f t="shared" si="7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70"/>
        <v>42703.501215277771</v>
      </c>
      <c r="K945">
        <v>1477843305</v>
      </c>
      <c r="L945" s="13">
        <f t="shared" si="71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72"/>
        <v>9.633333333333334E-2</v>
      </c>
      <c r="R945" s="8">
        <f t="shared" si="73"/>
        <v>24.083333333333332</v>
      </c>
      <c r="S945" t="s">
        <v>8319</v>
      </c>
      <c r="T945" t="s">
        <v>8321</v>
      </c>
      <c r="U945">
        <f t="shared" si="74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70"/>
        <v>42478.374999999993</v>
      </c>
      <c r="K946">
        <v>1458050450</v>
      </c>
      <c r="L946" s="13">
        <f t="shared" si="71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72"/>
        <v>0.13325999999999999</v>
      </c>
      <c r="R946" s="8">
        <f t="shared" si="73"/>
        <v>69.40625</v>
      </c>
      <c r="S946" t="s">
        <v>8319</v>
      </c>
      <c r="T946" t="s">
        <v>8321</v>
      </c>
      <c r="U946">
        <f t="shared" si="74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70"/>
        <v>42784.790972222218</v>
      </c>
      <c r="K947">
        <v>1482958626</v>
      </c>
      <c r="L947" s="13">
        <f t="shared" si="71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72"/>
        <v>2.4840000000000001E-2</v>
      </c>
      <c r="R947" s="8">
        <f t="shared" si="73"/>
        <v>155.25</v>
      </c>
      <c r="S947" t="s">
        <v>8319</v>
      </c>
      <c r="T947" t="s">
        <v>8321</v>
      </c>
      <c r="U947">
        <f t="shared" si="74"/>
        <v>52.12631944444729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70"/>
        <v>42622.542222222219</v>
      </c>
      <c r="K948">
        <v>1470852048</v>
      </c>
      <c r="L948" s="13">
        <f t="shared" si="71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72"/>
        <v>1.9066666666666666E-2</v>
      </c>
      <c r="R948" s="8">
        <f t="shared" si="73"/>
        <v>57.2</v>
      </c>
      <c r="S948" t="s">
        <v>8319</v>
      </c>
      <c r="T948" t="s">
        <v>8321</v>
      </c>
      <c r="U948">
        <f t="shared" si="7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70"/>
        <v>42551.57298611111</v>
      </c>
      <c r="K949">
        <v>1462128306</v>
      </c>
      <c r="L949" s="13">
        <f t="shared" si="71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72"/>
        <v>0</v>
      </c>
      <c r="R949" s="8" t="e">
        <f t="shared" si="73"/>
        <v>#DIV/0!</v>
      </c>
      <c r="S949" t="s">
        <v>8319</v>
      </c>
      <c r="T949" t="s">
        <v>8321</v>
      </c>
      <c r="U949">
        <f t="shared" si="7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70"/>
        <v>42441.619953703703</v>
      </c>
      <c r="K950">
        <v>1455220364</v>
      </c>
      <c r="L950" s="13">
        <f t="shared" si="71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72"/>
        <v>0.12</v>
      </c>
      <c r="R950" s="8">
        <f t="shared" si="73"/>
        <v>60</v>
      </c>
      <c r="S950" t="s">
        <v>8319</v>
      </c>
      <c r="T950" t="s">
        <v>8321</v>
      </c>
      <c r="U950">
        <f t="shared" si="7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70"/>
        <v>42420.835370370369</v>
      </c>
      <c r="K951">
        <v>1450832576</v>
      </c>
      <c r="L951" s="13">
        <f t="shared" si="71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72"/>
        <v>1.3650000000000001E-2</v>
      </c>
      <c r="R951" s="8">
        <f t="shared" si="73"/>
        <v>39</v>
      </c>
      <c r="S951" t="s">
        <v>8319</v>
      </c>
      <c r="T951" t="s">
        <v>8321</v>
      </c>
      <c r="U951">
        <f t="shared" si="7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70"/>
        <v>42386.54237268518</v>
      </c>
      <c r="K952">
        <v>1450461661</v>
      </c>
      <c r="L952" s="13">
        <f t="shared" si="71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72"/>
        <v>0.28039999999999998</v>
      </c>
      <c r="R952" s="8">
        <f t="shared" si="73"/>
        <v>58.416666666666664</v>
      </c>
      <c r="S952" t="s">
        <v>8319</v>
      </c>
      <c r="T952" t="s">
        <v>8321</v>
      </c>
      <c r="U952">
        <f t="shared" si="7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70"/>
        <v>42525.445277777777</v>
      </c>
      <c r="K953">
        <v>1461166872</v>
      </c>
      <c r="L953" s="13">
        <f t="shared" si="71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72"/>
        <v>0.38390000000000002</v>
      </c>
      <c r="R953" s="8">
        <f t="shared" si="73"/>
        <v>158.63636363636363</v>
      </c>
      <c r="S953" t="s">
        <v>8319</v>
      </c>
      <c r="T953" t="s">
        <v>8321</v>
      </c>
      <c r="U953">
        <f t="shared" si="7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70"/>
        <v>42692.44689814814</v>
      </c>
      <c r="K954">
        <v>1476888212</v>
      </c>
      <c r="L954" s="13">
        <f t="shared" si="71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72"/>
        <v>0.39942857142857141</v>
      </c>
      <c r="R954" s="8">
        <f t="shared" si="73"/>
        <v>99.857142857142861</v>
      </c>
      <c r="S954" t="s">
        <v>8319</v>
      </c>
      <c r="T954" t="s">
        <v>8321</v>
      </c>
      <c r="U954">
        <f t="shared" si="74"/>
        <v>30.041666666656965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70"/>
        <v>42028.956006944441</v>
      </c>
      <c r="K955">
        <v>1419566199</v>
      </c>
      <c r="L955" s="13">
        <f t="shared" si="71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72"/>
        <v>8.3999999999999995E-3</v>
      </c>
      <c r="R955" s="8">
        <f t="shared" si="73"/>
        <v>25.2</v>
      </c>
      <c r="S955" t="s">
        <v>8319</v>
      </c>
      <c r="T955" t="s">
        <v>8321</v>
      </c>
      <c r="U955">
        <f t="shared" si="7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70"/>
        <v>42236.625451388885</v>
      </c>
      <c r="K956">
        <v>1436472039</v>
      </c>
      <c r="L956" s="13">
        <f t="shared" si="71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72"/>
        <v>0.43406666666666666</v>
      </c>
      <c r="R956" s="8">
        <f t="shared" si="73"/>
        <v>89.191780821917803</v>
      </c>
      <c r="S956" t="s">
        <v>8319</v>
      </c>
      <c r="T956" t="s">
        <v>8321</v>
      </c>
      <c r="U956">
        <f t="shared" si="7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70"/>
        <v>42626.086805555555</v>
      </c>
      <c r="K957">
        <v>1470294300</v>
      </c>
      <c r="L957" s="13">
        <f t="shared" si="71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72"/>
        <v>5.6613333333333335E-2</v>
      </c>
      <c r="R957" s="8">
        <f t="shared" si="73"/>
        <v>182.6236559139785</v>
      </c>
      <c r="S957" t="s">
        <v>8319</v>
      </c>
      <c r="T957" t="s">
        <v>8321</v>
      </c>
      <c r="U957">
        <f t="shared" si="7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70"/>
        <v>42120.663877314808</v>
      </c>
      <c r="K958">
        <v>1424901359</v>
      </c>
      <c r="L958" s="13">
        <f t="shared" si="71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72"/>
        <v>1.7219999999999999E-2</v>
      </c>
      <c r="R958" s="8">
        <f t="shared" si="73"/>
        <v>50.647058823529413</v>
      </c>
      <c r="S958" t="s">
        <v>8319</v>
      </c>
      <c r="T958" t="s">
        <v>8321</v>
      </c>
      <c r="U958">
        <f t="shared" si="74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70"/>
        <v>42691.385798611103</v>
      </c>
      <c r="K959">
        <v>1476710133</v>
      </c>
      <c r="L959" s="13">
        <f t="shared" si="71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72"/>
        <v>1.9416666666666665E-2</v>
      </c>
      <c r="R959" s="8">
        <f t="shared" si="73"/>
        <v>33.285714285714285</v>
      </c>
      <c r="S959" t="s">
        <v>8319</v>
      </c>
      <c r="T959" t="s">
        <v>8321</v>
      </c>
      <c r="U959">
        <f t="shared" si="74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70"/>
        <v>42103.999305555553</v>
      </c>
      <c r="K960">
        <v>1426792563</v>
      </c>
      <c r="L960" s="13">
        <f t="shared" si="71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72"/>
        <v>0.11328275684711328</v>
      </c>
      <c r="R960" s="8">
        <f t="shared" si="73"/>
        <v>51.823529411764703</v>
      </c>
      <c r="S960" t="s">
        <v>8319</v>
      </c>
      <c r="T960" t="s">
        <v>8321</v>
      </c>
      <c r="U960">
        <f t="shared" si="74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70"/>
        <v>42022.96603009259</v>
      </c>
      <c r="K961">
        <v>1419048665</v>
      </c>
      <c r="L961" s="13">
        <f t="shared" si="71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72"/>
        <v>0.3886</v>
      </c>
      <c r="R961" s="8">
        <f t="shared" si="73"/>
        <v>113.62573099415205</v>
      </c>
      <c r="S961" t="s">
        <v>8319</v>
      </c>
      <c r="T961" t="s">
        <v>8321</v>
      </c>
      <c r="U961">
        <f t="shared" si="7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ref="J962:J1025" si="75">(I962/86400)+25569+(-5/24)</f>
        <v>42808.376793981479</v>
      </c>
      <c r="K962">
        <v>1485874955</v>
      </c>
      <c r="L962" s="13">
        <f t="shared" ref="L962:L1025" si="76">(K962/86400)+25569+(-5/24)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77">E962/D962</f>
        <v>0.46100628930817611</v>
      </c>
      <c r="R962" s="8">
        <f t="shared" ref="R962:R1025" si="78">E962/N962</f>
        <v>136.46276595744681</v>
      </c>
      <c r="S962" t="s">
        <v>8319</v>
      </c>
      <c r="T962" t="s">
        <v>8321</v>
      </c>
      <c r="U962">
        <f t="shared" si="74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si="75"/>
        <v>42786.583333333336</v>
      </c>
      <c r="K963">
        <v>1483634335</v>
      </c>
      <c r="L963" s="13">
        <f t="shared" si="76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77"/>
        <v>0.42188421052631581</v>
      </c>
      <c r="R963" s="8">
        <f t="shared" si="78"/>
        <v>364.35454545454547</v>
      </c>
      <c r="S963" t="s">
        <v>8319</v>
      </c>
      <c r="T963" t="s">
        <v>8321</v>
      </c>
      <c r="U963">
        <f t="shared" ref="U963:U1026" si="79">J963-L963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75"/>
        <v>42411.504085648143</v>
      </c>
      <c r="K964">
        <v>1451927153</v>
      </c>
      <c r="L964" s="13">
        <f t="shared" si="76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77"/>
        <v>0.2848</v>
      </c>
      <c r="R964" s="8">
        <f t="shared" si="78"/>
        <v>19.243243243243242</v>
      </c>
      <c r="S964" t="s">
        <v>8319</v>
      </c>
      <c r="T964" t="s">
        <v>8321</v>
      </c>
      <c r="U964">
        <f t="shared" si="79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75"/>
        <v>42660.427303240744</v>
      </c>
      <c r="K965">
        <v>1473693319</v>
      </c>
      <c r="L965" s="13">
        <f t="shared" si="76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77"/>
        <v>1.0771428571428571E-2</v>
      </c>
      <c r="R965" s="8">
        <f t="shared" si="78"/>
        <v>41.888888888888886</v>
      </c>
      <c r="S965" t="s">
        <v>8319</v>
      </c>
      <c r="T965" t="s">
        <v>8321</v>
      </c>
      <c r="U965">
        <f t="shared" si="79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75"/>
        <v>42248.420358796291</v>
      </c>
      <c r="K966">
        <v>1437663919</v>
      </c>
      <c r="L966" s="13">
        <f t="shared" si="76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77"/>
        <v>7.9909090909090902E-3</v>
      </c>
      <c r="R966" s="8">
        <f t="shared" si="78"/>
        <v>30.310344827586206</v>
      </c>
      <c r="S966" t="s">
        <v>8319</v>
      </c>
      <c r="T966" t="s">
        <v>8321</v>
      </c>
      <c r="U966">
        <f t="shared" si="79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75"/>
        <v>42668.957638888889</v>
      </c>
      <c r="K967">
        <v>1474676646</v>
      </c>
      <c r="L967" s="13">
        <f t="shared" si="76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77"/>
        <v>1.192E-2</v>
      </c>
      <c r="R967" s="8">
        <f t="shared" si="78"/>
        <v>49.666666666666664</v>
      </c>
      <c r="S967" t="s">
        <v>8319</v>
      </c>
      <c r="T967" t="s">
        <v>8321</v>
      </c>
      <c r="U967">
        <f t="shared" si="79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75"/>
        <v>42649.427453703705</v>
      </c>
      <c r="K968">
        <v>1473174932</v>
      </c>
      <c r="L968" s="13">
        <f t="shared" si="76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77"/>
        <v>0.14799999999999999</v>
      </c>
      <c r="R968" s="8">
        <f t="shared" si="78"/>
        <v>59.2</v>
      </c>
      <c r="S968" t="s">
        <v>8319</v>
      </c>
      <c r="T968" t="s">
        <v>8321</v>
      </c>
      <c r="U968">
        <f t="shared" si="79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75"/>
        <v>42482.004328703704</v>
      </c>
      <c r="K969">
        <v>1456121174</v>
      </c>
      <c r="L969" s="13">
        <f t="shared" si="76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77"/>
        <v>0.17810000000000001</v>
      </c>
      <c r="R969" s="8">
        <f t="shared" si="78"/>
        <v>43.97530864197531</v>
      </c>
      <c r="S969" t="s">
        <v>8319</v>
      </c>
      <c r="T969" t="s">
        <v>8321</v>
      </c>
      <c r="U969">
        <f t="shared" si="79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75"/>
        <v>41866.639282407406</v>
      </c>
      <c r="K970">
        <v>1405542034</v>
      </c>
      <c r="L970" s="13">
        <f t="shared" si="76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77"/>
        <v>1.325E-2</v>
      </c>
      <c r="R970" s="8">
        <f t="shared" si="78"/>
        <v>26.5</v>
      </c>
      <c r="S970" t="s">
        <v>8319</v>
      </c>
      <c r="T970" t="s">
        <v>8321</v>
      </c>
      <c r="U970">
        <f t="shared" si="79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75"/>
        <v>42775.094988425924</v>
      </c>
      <c r="K971">
        <v>1483773407</v>
      </c>
      <c r="L971" s="13">
        <f t="shared" si="76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77"/>
        <v>0.46666666666666667</v>
      </c>
      <c r="R971" s="8">
        <f t="shared" si="78"/>
        <v>1272.7272727272727</v>
      </c>
      <c r="S971" t="s">
        <v>8319</v>
      </c>
      <c r="T971" t="s">
        <v>8321</v>
      </c>
      <c r="U971">
        <f t="shared" si="79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75"/>
        <v>42757.999305555553</v>
      </c>
      <c r="K972">
        <v>1481951853</v>
      </c>
      <c r="L972" s="13">
        <f t="shared" si="76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77"/>
        <v>0.4592</v>
      </c>
      <c r="R972" s="8">
        <f t="shared" si="78"/>
        <v>164</v>
      </c>
      <c r="S972" t="s">
        <v>8319</v>
      </c>
      <c r="T972" t="s">
        <v>8321</v>
      </c>
      <c r="U972">
        <f t="shared" si="79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75"/>
        <v>42156.500694444439</v>
      </c>
      <c r="K973">
        <v>1429290060</v>
      </c>
      <c r="L973" s="13">
        <f t="shared" si="76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77"/>
        <v>2.2599999999999999E-3</v>
      </c>
      <c r="R973" s="8">
        <f t="shared" si="78"/>
        <v>45.2</v>
      </c>
      <c r="S973" t="s">
        <v>8319</v>
      </c>
      <c r="T973" t="s">
        <v>8321</v>
      </c>
      <c r="U973">
        <f t="shared" si="79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75"/>
        <v>41886.082638888889</v>
      </c>
      <c r="K974">
        <v>1407271598</v>
      </c>
      <c r="L974" s="13">
        <f t="shared" si="76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77"/>
        <v>0.34625</v>
      </c>
      <c r="R974" s="8">
        <f t="shared" si="78"/>
        <v>153.88888888888889</v>
      </c>
      <c r="S974" t="s">
        <v>8319</v>
      </c>
      <c r="T974" t="s">
        <v>8321</v>
      </c>
      <c r="U974">
        <f t="shared" si="79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75"/>
        <v>42316.848298611112</v>
      </c>
      <c r="K975">
        <v>1441844493</v>
      </c>
      <c r="L975" s="13">
        <f t="shared" si="76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77"/>
        <v>2.0549999999999999E-2</v>
      </c>
      <c r="R975" s="8">
        <f t="shared" si="78"/>
        <v>51.375</v>
      </c>
      <c r="S975" t="s">
        <v>8319</v>
      </c>
      <c r="T975" t="s">
        <v>8321</v>
      </c>
      <c r="U975">
        <f t="shared" si="79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75"/>
        <v>42454.499490740738</v>
      </c>
      <c r="K976">
        <v>1456336756</v>
      </c>
      <c r="L976" s="13">
        <f t="shared" si="76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77"/>
        <v>5.5999999999999999E-3</v>
      </c>
      <c r="R976" s="8">
        <f t="shared" si="78"/>
        <v>93.333333333333329</v>
      </c>
      <c r="S976" t="s">
        <v>8319</v>
      </c>
      <c r="T976" t="s">
        <v>8321</v>
      </c>
      <c r="U976">
        <f t="shared" si="79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75"/>
        <v>42549.488252314812</v>
      </c>
      <c r="K977">
        <v>1461948185</v>
      </c>
      <c r="L977" s="13">
        <f t="shared" si="76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77"/>
        <v>2.6069999999999999E-2</v>
      </c>
      <c r="R977" s="8">
        <f t="shared" si="78"/>
        <v>108.625</v>
      </c>
      <c r="S977" t="s">
        <v>8319</v>
      </c>
      <c r="T977" t="s">
        <v>8321</v>
      </c>
      <c r="U977">
        <f t="shared" si="79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75"/>
        <v>42229.850659722222</v>
      </c>
      <c r="K978">
        <v>1435627497</v>
      </c>
      <c r="L978" s="13">
        <f t="shared" si="76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77"/>
        <v>1.9259999999999999E-2</v>
      </c>
      <c r="R978" s="8">
        <f t="shared" si="78"/>
        <v>160.5</v>
      </c>
      <c r="S978" t="s">
        <v>8319</v>
      </c>
      <c r="T978" t="s">
        <v>8321</v>
      </c>
      <c r="U978">
        <f t="shared" si="79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75"/>
        <v>42421.733761574076</v>
      </c>
      <c r="K979">
        <v>1453502197</v>
      </c>
      <c r="L979" s="13">
        <f t="shared" si="76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77"/>
        <v>0.33666666666666667</v>
      </c>
      <c r="R979" s="8">
        <f t="shared" si="78"/>
        <v>75.75</v>
      </c>
      <c r="S979" t="s">
        <v>8319</v>
      </c>
      <c r="T979" t="s">
        <v>8321</v>
      </c>
      <c r="U979">
        <f t="shared" si="79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75"/>
        <v>42425.100706018515</v>
      </c>
      <c r="K980">
        <v>1453793101</v>
      </c>
      <c r="L980" s="13">
        <f t="shared" si="76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77"/>
        <v>0.5626326718299024</v>
      </c>
      <c r="R980" s="8">
        <f t="shared" si="78"/>
        <v>790.83739837398377</v>
      </c>
      <c r="S980" t="s">
        <v>8319</v>
      </c>
      <c r="T980" t="s">
        <v>8321</v>
      </c>
      <c r="U980">
        <f t="shared" si="79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75"/>
        <v>42541.582638888889</v>
      </c>
      <c r="K981">
        <v>1463392828</v>
      </c>
      <c r="L981" s="13">
        <f t="shared" si="76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77"/>
        <v>0.82817600000000002</v>
      </c>
      <c r="R981" s="8">
        <f t="shared" si="78"/>
        <v>301.93916666666667</v>
      </c>
      <c r="S981" t="s">
        <v>8319</v>
      </c>
      <c r="T981" t="s">
        <v>8321</v>
      </c>
      <c r="U981">
        <f t="shared" si="79"/>
        <v>35.373981481483497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75"/>
        <v>41973.737523148149</v>
      </c>
      <c r="K982">
        <v>1413495722</v>
      </c>
      <c r="L982" s="13">
        <f t="shared" si="76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77"/>
        <v>0.14860000000000001</v>
      </c>
      <c r="R982" s="8">
        <f t="shared" si="78"/>
        <v>47.935483870967744</v>
      </c>
      <c r="S982" t="s">
        <v>8319</v>
      </c>
      <c r="T982" t="s">
        <v>8321</v>
      </c>
      <c r="U982">
        <f t="shared" si="79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75"/>
        <v>41860.738680555551</v>
      </c>
      <c r="K983">
        <v>1405032222</v>
      </c>
      <c r="L983" s="13">
        <f t="shared" si="76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77"/>
        <v>1.2375123751237513E-4</v>
      </c>
      <c r="R983" s="8">
        <f t="shared" si="78"/>
        <v>2.75</v>
      </c>
      <c r="S983" t="s">
        <v>8319</v>
      </c>
      <c r="T983" t="s">
        <v>8321</v>
      </c>
      <c r="U983">
        <f t="shared" si="79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75"/>
        <v>42645.544976851852</v>
      </c>
      <c r="K984">
        <v>1472839486</v>
      </c>
      <c r="L984" s="13">
        <f t="shared" si="76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77"/>
        <v>1.7142857142857143E-4</v>
      </c>
      <c r="R984" s="8">
        <f t="shared" si="78"/>
        <v>1</v>
      </c>
      <c r="S984" t="s">
        <v>8319</v>
      </c>
      <c r="T984" t="s">
        <v>8321</v>
      </c>
      <c r="U984">
        <f t="shared" si="79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75"/>
        <v>42605.662499999999</v>
      </c>
      <c r="K985">
        <v>1469289685</v>
      </c>
      <c r="L985" s="13">
        <f t="shared" si="76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77"/>
        <v>0.2950613611721471</v>
      </c>
      <c r="R985" s="8">
        <f t="shared" si="78"/>
        <v>171.79329608938548</v>
      </c>
      <c r="S985" t="s">
        <v>8319</v>
      </c>
      <c r="T985" t="s">
        <v>8321</v>
      </c>
      <c r="U985">
        <f t="shared" si="79"/>
        <v>31.203182870376622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75"/>
        <v>42090.86583333333</v>
      </c>
      <c r="K986">
        <v>1424918808</v>
      </c>
      <c r="L986" s="13">
        <f t="shared" si="76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77"/>
        <v>1.06E-2</v>
      </c>
      <c r="R986" s="8">
        <f t="shared" si="78"/>
        <v>35.333333333333336</v>
      </c>
      <c r="S986" t="s">
        <v>8319</v>
      </c>
      <c r="T986" t="s">
        <v>8321</v>
      </c>
      <c r="U986">
        <f t="shared" si="79"/>
        <v>29.958333333335759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75"/>
        <v>42369.749999999993</v>
      </c>
      <c r="K987">
        <v>1449011610</v>
      </c>
      <c r="L987" s="13">
        <f t="shared" si="76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77"/>
        <v>6.2933333333333327E-2</v>
      </c>
      <c r="R987" s="8">
        <f t="shared" si="78"/>
        <v>82.086956521739125</v>
      </c>
      <c r="S987" t="s">
        <v>8319</v>
      </c>
      <c r="T987" t="s">
        <v>8321</v>
      </c>
      <c r="U987">
        <f t="shared" si="79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75"/>
        <v>42378.791666666664</v>
      </c>
      <c r="K988">
        <v>1447698300</v>
      </c>
      <c r="L988" s="13">
        <f t="shared" si="76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77"/>
        <v>0.1275</v>
      </c>
      <c r="R988" s="8">
        <f t="shared" si="78"/>
        <v>110.8695652173913</v>
      </c>
      <c r="S988" t="s">
        <v>8319</v>
      </c>
      <c r="T988" t="s">
        <v>8321</v>
      </c>
      <c r="U988">
        <f t="shared" si="79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75"/>
        <v>41813.086226851847</v>
      </c>
      <c r="K989">
        <v>1400051050</v>
      </c>
      <c r="L989" s="13">
        <f t="shared" si="76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77"/>
        <v>0.13220000000000001</v>
      </c>
      <c r="R989" s="8">
        <f t="shared" si="78"/>
        <v>161.21951219512195</v>
      </c>
      <c r="S989" t="s">
        <v>8319</v>
      </c>
      <c r="T989" t="s">
        <v>8321</v>
      </c>
      <c r="U989">
        <f t="shared" si="79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75"/>
        <v>42644.148437499993</v>
      </c>
      <c r="K990">
        <v>1472718825</v>
      </c>
      <c r="L990" s="13">
        <f t="shared" si="76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77"/>
        <v>0</v>
      </c>
      <c r="R990" s="8" t="e">
        <f t="shared" si="78"/>
        <v>#DIV/0!</v>
      </c>
      <c r="S990" t="s">
        <v>8319</v>
      </c>
      <c r="T990" t="s">
        <v>8321</v>
      </c>
      <c r="U990">
        <f t="shared" si="79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75"/>
        <v>42641.725636574069</v>
      </c>
      <c r="K991">
        <v>1472509495</v>
      </c>
      <c r="L991" s="13">
        <f t="shared" si="76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77"/>
        <v>0.16769999999999999</v>
      </c>
      <c r="R991" s="8">
        <f t="shared" si="78"/>
        <v>52.40625</v>
      </c>
      <c r="S991" t="s">
        <v>8319</v>
      </c>
      <c r="T991" t="s">
        <v>8321</v>
      </c>
      <c r="U991">
        <f t="shared" si="79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75"/>
        <v>41885.575972222221</v>
      </c>
      <c r="K992">
        <v>1407178164</v>
      </c>
      <c r="L992" s="13">
        <f t="shared" si="76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77"/>
        <v>1.0399999999999999E-3</v>
      </c>
      <c r="R992" s="8">
        <f t="shared" si="78"/>
        <v>13</v>
      </c>
      <c r="S992" t="s">
        <v>8319</v>
      </c>
      <c r="T992" t="s">
        <v>8321</v>
      </c>
      <c r="U992">
        <f t="shared" si="79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75"/>
        <v>42563.57708333333</v>
      </c>
      <c r="K993">
        <v>1466186988</v>
      </c>
      <c r="L993" s="13">
        <f t="shared" si="76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77"/>
        <v>4.24E-2</v>
      </c>
      <c r="R993" s="8">
        <f t="shared" si="78"/>
        <v>30.285714285714285</v>
      </c>
      <c r="S993" t="s">
        <v>8319</v>
      </c>
      <c r="T993" t="s">
        <v>8321</v>
      </c>
      <c r="U993">
        <f t="shared" si="79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75"/>
        <v>42497.674988425926</v>
      </c>
      <c r="K994">
        <v>1457475119</v>
      </c>
      <c r="L994" s="13">
        <f t="shared" si="76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77"/>
        <v>4.6699999999999997E-3</v>
      </c>
      <c r="R994" s="8">
        <f t="shared" si="78"/>
        <v>116.75</v>
      </c>
      <c r="S994" t="s">
        <v>8319</v>
      </c>
      <c r="T994" t="s">
        <v>8321</v>
      </c>
      <c r="U994">
        <f t="shared" si="79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75"/>
        <v>42685.999999999993</v>
      </c>
      <c r="K995">
        <v>1476054568</v>
      </c>
      <c r="L995" s="13">
        <f t="shared" si="76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77"/>
        <v>0.25087142857142858</v>
      </c>
      <c r="R995" s="8">
        <f t="shared" si="78"/>
        <v>89.59693877551021</v>
      </c>
      <c r="S995" t="s">
        <v>8319</v>
      </c>
      <c r="T995" t="s">
        <v>8321</v>
      </c>
      <c r="U995">
        <f t="shared" si="79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75"/>
        <v>41973.749305555553</v>
      </c>
      <c r="K996">
        <v>1412835530</v>
      </c>
      <c r="L996" s="13">
        <f t="shared" si="76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77"/>
        <v>2.3345000000000001E-2</v>
      </c>
      <c r="R996" s="8">
        <f t="shared" si="78"/>
        <v>424.45454545454544</v>
      </c>
      <c r="S996" t="s">
        <v>8319</v>
      </c>
      <c r="T996" t="s">
        <v>8321</v>
      </c>
      <c r="U996">
        <f t="shared" si="79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75"/>
        <v>41972.458333333336</v>
      </c>
      <c r="K997">
        <v>1415140480</v>
      </c>
      <c r="L997" s="13">
        <f t="shared" si="76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77"/>
        <v>7.2599999999999998E-2</v>
      </c>
      <c r="R997" s="8">
        <f t="shared" si="78"/>
        <v>80.666666666666671</v>
      </c>
      <c r="S997" t="s">
        <v>8319</v>
      </c>
      <c r="T997" t="s">
        <v>8321</v>
      </c>
      <c r="U997">
        <f t="shared" si="79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75"/>
        <v>41847.435416666667</v>
      </c>
      <c r="K998">
        <v>1403902060</v>
      </c>
      <c r="L998" s="13">
        <f t="shared" si="76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77"/>
        <v>1.6250000000000001E-2</v>
      </c>
      <c r="R998" s="8">
        <f t="shared" si="78"/>
        <v>13</v>
      </c>
      <c r="S998" t="s">
        <v>8319</v>
      </c>
      <c r="T998" t="s">
        <v>8321</v>
      </c>
      <c r="U998">
        <f t="shared" si="79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75"/>
        <v>41970.936307870368</v>
      </c>
      <c r="K999">
        <v>1414549697</v>
      </c>
      <c r="L999" s="13">
        <f t="shared" si="76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77"/>
        <v>1.2999999999999999E-2</v>
      </c>
      <c r="R999" s="8">
        <f t="shared" si="78"/>
        <v>8.125</v>
      </c>
      <c r="S999" t="s">
        <v>8319</v>
      </c>
      <c r="T999" t="s">
        <v>8321</v>
      </c>
      <c r="U999">
        <f t="shared" si="79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75"/>
        <v>42327.002326388887</v>
      </c>
      <c r="K1000">
        <v>1444017801</v>
      </c>
      <c r="L1000" s="13">
        <f t="shared" si="76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77"/>
        <v>0.58558333333333334</v>
      </c>
      <c r="R1000" s="8">
        <f t="shared" si="78"/>
        <v>153.42794759825327</v>
      </c>
      <c r="S1000" t="s">
        <v>8319</v>
      </c>
      <c r="T1000" t="s">
        <v>8321</v>
      </c>
      <c r="U1000">
        <f t="shared" si="79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75"/>
        <v>41956.126388888886</v>
      </c>
      <c r="K1001">
        <v>1413270690</v>
      </c>
      <c r="L1001" s="13">
        <f t="shared" si="76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77"/>
        <v>7.7886666666666673E-2</v>
      </c>
      <c r="R1001" s="8">
        <f t="shared" si="78"/>
        <v>292.07499999999999</v>
      </c>
      <c r="S1001" t="s">
        <v>8319</v>
      </c>
      <c r="T1001" t="s">
        <v>8321</v>
      </c>
      <c r="U1001">
        <f t="shared" si="79"/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75"/>
        <v>42808.80972222222</v>
      </c>
      <c r="K1002">
        <v>1484357160</v>
      </c>
      <c r="L1002" s="13">
        <f t="shared" si="76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77"/>
        <v>2.2157147647256063E-2</v>
      </c>
      <c r="R1002" s="8">
        <f t="shared" si="78"/>
        <v>3304</v>
      </c>
      <c r="S1002" t="s">
        <v>8319</v>
      </c>
      <c r="T1002" t="s">
        <v>8321</v>
      </c>
      <c r="U1002">
        <f t="shared" si="79"/>
        <v>59.958333333335759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75"/>
        <v>42765.511724537035</v>
      </c>
      <c r="K1003">
        <v>1481908613</v>
      </c>
      <c r="L1003" s="13">
        <f t="shared" si="76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77"/>
        <v>1.04</v>
      </c>
      <c r="R1003" s="8">
        <f t="shared" si="78"/>
        <v>1300</v>
      </c>
      <c r="S1003" t="s">
        <v>8319</v>
      </c>
      <c r="T1003" t="s">
        <v>8321</v>
      </c>
      <c r="U1003">
        <f t="shared" si="79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75"/>
        <v>42355.040972222218</v>
      </c>
      <c r="K1004">
        <v>1447777514</v>
      </c>
      <c r="L1004" s="13">
        <f t="shared" si="76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77"/>
        <v>0.29602960296029601</v>
      </c>
      <c r="R1004" s="8">
        <f t="shared" si="78"/>
        <v>134.54545454545453</v>
      </c>
      <c r="S1004" t="s">
        <v>8319</v>
      </c>
      <c r="T1004" t="s">
        <v>8321</v>
      </c>
      <c r="U1004">
        <f t="shared" si="79"/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75"/>
        <v>42810.459039351852</v>
      </c>
      <c r="K1005">
        <v>1487091661</v>
      </c>
      <c r="L1005" s="13">
        <f t="shared" si="76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77"/>
        <v>0.16055</v>
      </c>
      <c r="R1005" s="8">
        <f t="shared" si="78"/>
        <v>214.06666666666666</v>
      </c>
      <c r="S1005" t="s">
        <v>8319</v>
      </c>
      <c r="T1005" t="s">
        <v>8321</v>
      </c>
      <c r="U1005">
        <f t="shared" si="79"/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75"/>
        <v>42418.5003125</v>
      </c>
      <c r="K1006">
        <v>1453222827</v>
      </c>
      <c r="L1006" s="13">
        <f t="shared" si="76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77"/>
        <v>0.82208000000000003</v>
      </c>
      <c r="R1006" s="8">
        <f t="shared" si="78"/>
        <v>216.33684210526314</v>
      </c>
      <c r="S1006" t="s">
        <v>8319</v>
      </c>
      <c r="T1006" t="s">
        <v>8321</v>
      </c>
      <c r="U1006">
        <f t="shared" si="79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75"/>
        <v>42307.41646990741</v>
      </c>
      <c r="K1007">
        <v>1443538783</v>
      </c>
      <c r="L1007" s="13">
        <f t="shared" si="76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77"/>
        <v>0.75051000000000001</v>
      </c>
      <c r="R1007" s="8">
        <f t="shared" si="78"/>
        <v>932.31055900621118</v>
      </c>
      <c r="S1007" t="s">
        <v>8319</v>
      </c>
      <c r="T1007" t="s">
        <v>8321</v>
      </c>
      <c r="U1007">
        <f t="shared" si="79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75"/>
        <v>41985.09097222222</v>
      </c>
      <c r="K1008">
        <v>1417654672</v>
      </c>
      <c r="L1008" s="13">
        <f t="shared" si="76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77"/>
        <v>5.8500000000000003E-2</v>
      </c>
      <c r="R1008" s="8">
        <f t="shared" si="78"/>
        <v>29.25</v>
      </c>
      <c r="S1008" t="s">
        <v>8319</v>
      </c>
      <c r="T1008" t="s">
        <v>8321</v>
      </c>
      <c r="U1008">
        <f t="shared" si="79"/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75"/>
        <v>42718.416932870365</v>
      </c>
      <c r="K1009">
        <v>1478095223</v>
      </c>
      <c r="L1009" s="13">
        <f t="shared" si="76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77"/>
        <v>0.44319999999999998</v>
      </c>
      <c r="R1009" s="8">
        <f t="shared" si="78"/>
        <v>174.94736842105263</v>
      </c>
      <c r="S1009" t="s">
        <v>8319</v>
      </c>
      <c r="T1009" t="s">
        <v>8321</v>
      </c>
      <c r="U1009">
        <f t="shared" si="79"/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75"/>
        <v>42732.600868055553</v>
      </c>
      <c r="K1010">
        <v>1480361115</v>
      </c>
      <c r="L1010" s="13">
        <f t="shared" si="76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77"/>
        <v>2.6737967914438501E-3</v>
      </c>
      <c r="R1010" s="8">
        <f t="shared" si="78"/>
        <v>250</v>
      </c>
      <c r="S1010" t="s">
        <v>8319</v>
      </c>
      <c r="T1010" t="s">
        <v>8321</v>
      </c>
      <c r="U1010">
        <f t="shared" si="79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75"/>
        <v>42540.396365740737</v>
      </c>
      <c r="K1011">
        <v>1463754646</v>
      </c>
      <c r="L1011" s="13">
        <f t="shared" si="76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77"/>
        <v>0.1313</v>
      </c>
      <c r="R1011" s="8">
        <f t="shared" si="78"/>
        <v>65</v>
      </c>
      <c r="S1011" t="s">
        <v>8319</v>
      </c>
      <c r="T1011" t="s">
        <v>8321</v>
      </c>
      <c r="U1011">
        <f t="shared" si="79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75"/>
        <v>42617.915972222218</v>
      </c>
      <c r="K1012">
        <v>1468180462</v>
      </c>
      <c r="L1012" s="13">
        <f t="shared" si="76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77"/>
        <v>1.9088937093275488E-3</v>
      </c>
      <c r="R1012" s="8">
        <f t="shared" si="78"/>
        <v>55</v>
      </c>
      <c r="S1012" t="s">
        <v>8319</v>
      </c>
      <c r="T1012" t="s">
        <v>8321</v>
      </c>
      <c r="U1012">
        <f t="shared" si="79"/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75"/>
        <v>41991.689756944441</v>
      </c>
      <c r="K1013">
        <v>1415050395</v>
      </c>
      <c r="L1013" s="13">
        <f t="shared" si="76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77"/>
        <v>3.7499999999999999E-3</v>
      </c>
      <c r="R1013" s="8">
        <f t="shared" si="78"/>
        <v>75</v>
      </c>
      <c r="S1013" t="s">
        <v>8319</v>
      </c>
      <c r="T1013" t="s">
        <v>8321</v>
      </c>
      <c r="U1013">
        <f t="shared" si="79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75"/>
        <v>42759.232083333329</v>
      </c>
      <c r="K1014">
        <v>1481366052</v>
      </c>
      <c r="L1014" s="13">
        <f t="shared" si="76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77"/>
        <v>215.35021</v>
      </c>
      <c r="R1014" s="8">
        <f t="shared" si="78"/>
        <v>1389.3561935483872</v>
      </c>
      <c r="S1014" t="s">
        <v>8319</v>
      </c>
      <c r="T1014" t="s">
        <v>8321</v>
      </c>
      <c r="U1014">
        <f t="shared" si="79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75"/>
        <v>42367.624999999993</v>
      </c>
      <c r="K1015">
        <v>1449000056</v>
      </c>
      <c r="L1015" s="13">
        <f t="shared" si="76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77"/>
        <v>0.34527999999999998</v>
      </c>
      <c r="R1015" s="8">
        <f t="shared" si="78"/>
        <v>95.911111111111111</v>
      </c>
      <c r="S1015" t="s">
        <v>8319</v>
      </c>
      <c r="T1015" t="s">
        <v>8321</v>
      </c>
      <c r="U1015">
        <f t="shared" si="79"/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75"/>
        <v>42004.79415509259</v>
      </c>
      <c r="K1016">
        <v>1415750615</v>
      </c>
      <c r="L1016" s="13">
        <f t="shared" si="76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77"/>
        <v>0.30599999999999999</v>
      </c>
      <c r="R1016" s="8">
        <f t="shared" si="78"/>
        <v>191.25</v>
      </c>
      <c r="S1016" t="s">
        <v>8319</v>
      </c>
      <c r="T1016" t="s">
        <v>8321</v>
      </c>
      <c r="U1016">
        <f t="shared" si="79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75"/>
        <v>42333.711747685178</v>
      </c>
      <c r="K1017">
        <v>1445893495</v>
      </c>
      <c r="L1017" s="13">
        <f t="shared" si="76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77"/>
        <v>2.6666666666666668E-2</v>
      </c>
      <c r="R1017" s="8">
        <f t="shared" si="78"/>
        <v>40</v>
      </c>
      <c r="S1017" t="s">
        <v>8319</v>
      </c>
      <c r="T1017" t="s">
        <v>8321</v>
      </c>
      <c r="U1017">
        <f t="shared" si="79"/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75"/>
        <v>42466.857129629629</v>
      </c>
      <c r="K1018">
        <v>1456108456</v>
      </c>
      <c r="L1018" s="13">
        <f t="shared" si="76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77"/>
        <v>2.8420000000000001E-2</v>
      </c>
      <c r="R1018" s="8">
        <f t="shared" si="78"/>
        <v>74.78947368421052</v>
      </c>
      <c r="S1018" t="s">
        <v>8319</v>
      </c>
      <c r="T1018" t="s">
        <v>8321</v>
      </c>
      <c r="U1018">
        <f t="shared" si="79"/>
        <v>44.958333333335759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75"/>
        <v>42329.508506944439</v>
      </c>
      <c r="K1019">
        <v>1444666335</v>
      </c>
      <c r="L1019" s="13">
        <f t="shared" si="76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77"/>
        <v>0.22878799999999999</v>
      </c>
      <c r="R1019" s="8">
        <f t="shared" si="78"/>
        <v>161.11830985915492</v>
      </c>
      <c r="S1019" t="s">
        <v>8319</v>
      </c>
      <c r="T1019" t="s">
        <v>8321</v>
      </c>
      <c r="U1019">
        <f t="shared" si="79"/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75"/>
        <v>42565.283946759257</v>
      </c>
      <c r="K1020">
        <v>1465904933</v>
      </c>
      <c r="L1020" s="13">
        <f t="shared" si="76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77"/>
        <v>3.1050000000000001E-2</v>
      </c>
      <c r="R1020" s="8">
        <f t="shared" si="78"/>
        <v>88.714285714285708</v>
      </c>
      <c r="S1020" t="s">
        <v>8319</v>
      </c>
      <c r="T1020" t="s">
        <v>8321</v>
      </c>
      <c r="U1020">
        <f t="shared" si="79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75"/>
        <v>42039.765613425923</v>
      </c>
      <c r="K1021">
        <v>1420500149</v>
      </c>
      <c r="L1021" s="13">
        <f t="shared" si="76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77"/>
        <v>0.47333333333333333</v>
      </c>
      <c r="R1021" s="8">
        <f t="shared" si="78"/>
        <v>53.25</v>
      </c>
      <c r="S1021" t="s">
        <v>8319</v>
      </c>
      <c r="T1021" t="s">
        <v>8321</v>
      </c>
      <c r="U1021">
        <f t="shared" si="79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75"/>
        <v>42156.824305555558</v>
      </c>
      <c r="K1022">
        <v>1430617209</v>
      </c>
      <c r="L1022" s="13">
        <f t="shared" si="76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77"/>
        <v>2.0554838709677421</v>
      </c>
      <c r="R1022" s="8">
        <f t="shared" si="78"/>
        <v>106.2</v>
      </c>
      <c r="S1022" t="s">
        <v>8325</v>
      </c>
      <c r="T1022" t="s">
        <v>8330</v>
      </c>
      <c r="U1022">
        <f t="shared" si="79"/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75"/>
        <v>42293.958333333336</v>
      </c>
      <c r="K1023">
        <v>1443074571</v>
      </c>
      <c r="L1023" s="13">
        <f t="shared" si="76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77"/>
        <v>3.5180366666666667</v>
      </c>
      <c r="R1023" s="8">
        <f t="shared" si="78"/>
        <v>22.079728033472804</v>
      </c>
      <c r="S1023" t="s">
        <v>8325</v>
      </c>
      <c r="T1023" t="s">
        <v>8330</v>
      </c>
      <c r="U1023">
        <f t="shared" si="79"/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75"/>
        <v>42141.438391203701</v>
      </c>
      <c r="K1024">
        <v>1429284677</v>
      </c>
      <c r="L1024" s="13">
        <f t="shared" si="76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77"/>
        <v>1.149</v>
      </c>
      <c r="R1024" s="8">
        <f t="shared" si="78"/>
        <v>31.054054054054053</v>
      </c>
      <c r="S1024" t="s">
        <v>8325</v>
      </c>
      <c r="T1024" t="s">
        <v>8330</v>
      </c>
      <c r="U1024">
        <f t="shared" si="79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75"/>
        <v>42175.711354166669</v>
      </c>
      <c r="K1025">
        <v>1432245861</v>
      </c>
      <c r="L1025" s="13">
        <f t="shared" si="76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77"/>
        <v>2.3715000000000002</v>
      </c>
      <c r="R1025" s="8">
        <f t="shared" si="78"/>
        <v>36.206106870229007</v>
      </c>
      <c r="S1025" t="s">
        <v>8325</v>
      </c>
      <c r="T1025" t="s">
        <v>8330</v>
      </c>
      <c r="U1025">
        <f t="shared" si="79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ref="J1026:J1089" si="80">(I1026/86400)+25569+(-5/24)</f>
        <v>42400.372256944444</v>
      </c>
      <c r="K1026">
        <v>1451656563</v>
      </c>
      <c r="L1026" s="13">
        <f t="shared" ref="L1026:L1089" si="81">(K1026/86400)+25569+(-5/24)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82">E1026/D1026</f>
        <v>1.1863774999999999</v>
      </c>
      <c r="R1026" s="8">
        <f t="shared" ref="R1026:R1089" si="83">E1026/N1026</f>
        <v>388.9762295081967</v>
      </c>
      <c r="S1026" t="s">
        <v>8325</v>
      </c>
      <c r="T1026" t="s">
        <v>8330</v>
      </c>
      <c r="U1026">
        <f t="shared" si="79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si="80"/>
        <v>42079.583761574067</v>
      </c>
      <c r="K1027">
        <v>1423944037</v>
      </c>
      <c r="L1027" s="13">
        <f t="shared" si="81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82"/>
        <v>1.099283142857143</v>
      </c>
      <c r="R1027" s="8">
        <f t="shared" si="83"/>
        <v>71.848571428571432</v>
      </c>
      <c r="S1027" t="s">
        <v>8325</v>
      </c>
      <c r="T1027" t="s">
        <v>8330</v>
      </c>
      <c r="U1027">
        <f t="shared" ref="U1027:U1090" si="84">J1027-L1027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80"/>
        <v>42460.157592592594</v>
      </c>
      <c r="K1028">
        <v>1456480016</v>
      </c>
      <c r="L1028" s="13">
        <f t="shared" si="81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82"/>
        <v>1.0000828571428571</v>
      </c>
      <c r="R1028" s="8">
        <f t="shared" si="83"/>
        <v>57.381803278688523</v>
      </c>
      <c r="S1028" t="s">
        <v>8325</v>
      </c>
      <c r="T1028" t="s">
        <v>8330</v>
      </c>
      <c r="U1028">
        <f t="shared" si="84"/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80"/>
        <v>41934.825775462959</v>
      </c>
      <c r="K1029">
        <v>1411433347</v>
      </c>
      <c r="L1029" s="13">
        <f t="shared" si="81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82"/>
        <v>1.0309292094387414</v>
      </c>
      <c r="R1029" s="8">
        <f t="shared" si="83"/>
        <v>69.666666666666671</v>
      </c>
      <c r="S1029" t="s">
        <v>8325</v>
      </c>
      <c r="T1029" t="s">
        <v>8330</v>
      </c>
      <c r="U1029">
        <f t="shared" si="84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80"/>
        <v>42800.624999999993</v>
      </c>
      <c r="K1030">
        <v>1484924605</v>
      </c>
      <c r="L1030" s="13">
        <f t="shared" si="81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82"/>
        <v>1.1727000000000001</v>
      </c>
      <c r="R1030" s="8">
        <f t="shared" si="83"/>
        <v>45.988235294117644</v>
      </c>
      <c r="S1030" t="s">
        <v>8325</v>
      </c>
      <c r="T1030" t="s">
        <v>8330</v>
      </c>
      <c r="U1030">
        <f t="shared" si="84"/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80"/>
        <v>42098.707638888889</v>
      </c>
      <c r="K1031">
        <v>1423501507</v>
      </c>
      <c r="L1031" s="13">
        <f t="shared" si="81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82"/>
        <v>1.1175999999999999</v>
      </c>
      <c r="R1031" s="8">
        <f t="shared" si="83"/>
        <v>79.262411347517727</v>
      </c>
      <c r="S1031" t="s">
        <v>8325</v>
      </c>
      <c r="T1031" t="s">
        <v>8330</v>
      </c>
      <c r="U1031">
        <f t="shared" si="84"/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80"/>
        <v>42625.274872685179</v>
      </c>
      <c r="K1032">
        <v>1472470549</v>
      </c>
      <c r="L1032" s="13">
        <f t="shared" si="81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82"/>
        <v>3.4209999999999998</v>
      </c>
      <c r="R1032" s="8">
        <f t="shared" si="83"/>
        <v>43.031446540880502</v>
      </c>
      <c r="S1032" t="s">
        <v>8325</v>
      </c>
      <c r="T1032" t="s">
        <v>8330</v>
      </c>
      <c r="U1032">
        <f t="shared" si="84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80"/>
        <v>42354.555671296293</v>
      </c>
      <c r="K1033">
        <v>1447698010</v>
      </c>
      <c r="L1033" s="13">
        <f t="shared" si="81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82"/>
        <v>1.0740000000000001</v>
      </c>
      <c r="R1033" s="8">
        <f t="shared" si="83"/>
        <v>108.48484848484848</v>
      </c>
      <c r="S1033" t="s">
        <v>8325</v>
      </c>
      <c r="T1033" t="s">
        <v>8330</v>
      </c>
      <c r="U1033">
        <f t="shared" si="84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80"/>
        <v>42544.458622685182</v>
      </c>
      <c r="K1034">
        <v>1464105625</v>
      </c>
      <c r="L1034" s="13">
        <f t="shared" si="81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82"/>
        <v>1.0849703703703704</v>
      </c>
      <c r="R1034" s="8">
        <f t="shared" si="83"/>
        <v>61.029583333333335</v>
      </c>
      <c r="S1034" t="s">
        <v>8325</v>
      </c>
      <c r="T1034" t="s">
        <v>8330</v>
      </c>
      <c r="U1034">
        <f t="shared" si="84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80"/>
        <v>42716.52407407407</v>
      </c>
      <c r="K1035">
        <v>1479144880</v>
      </c>
      <c r="L1035" s="13">
        <f t="shared" si="81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82"/>
        <v>1.0286144578313252</v>
      </c>
      <c r="R1035" s="8">
        <f t="shared" si="83"/>
        <v>50.592592592592595</v>
      </c>
      <c r="S1035" t="s">
        <v>8325</v>
      </c>
      <c r="T1035" t="s">
        <v>8330</v>
      </c>
      <c r="U1035">
        <f t="shared" si="84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80"/>
        <v>42586.957638888889</v>
      </c>
      <c r="K1036">
        <v>1467604804</v>
      </c>
      <c r="L1036" s="13">
        <f t="shared" si="81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82"/>
        <v>1.3000180000000001</v>
      </c>
      <c r="R1036" s="8">
        <f t="shared" si="83"/>
        <v>39.157168674698795</v>
      </c>
      <c r="S1036" t="s">
        <v>8325</v>
      </c>
      <c r="T1036" t="s">
        <v>8330</v>
      </c>
      <c r="U1036">
        <f t="shared" si="84"/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80"/>
        <v>42046.43310185185</v>
      </c>
      <c r="K1037">
        <v>1421076220</v>
      </c>
      <c r="L1037" s="13">
        <f t="shared" si="81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82"/>
        <v>1.0765217391304347</v>
      </c>
      <c r="R1037" s="8">
        <f t="shared" si="83"/>
        <v>65.15789473684211</v>
      </c>
      <c r="S1037" t="s">
        <v>8325</v>
      </c>
      <c r="T1037" t="s">
        <v>8330</v>
      </c>
      <c r="U1037">
        <f t="shared" si="84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80"/>
        <v>41281.125</v>
      </c>
      <c r="K1038">
        <v>1354790790</v>
      </c>
      <c r="L1038" s="13">
        <f t="shared" si="81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82"/>
        <v>1.1236044444444444</v>
      </c>
      <c r="R1038" s="8">
        <f t="shared" si="83"/>
        <v>23.963127962085309</v>
      </c>
      <c r="S1038" t="s">
        <v>8325</v>
      </c>
      <c r="T1038" t="s">
        <v>8330</v>
      </c>
      <c r="U1038">
        <f t="shared" si="84"/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80"/>
        <v>42141.999999999993</v>
      </c>
      <c r="K1039">
        <v>1429991062</v>
      </c>
      <c r="L1039" s="13">
        <f t="shared" si="81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82"/>
        <v>1.0209999999999999</v>
      </c>
      <c r="R1039" s="8">
        <f t="shared" si="83"/>
        <v>48.61904761904762</v>
      </c>
      <c r="S1039" t="s">
        <v>8325</v>
      </c>
      <c r="T1039" t="s">
        <v>8330</v>
      </c>
      <c r="U1039">
        <f t="shared" si="84"/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80"/>
        <v>42447.981747685182</v>
      </c>
      <c r="K1040">
        <v>1455773623</v>
      </c>
      <c r="L1040" s="13">
        <f t="shared" si="81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82"/>
        <v>1.4533333333333334</v>
      </c>
      <c r="R1040" s="8">
        <f t="shared" si="83"/>
        <v>35.73770491803279</v>
      </c>
      <c r="S1040" t="s">
        <v>8325</v>
      </c>
      <c r="T1040" t="s">
        <v>8330</v>
      </c>
      <c r="U1040">
        <f t="shared" si="84"/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80"/>
        <v>42717.124305555553</v>
      </c>
      <c r="K1041">
        <v>1479436646</v>
      </c>
      <c r="L1041" s="13">
        <f t="shared" si="81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82"/>
        <v>1.282</v>
      </c>
      <c r="R1041" s="8">
        <f t="shared" si="83"/>
        <v>21.366666666666667</v>
      </c>
      <c r="S1041" t="s">
        <v>8325</v>
      </c>
      <c r="T1041" t="s">
        <v>8330</v>
      </c>
      <c r="U1041">
        <f t="shared" si="84"/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80"/>
        <v>42609.500104166662</v>
      </c>
      <c r="K1042">
        <v>1469725209</v>
      </c>
      <c r="L1042" s="13">
        <f t="shared" si="81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82"/>
        <v>2.9411764705882353E-3</v>
      </c>
      <c r="R1042" s="8">
        <f t="shared" si="83"/>
        <v>250</v>
      </c>
      <c r="S1042" t="s">
        <v>8331</v>
      </c>
      <c r="T1042" t="s">
        <v>8332</v>
      </c>
      <c r="U1042">
        <f t="shared" si="84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80"/>
        <v>41850.851759259254</v>
      </c>
      <c r="K1043">
        <v>1405041992</v>
      </c>
      <c r="L1043" s="13">
        <f t="shared" si="81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82"/>
        <v>0</v>
      </c>
      <c r="R1043" s="8" t="e">
        <f t="shared" si="83"/>
        <v>#DIV/0!</v>
      </c>
      <c r="S1043" t="s">
        <v>8331</v>
      </c>
      <c r="T1043" t="s">
        <v>8332</v>
      </c>
      <c r="U1043">
        <f t="shared" si="84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80"/>
        <v>41894.208333333328</v>
      </c>
      <c r="K1044">
        <v>1406824948</v>
      </c>
      <c r="L1044" s="13">
        <f t="shared" si="81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82"/>
        <v>1.5384615384615385E-2</v>
      </c>
      <c r="R1044" s="8">
        <f t="shared" si="83"/>
        <v>10</v>
      </c>
      <c r="S1044" t="s">
        <v>8331</v>
      </c>
      <c r="T1044" t="s">
        <v>8332</v>
      </c>
      <c r="U1044">
        <f t="shared" si="84"/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80"/>
        <v>42144.044618055552</v>
      </c>
      <c r="K1045">
        <v>1429509855</v>
      </c>
      <c r="L1045" s="13">
        <f t="shared" si="81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82"/>
        <v>8.5370000000000001E-2</v>
      </c>
      <c r="R1045" s="8">
        <f t="shared" si="83"/>
        <v>29.236301369863014</v>
      </c>
      <c r="S1045" t="s">
        <v>8331</v>
      </c>
      <c r="T1045" t="s">
        <v>8332</v>
      </c>
      <c r="U1045">
        <f t="shared" si="84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80"/>
        <v>42068.643749999996</v>
      </c>
      <c r="K1046">
        <v>1420668801</v>
      </c>
      <c r="L1046" s="13">
        <f t="shared" si="81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82"/>
        <v>8.571428571428571E-4</v>
      </c>
      <c r="R1046" s="8">
        <f t="shared" si="83"/>
        <v>3</v>
      </c>
      <c r="S1046" t="s">
        <v>8331</v>
      </c>
      <c r="T1046" t="s">
        <v>8332</v>
      </c>
      <c r="U1046">
        <f t="shared" si="84"/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80"/>
        <v>41874.666087962956</v>
      </c>
      <c r="K1047">
        <v>1406235550</v>
      </c>
      <c r="L1047" s="13">
        <f t="shared" si="81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82"/>
        <v>2.6599999999999999E-2</v>
      </c>
      <c r="R1047" s="8">
        <f t="shared" si="83"/>
        <v>33.25</v>
      </c>
      <c r="S1047" t="s">
        <v>8331</v>
      </c>
      <c r="T1047" t="s">
        <v>8332</v>
      </c>
      <c r="U1047">
        <f t="shared" si="84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80"/>
        <v>42364.643055555549</v>
      </c>
      <c r="K1048">
        <v>1447273560</v>
      </c>
      <c r="L1048" s="13">
        <f t="shared" si="81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82"/>
        <v>0</v>
      </c>
      <c r="R1048" s="8" t="e">
        <f t="shared" si="83"/>
        <v>#DIV/0!</v>
      </c>
      <c r="S1048" t="s">
        <v>8331</v>
      </c>
      <c r="T1048" t="s">
        <v>8332</v>
      </c>
      <c r="U1048">
        <f t="shared" si="84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80"/>
        <v>41948.65179398148</v>
      </c>
      <c r="K1049">
        <v>1412624315</v>
      </c>
      <c r="L1049" s="13">
        <f t="shared" si="81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82"/>
        <v>5.0000000000000001E-4</v>
      </c>
      <c r="R1049" s="8">
        <f t="shared" si="83"/>
        <v>1</v>
      </c>
      <c r="S1049" t="s">
        <v>8331</v>
      </c>
      <c r="T1049" t="s">
        <v>8332</v>
      </c>
      <c r="U1049">
        <f t="shared" si="84"/>
        <v>30.041666666664241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80"/>
        <v>42637.844780092586</v>
      </c>
      <c r="K1050">
        <v>1471310189</v>
      </c>
      <c r="L1050" s="13">
        <f t="shared" si="81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82"/>
        <v>1.4133333333333333E-2</v>
      </c>
      <c r="R1050" s="8">
        <f t="shared" si="83"/>
        <v>53</v>
      </c>
      <c r="S1050" t="s">
        <v>8331</v>
      </c>
      <c r="T1050" t="s">
        <v>8332</v>
      </c>
      <c r="U1050">
        <f t="shared" si="84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80"/>
        <v>42412.222743055558</v>
      </c>
      <c r="K1051">
        <v>1452680445</v>
      </c>
      <c r="L1051" s="13">
        <f t="shared" si="81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82"/>
        <v>0</v>
      </c>
      <c r="R1051" s="8" t="e">
        <f t="shared" si="83"/>
        <v>#DIV/0!</v>
      </c>
      <c r="S1051" t="s">
        <v>8331</v>
      </c>
      <c r="T1051" t="s">
        <v>8332</v>
      </c>
      <c r="U1051">
        <f t="shared" si="84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80"/>
        <v>42261.588854166665</v>
      </c>
      <c r="K1052">
        <v>1439665677</v>
      </c>
      <c r="L1052" s="13">
        <f t="shared" si="81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82"/>
        <v>0</v>
      </c>
      <c r="R1052" s="8" t="e">
        <f t="shared" si="83"/>
        <v>#DIV/0!</v>
      </c>
      <c r="S1052" t="s">
        <v>8331</v>
      </c>
      <c r="T1052" t="s">
        <v>8332</v>
      </c>
      <c r="U1052">
        <f t="shared" si="84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80"/>
        <v>41877.805844907409</v>
      </c>
      <c r="K1053">
        <v>1406679625</v>
      </c>
      <c r="L1053" s="13">
        <f t="shared" si="81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82"/>
        <v>0</v>
      </c>
      <c r="R1053" s="8" t="e">
        <f t="shared" si="83"/>
        <v>#DIV/0!</v>
      </c>
      <c r="S1053" t="s">
        <v>8331</v>
      </c>
      <c r="T1053" t="s">
        <v>8332</v>
      </c>
      <c r="U1053">
        <f t="shared" si="84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80"/>
        <v>42527.631249999999</v>
      </c>
      <c r="K1054">
        <v>1461438495</v>
      </c>
      <c r="L1054" s="13">
        <f t="shared" si="81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82"/>
        <v>0</v>
      </c>
      <c r="R1054" s="8" t="e">
        <f t="shared" si="83"/>
        <v>#DIV/0!</v>
      </c>
      <c r="S1054" t="s">
        <v>8331</v>
      </c>
      <c r="T1054" t="s">
        <v>8332</v>
      </c>
      <c r="U1054">
        <f t="shared" si="84"/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80"/>
        <v>42799.964490740742</v>
      </c>
      <c r="K1055">
        <v>1486613332</v>
      </c>
      <c r="L1055" s="13">
        <f t="shared" si="81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82"/>
        <v>0.01</v>
      </c>
      <c r="R1055" s="8">
        <f t="shared" si="83"/>
        <v>15</v>
      </c>
      <c r="S1055" t="s">
        <v>8331</v>
      </c>
      <c r="T1055" t="s">
        <v>8332</v>
      </c>
      <c r="U1055">
        <f t="shared" si="84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80"/>
        <v>41861.708333333328</v>
      </c>
      <c r="K1056">
        <v>1405110399</v>
      </c>
      <c r="L1056" s="13">
        <f t="shared" si="81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82"/>
        <v>0</v>
      </c>
      <c r="R1056" s="8" t="e">
        <f t="shared" si="83"/>
        <v>#DIV/0!</v>
      </c>
      <c r="S1056" t="s">
        <v>8331</v>
      </c>
      <c r="T1056" t="s">
        <v>8332</v>
      </c>
      <c r="U1056">
        <f t="shared" si="84"/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80"/>
        <v>42436.784085648142</v>
      </c>
      <c r="K1057">
        <v>1454802545</v>
      </c>
      <c r="L1057" s="13">
        <f t="shared" si="81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82"/>
        <v>0</v>
      </c>
      <c r="R1057" s="8" t="e">
        <f t="shared" si="83"/>
        <v>#DIV/0!</v>
      </c>
      <c r="S1057" t="s">
        <v>8331</v>
      </c>
      <c r="T1057" t="s">
        <v>8332</v>
      </c>
      <c r="U1057">
        <f t="shared" si="84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80"/>
        <v>42118.469641203701</v>
      </c>
      <c r="K1058">
        <v>1424711777</v>
      </c>
      <c r="L1058" s="13">
        <f t="shared" si="81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82"/>
        <v>0</v>
      </c>
      <c r="R1058" s="8" t="e">
        <f t="shared" si="83"/>
        <v>#DIV/0!</v>
      </c>
      <c r="S1058" t="s">
        <v>8331</v>
      </c>
      <c r="T1058" t="s">
        <v>8332</v>
      </c>
      <c r="U1058">
        <f t="shared" si="84"/>
        <v>59.958333333335759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80"/>
        <v>42708.704664351848</v>
      </c>
      <c r="K1059">
        <v>1478292883</v>
      </c>
      <c r="L1059" s="13">
        <f t="shared" si="81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82"/>
        <v>0</v>
      </c>
      <c r="R1059" s="8" t="e">
        <f t="shared" si="83"/>
        <v>#DIV/0!</v>
      </c>
      <c r="S1059" t="s">
        <v>8331</v>
      </c>
      <c r="T1059" t="s">
        <v>8332</v>
      </c>
      <c r="U1059">
        <f t="shared" si="84"/>
        <v>30.041666666664241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80"/>
        <v>42088.791666666664</v>
      </c>
      <c r="K1060">
        <v>1423777043</v>
      </c>
      <c r="L1060" s="13">
        <f t="shared" si="81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82"/>
        <v>0</v>
      </c>
      <c r="R1060" s="8" t="e">
        <f t="shared" si="83"/>
        <v>#DIV/0!</v>
      </c>
      <c r="S1060" t="s">
        <v>8331</v>
      </c>
      <c r="T1060" t="s">
        <v>8332</v>
      </c>
      <c r="U1060">
        <f t="shared" si="84"/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80"/>
        <v>42076.54</v>
      </c>
      <c r="K1061">
        <v>1423681056</v>
      </c>
      <c r="L1061" s="13">
        <f t="shared" si="81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82"/>
        <v>0</v>
      </c>
      <c r="R1061" s="8" t="e">
        <f t="shared" si="83"/>
        <v>#DIV/0!</v>
      </c>
      <c r="S1061" t="s">
        <v>8331</v>
      </c>
      <c r="T1061" t="s">
        <v>8332</v>
      </c>
      <c r="U1061">
        <f t="shared" si="84"/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80"/>
        <v>42109.704780092587</v>
      </c>
      <c r="K1062">
        <v>1426542893</v>
      </c>
      <c r="L1062" s="13">
        <f t="shared" si="81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82"/>
        <v>0.01</v>
      </c>
      <c r="R1062" s="8">
        <f t="shared" si="83"/>
        <v>50</v>
      </c>
      <c r="S1062" t="s">
        <v>8331</v>
      </c>
      <c r="T1062" t="s">
        <v>8332</v>
      </c>
      <c r="U1062">
        <f t="shared" si="84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80"/>
        <v>42491.833333333336</v>
      </c>
      <c r="K1063">
        <v>1456987108</v>
      </c>
      <c r="L1063" s="13">
        <f t="shared" si="81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82"/>
        <v>0</v>
      </c>
      <c r="R1063" s="8" t="e">
        <f t="shared" si="83"/>
        <v>#DIV/0!</v>
      </c>
      <c r="S1063" t="s">
        <v>8331</v>
      </c>
      <c r="T1063" t="s">
        <v>8332</v>
      </c>
      <c r="U1063">
        <f t="shared" si="84"/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80"/>
        <v>42563.598854166667</v>
      </c>
      <c r="K1064">
        <v>1467746541</v>
      </c>
      <c r="L1064" s="13">
        <f t="shared" si="81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82"/>
        <v>0.95477386934673369</v>
      </c>
      <c r="R1064" s="8">
        <f t="shared" si="83"/>
        <v>47.5</v>
      </c>
      <c r="S1064" t="s">
        <v>8331</v>
      </c>
      <c r="T1064" t="s">
        <v>8332</v>
      </c>
      <c r="U1064">
        <f t="shared" si="84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80"/>
        <v>42612.822476851848</v>
      </c>
      <c r="K1065">
        <v>1470012262</v>
      </c>
      <c r="L1065" s="13">
        <f t="shared" si="81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82"/>
        <v>0</v>
      </c>
      <c r="R1065" s="8" t="e">
        <f t="shared" si="83"/>
        <v>#DIV/0!</v>
      </c>
      <c r="S1065" t="s">
        <v>8331</v>
      </c>
      <c r="T1065" t="s">
        <v>8332</v>
      </c>
      <c r="U1065">
        <f t="shared" si="84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80"/>
        <v>41462.019710648143</v>
      </c>
      <c r="K1066">
        <v>1369286903</v>
      </c>
      <c r="L1066" s="13">
        <f t="shared" si="81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82"/>
        <v>8.9744444444444446E-2</v>
      </c>
      <c r="R1066" s="8">
        <f t="shared" si="83"/>
        <v>65.666666666666671</v>
      </c>
      <c r="S1066" t="s">
        <v>8333</v>
      </c>
      <c r="T1066" t="s">
        <v>8334</v>
      </c>
      <c r="U1066">
        <f t="shared" si="84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80"/>
        <v>41689.172708333332</v>
      </c>
      <c r="K1067">
        <v>1390381722</v>
      </c>
      <c r="L1067" s="13">
        <f t="shared" si="81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82"/>
        <v>2.7E-2</v>
      </c>
      <c r="R1067" s="8">
        <f t="shared" si="83"/>
        <v>16.2</v>
      </c>
      <c r="S1067" t="s">
        <v>8333</v>
      </c>
      <c r="T1067" t="s">
        <v>8334</v>
      </c>
      <c r="U1067">
        <f t="shared" si="84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80"/>
        <v>41490.754421296289</v>
      </c>
      <c r="K1068">
        <v>1371769582</v>
      </c>
      <c r="L1068" s="13">
        <f t="shared" si="81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82"/>
        <v>3.3673333333333333E-2</v>
      </c>
      <c r="R1068" s="8">
        <f t="shared" si="83"/>
        <v>34.128378378378379</v>
      </c>
      <c r="S1068" t="s">
        <v>8333</v>
      </c>
      <c r="T1068" t="s">
        <v>8334</v>
      </c>
      <c r="U1068">
        <f t="shared" si="84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80"/>
        <v>41629.647349537037</v>
      </c>
      <c r="K1069">
        <v>1385065931</v>
      </c>
      <c r="L1069" s="13">
        <f t="shared" si="81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82"/>
        <v>0.26</v>
      </c>
      <c r="R1069" s="8">
        <f t="shared" si="83"/>
        <v>13</v>
      </c>
      <c r="S1069" t="s">
        <v>8333</v>
      </c>
      <c r="T1069" t="s">
        <v>8334</v>
      </c>
      <c r="U1069">
        <f t="shared" si="84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80"/>
        <v>42470.121111111112</v>
      </c>
      <c r="K1070">
        <v>1457686464</v>
      </c>
      <c r="L1070" s="13">
        <f t="shared" si="81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82"/>
        <v>1.5E-3</v>
      </c>
      <c r="R1070" s="8">
        <f t="shared" si="83"/>
        <v>11.25</v>
      </c>
      <c r="S1070" t="s">
        <v>8333</v>
      </c>
      <c r="T1070" t="s">
        <v>8334</v>
      </c>
      <c r="U1070">
        <f t="shared" si="84"/>
        <v>29.958333333335759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80"/>
        <v>41604.06318287037</v>
      </c>
      <c r="K1071">
        <v>1382679059</v>
      </c>
      <c r="L1071" s="13">
        <f t="shared" si="81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82"/>
        <v>0.38636363636363635</v>
      </c>
      <c r="R1071" s="8">
        <f t="shared" si="83"/>
        <v>40.476190476190474</v>
      </c>
      <c r="S1071" t="s">
        <v>8333</v>
      </c>
      <c r="T1071" t="s">
        <v>8334</v>
      </c>
      <c r="U1071">
        <f t="shared" si="84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80"/>
        <v>41182.803495370368</v>
      </c>
      <c r="K1072">
        <v>1347322622</v>
      </c>
      <c r="L1072" s="13">
        <f t="shared" si="81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82"/>
        <v>7.0000000000000001E-3</v>
      </c>
      <c r="R1072" s="8">
        <f t="shared" si="83"/>
        <v>35</v>
      </c>
      <c r="S1072" t="s">
        <v>8333</v>
      </c>
      <c r="T1072" t="s">
        <v>8334</v>
      </c>
      <c r="U1072">
        <f t="shared" si="84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80"/>
        <v>42325.586724537039</v>
      </c>
      <c r="K1073">
        <v>1445191493</v>
      </c>
      <c r="L1073" s="13">
        <f t="shared" si="81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82"/>
        <v>0</v>
      </c>
      <c r="R1073" s="8" t="e">
        <f t="shared" si="83"/>
        <v>#DIV/0!</v>
      </c>
      <c r="S1073" t="s">
        <v>8333</v>
      </c>
      <c r="T1073" t="s">
        <v>8334</v>
      </c>
      <c r="U1073">
        <f t="shared" si="84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80"/>
        <v>41675.623807870368</v>
      </c>
      <c r="K1074">
        <v>1389038297</v>
      </c>
      <c r="L1074" s="13">
        <f t="shared" si="81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82"/>
        <v>6.8000000000000005E-4</v>
      </c>
      <c r="R1074" s="8">
        <f t="shared" si="83"/>
        <v>12.75</v>
      </c>
      <c r="S1074" t="s">
        <v>8333</v>
      </c>
      <c r="T1074" t="s">
        <v>8334</v>
      </c>
      <c r="U1074">
        <f t="shared" si="84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80"/>
        <v>40832.756261574068</v>
      </c>
      <c r="K1075">
        <v>1316214541</v>
      </c>
      <c r="L1075" s="13">
        <f t="shared" si="81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82"/>
        <v>1.3333333333333334E-2</v>
      </c>
      <c r="R1075" s="8">
        <f t="shared" si="83"/>
        <v>10</v>
      </c>
      <c r="S1075" t="s">
        <v>8333</v>
      </c>
      <c r="T1075" t="s">
        <v>8334</v>
      </c>
      <c r="U1075">
        <f t="shared" si="84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80"/>
        <v>41642.964641203704</v>
      </c>
      <c r="K1076">
        <v>1386216545</v>
      </c>
      <c r="L1076" s="13">
        <f t="shared" si="81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82"/>
        <v>6.3092592592592589E-2</v>
      </c>
      <c r="R1076" s="8">
        <f t="shared" si="83"/>
        <v>113.56666666666666</v>
      </c>
      <c r="S1076" t="s">
        <v>8333</v>
      </c>
      <c r="T1076" t="s">
        <v>8334</v>
      </c>
      <c r="U1076">
        <f t="shared" si="84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80"/>
        <v>41035.695787037032</v>
      </c>
      <c r="K1077">
        <v>1333748516</v>
      </c>
      <c r="L1077" s="13">
        <f t="shared" si="81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82"/>
        <v>4.4999999999999998E-2</v>
      </c>
      <c r="R1077" s="8">
        <f t="shared" si="83"/>
        <v>15</v>
      </c>
      <c r="S1077" t="s">
        <v>8333</v>
      </c>
      <c r="T1077" t="s">
        <v>8334</v>
      </c>
      <c r="U1077">
        <f t="shared" si="84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80"/>
        <v>41893.169560185182</v>
      </c>
      <c r="K1078">
        <v>1405674250</v>
      </c>
      <c r="L1078" s="13">
        <f t="shared" si="81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82"/>
        <v>0.62765333333333329</v>
      </c>
      <c r="R1078" s="8">
        <f t="shared" si="83"/>
        <v>48.281025641025643</v>
      </c>
      <c r="S1078" t="s">
        <v>8333</v>
      </c>
      <c r="T1078" t="s">
        <v>8334</v>
      </c>
      <c r="U1078">
        <f t="shared" si="84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80"/>
        <v>42382.958460648144</v>
      </c>
      <c r="K1079">
        <v>1450152011</v>
      </c>
      <c r="L1079" s="13">
        <f t="shared" si="81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82"/>
        <v>0.29376000000000002</v>
      </c>
      <c r="R1079" s="8">
        <f t="shared" si="83"/>
        <v>43.976047904191617</v>
      </c>
      <c r="S1079" t="s">
        <v>8333</v>
      </c>
      <c r="T1079" t="s">
        <v>8334</v>
      </c>
      <c r="U1079">
        <f t="shared" si="84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80"/>
        <v>40745.987511574072</v>
      </c>
      <c r="K1080">
        <v>1307421721</v>
      </c>
      <c r="L1080" s="13">
        <f t="shared" si="81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82"/>
        <v>7.4999999999999997E-2</v>
      </c>
      <c r="R1080" s="8">
        <f t="shared" si="83"/>
        <v>9</v>
      </c>
      <c r="S1080" t="s">
        <v>8333</v>
      </c>
      <c r="T1080" t="s">
        <v>8334</v>
      </c>
      <c r="U1080">
        <f t="shared" si="84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80"/>
        <v>42504.358055555553</v>
      </c>
      <c r="K1081">
        <v>1461072936</v>
      </c>
      <c r="L1081" s="13">
        <f t="shared" si="81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82"/>
        <v>2.6076923076923077E-2</v>
      </c>
      <c r="R1081" s="8">
        <f t="shared" si="83"/>
        <v>37.666666666666664</v>
      </c>
      <c r="S1081" t="s">
        <v>8333</v>
      </c>
      <c r="T1081" t="s">
        <v>8334</v>
      </c>
      <c r="U1081">
        <f t="shared" si="84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80"/>
        <v>41769.929780092592</v>
      </c>
      <c r="K1082">
        <v>1397186333</v>
      </c>
      <c r="L1082" s="13">
        <f t="shared" si="81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82"/>
        <v>9.1050000000000006E-2</v>
      </c>
      <c r="R1082" s="8">
        <f t="shared" si="83"/>
        <v>18.581632653061224</v>
      </c>
      <c r="S1082" t="s">
        <v>8333</v>
      </c>
      <c r="T1082" t="s">
        <v>8334</v>
      </c>
      <c r="U1082">
        <f t="shared" si="84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80"/>
        <v>42032.718657407408</v>
      </c>
      <c r="K1083">
        <v>1419891292</v>
      </c>
      <c r="L1083" s="13">
        <f t="shared" si="81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82"/>
        <v>1.7647058823529413E-4</v>
      </c>
      <c r="R1083" s="8">
        <f t="shared" si="83"/>
        <v>3</v>
      </c>
      <c r="S1083" t="s">
        <v>8333</v>
      </c>
      <c r="T1083" t="s">
        <v>8334</v>
      </c>
      <c r="U1083">
        <f t="shared" si="84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80"/>
        <v>41131.697777777772</v>
      </c>
      <c r="K1084">
        <v>1342043088</v>
      </c>
      <c r="L1084" s="13">
        <f t="shared" si="81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82"/>
        <v>5.5999999999999999E-3</v>
      </c>
      <c r="R1084" s="8">
        <f t="shared" si="83"/>
        <v>18.666666666666668</v>
      </c>
      <c r="S1084" t="s">
        <v>8333</v>
      </c>
      <c r="T1084" t="s">
        <v>8334</v>
      </c>
      <c r="U1084">
        <f t="shared" si="84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80"/>
        <v>41853.451192129629</v>
      </c>
      <c r="K1085">
        <v>1401810583</v>
      </c>
      <c r="L1085" s="13">
        <f t="shared" si="81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82"/>
        <v>8.2000000000000007E-3</v>
      </c>
      <c r="R1085" s="8">
        <f t="shared" si="83"/>
        <v>410</v>
      </c>
      <c r="S1085" t="s">
        <v>8333</v>
      </c>
      <c r="T1085" t="s">
        <v>8334</v>
      </c>
      <c r="U1085">
        <f t="shared" si="84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80"/>
        <v>41859.703749999993</v>
      </c>
      <c r="K1086">
        <v>1404942804</v>
      </c>
      <c r="L1086" s="13">
        <f t="shared" si="81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82"/>
        <v>0</v>
      </c>
      <c r="R1086" s="8" t="e">
        <f t="shared" si="83"/>
        <v>#DIV/0!</v>
      </c>
      <c r="S1086" t="s">
        <v>8333</v>
      </c>
      <c r="T1086" t="s">
        <v>8334</v>
      </c>
      <c r="U1086">
        <f t="shared" si="84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80"/>
        <v>42443.421006944445</v>
      </c>
      <c r="K1087">
        <v>1455379575</v>
      </c>
      <c r="L1087" s="13">
        <f t="shared" si="81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82"/>
        <v>3.4200000000000001E-2</v>
      </c>
      <c r="R1087" s="8">
        <f t="shared" si="83"/>
        <v>114</v>
      </c>
      <c r="S1087" t="s">
        <v>8333</v>
      </c>
      <c r="T1087" t="s">
        <v>8334</v>
      </c>
      <c r="U1087">
        <f t="shared" si="84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80"/>
        <v>41875.658460648148</v>
      </c>
      <c r="K1088">
        <v>1406321291</v>
      </c>
      <c r="L1088" s="13">
        <f t="shared" si="81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82"/>
        <v>8.3333333333333339E-4</v>
      </c>
      <c r="R1088" s="8">
        <f t="shared" si="83"/>
        <v>7.5</v>
      </c>
      <c r="S1088" t="s">
        <v>8333</v>
      </c>
      <c r="T1088" t="s">
        <v>8334</v>
      </c>
      <c r="U1088">
        <f t="shared" si="84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80"/>
        <v>41805.505636574067</v>
      </c>
      <c r="K1089">
        <v>1400260087</v>
      </c>
      <c r="L1089" s="13">
        <f t="shared" si="81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82"/>
        <v>0</v>
      </c>
      <c r="R1089" s="8" t="e">
        <f t="shared" si="83"/>
        <v>#DIV/0!</v>
      </c>
      <c r="S1089" t="s">
        <v>8333</v>
      </c>
      <c r="T1089" t="s">
        <v>8334</v>
      </c>
      <c r="U1089">
        <f t="shared" si="84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ref="J1090:J1153" si="85">(I1090/86400)+25569+(-5/24)</f>
        <v>41753.591053240736</v>
      </c>
      <c r="K1090">
        <v>1395774667</v>
      </c>
      <c r="L1090" s="13">
        <f t="shared" ref="L1090:L1153" si="86">(K1090/86400)+25569+(-5/24)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87">E1090/D1090</f>
        <v>0.14182977777777778</v>
      </c>
      <c r="R1090" s="8">
        <f t="shared" ref="R1090:R1153" si="88">E1090/N1090</f>
        <v>43.41727891156463</v>
      </c>
      <c r="S1090" t="s">
        <v>8333</v>
      </c>
      <c r="T1090" t="s">
        <v>8334</v>
      </c>
      <c r="U1090">
        <f t="shared" si="84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si="85"/>
        <v>42180.981192129628</v>
      </c>
      <c r="K1091">
        <v>1432701175</v>
      </c>
      <c r="L1091" s="13">
        <f t="shared" si="86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87"/>
        <v>7.8266666666666665E-2</v>
      </c>
      <c r="R1091" s="8">
        <f t="shared" si="88"/>
        <v>23.959183673469386</v>
      </c>
      <c r="S1091" t="s">
        <v>8333</v>
      </c>
      <c r="T1091" t="s">
        <v>8334</v>
      </c>
      <c r="U1091">
        <f t="shared" ref="U1091:U1154" si="89">J1091-L1091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85"/>
        <v>42152.977465277778</v>
      </c>
      <c r="K1092">
        <v>1430281653</v>
      </c>
      <c r="L1092" s="13">
        <f t="shared" si="86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87"/>
        <v>3.8464497269020693E-4</v>
      </c>
      <c r="R1092" s="8">
        <f t="shared" si="88"/>
        <v>5</v>
      </c>
      <c r="S1092" t="s">
        <v>8333</v>
      </c>
      <c r="T1092" t="s">
        <v>8334</v>
      </c>
      <c r="U1092">
        <f t="shared" si="89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85"/>
        <v>42470.570277777777</v>
      </c>
      <c r="K1093">
        <v>1457725272</v>
      </c>
      <c r="L1093" s="13">
        <f t="shared" si="86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87"/>
        <v>0.125</v>
      </c>
      <c r="R1093" s="8">
        <f t="shared" si="88"/>
        <v>12.5</v>
      </c>
      <c r="S1093" t="s">
        <v>8333</v>
      </c>
      <c r="T1093" t="s">
        <v>8334</v>
      </c>
      <c r="U1093">
        <f t="shared" si="89"/>
        <v>29.958333333335759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85"/>
        <v>41279.817569444444</v>
      </c>
      <c r="K1094">
        <v>1354840638</v>
      </c>
      <c r="L1094" s="13">
        <f t="shared" si="86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87"/>
        <v>1.0500000000000001E-2</v>
      </c>
      <c r="R1094" s="8">
        <f t="shared" si="88"/>
        <v>3</v>
      </c>
      <c r="S1094" t="s">
        <v>8333</v>
      </c>
      <c r="T1094" t="s">
        <v>8334</v>
      </c>
      <c r="U1094">
        <f t="shared" si="89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85"/>
        <v>42411.765474537031</v>
      </c>
      <c r="K1095">
        <v>1453936937</v>
      </c>
      <c r="L1095" s="13">
        <f t="shared" si="86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87"/>
        <v>0.14083333333333334</v>
      </c>
      <c r="R1095" s="8">
        <f t="shared" si="88"/>
        <v>10.5625</v>
      </c>
      <c r="S1095" t="s">
        <v>8333</v>
      </c>
      <c r="T1095" t="s">
        <v>8334</v>
      </c>
      <c r="U1095">
        <f t="shared" si="89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85"/>
        <v>40825.505011574074</v>
      </c>
      <c r="K1096">
        <v>1315588033</v>
      </c>
      <c r="L1096" s="13">
        <f t="shared" si="86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87"/>
        <v>0.18300055555555556</v>
      </c>
      <c r="R1096" s="8">
        <f t="shared" si="88"/>
        <v>122.00037037037038</v>
      </c>
      <c r="S1096" t="s">
        <v>8333</v>
      </c>
      <c r="T1096" t="s">
        <v>8334</v>
      </c>
      <c r="U1096">
        <f t="shared" si="89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85"/>
        <v>41516.328935185185</v>
      </c>
      <c r="K1097">
        <v>1375275220</v>
      </c>
      <c r="L1097" s="13">
        <f t="shared" si="86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87"/>
        <v>5.0347999999999997E-2</v>
      </c>
      <c r="R1097" s="8">
        <f t="shared" si="88"/>
        <v>267.80851063829789</v>
      </c>
      <c r="S1097" t="s">
        <v>8333</v>
      </c>
      <c r="T1097" t="s">
        <v>8334</v>
      </c>
      <c r="U1097">
        <f t="shared" si="89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85"/>
        <v>41915.9375</v>
      </c>
      <c r="K1098">
        <v>1409747154</v>
      </c>
      <c r="L1098" s="13">
        <f t="shared" si="86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87"/>
        <v>0.17933333333333334</v>
      </c>
      <c r="R1098" s="8">
        <f t="shared" si="88"/>
        <v>74.206896551724142</v>
      </c>
      <c r="S1098" t="s">
        <v>8333</v>
      </c>
      <c r="T1098" t="s">
        <v>8334</v>
      </c>
      <c r="U1098">
        <f t="shared" si="89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85"/>
        <v>41700.584224537037</v>
      </c>
      <c r="K1099">
        <v>1390330877</v>
      </c>
      <c r="L1099" s="13">
        <f t="shared" si="86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87"/>
        <v>4.6999999999999999E-4</v>
      </c>
      <c r="R1099" s="8">
        <f t="shared" si="88"/>
        <v>6.7142857142857144</v>
      </c>
      <c r="S1099" t="s">
        <v>8333</v>
      </c>
      <c r="T1099" t="s">
        <v>8334</v>
      </c>
      <c r="U1099">
        <f t="shared" si="89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85"/>
        <v>41742.554340277777</v>
      </c>
      <c r="K1100">
        <v>1394821095</v>
      </c>
      <c r="L1100" s="13">
        <f t="shared" si="86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87"/>
        <v>7.2120000000000004E-2</v>
      </c>
      <c r="R1100" s="8">
        <f t="shared" si="88"/>
        <v>81.954545454545453</v>
      </c>
      <c r="S1100" t="s">
        <v>8333</v>
      </c>
      <c r="T1100" t="s">
        <v>8334</v>
      </c>
      <c r="U1100">
        <f t="shared" si="89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85"/>
        <v>42137.628101851849</v>
      </c>
      <c r="K1101">
        <v>1428955468</v>
      </c>
      <c r="L1101" s="13">
        <f t="shared" si="86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87"/>
        <v>5.0000000000000001E-3</v>
      </c>
      <c r="R1101" s="8">
        <f t="shared" si="88"/>
        <v>25</v>
      </c>
      <c r="S1101" t="s">
        <v>8333</v>
      </c>
      <c r="T1101" t="s">
        <v>8334</v>
      </c>
      <c r="U1101">
        <f t="shared" si="89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85"/>
        <v>42413.902442129627</v>
      </c>
      <c r="K1102">
        <v>1452825571</v>
      </c>
      <c r="L1102" s="13">
        <f t="shared" si="86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87"/>
        <v>2.5000000000000001E-2</v>
      </c>
      <c r="R1102" s="8">
        <f t="shared" si="88"/>
        <v>10</v>
      </c>
      <c r="S1102" t="s">
        <v>8333</v>
      </c>
      <c r="T1102" t="s">
        <v>8334</v>
      </c>
      <c r="U1102">
        <f t="shared" si="89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85"/>
        <v>42565.549999999996</v>
      </c>
      <c r="K1103">
        <v>1466188338</v>
      </c>
      <c r="L1103" s="13">
        <f t="shared" si="86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87"/>
        <v>4.0999999999999999E-4</v>
      </c>
      <c r="R1103" s="8">
        <f t="shared" si="88"/>
        <v>6.833333333333333</v>
      </c>
      <c r="S1103" t="s">
        <v>8333</v>
      </c>
      <c r="T1103" t="s">
        <v>8334</v>
      </c>
      <c r="U1103">
        <f t="shared" si="89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85"/>
        <v>41617.040972222218</v>
      </c>
      <c r="K1104">
        <v>1383095125</v>
      </c>
      <c r="L1104" s="13">
        <f t="shared" si="86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87"/>
        <v>5.3124999999999999E-2</v>
      </c>
      <c r="R1104" s="8">
        <f t="shared" si="88"/>
        <v>17.708333333333332</v>
      </c>
      <c r="S1104" t="s">
        <v>8333</v>
      </c>
      <c r="T1104" t="s">
        <v>8334</v>
      </c>
      <c r="U1104">
        <f t="shared" si="89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85"/>
        <v>42539.013773148145</v>
      </c>
      <c r="K1105">
        <v>1461043190</v>
      </c>
      <c r="L1105" s="13">
        <f t="shared" si="86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87"/>
        <v>1.6199999999999999E-2</v>
      </c>
      <c r="R1105" s="8">
        <f t="shared" si="88"/>
        <v>16.2</v>
      </c>
      <c r="S1105" t="s">
        <v>8333</v>
      </c>
      <c r="T1105" t="s">
        <v>8334</v>
      </c>
      <c r="U1105">
        <f t="shared" si="89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85"/>
        <v>41801.201631944445</v>
      </c>
      <c r="K1106">
        <v>1399888221</v>
      </c>
      <c r="L1106" s="13">
        <f t="shared" si="86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87"/>
        <v>4.9516666666666667E-2</v>
      </c>
      <c r="R1106" s="8">
        <f t="shared" si="88"/>
        <v>80.297297297297291</v>
      </c>
      <c r="S1106" t="s">
        <v>8333</v>
      </c>
      <c r="T1106" t="s">
        <v>8334</v>
      </c>
      <c r="U1106">
        <f t="shared" si="89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85"/>
        <v>41721.885729166665</v>
      </c>
      <c r="K1107">
        <v>1393038927</v>
      </c>
      <c r="L1107" s="13">
        <f t="shared" si="86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87"/>
        <v>1.5900000000000001E-3</v>
      </c>
      <c r="R1107" s="8">
        <f t="shared" si="88"/>
        <v>71.55</v>
      </c>
      <c r="S1107" t="s">
        <v>8333</v>
      </c>
      <c r="T1107" t="s">
        <v>8334</v>
      </c>
      <c r="U1107">
        <f t="shared" si="89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85"/>
        <v>41003.490451388883</v>
      </c>
      <c r="K1108">
        <v>1330969575</v>
      </c>
      <c r="L1108" s="13">
        <f t="shared" si="86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87"/>
        <v>0.41249999999999998</v>
      </c>
      <c r="R1108" s="8">
        <f t="shared" si="88"/>
        <v>23.571428571428573</v>
      </c>
      <c r="S1108" t="s">
        <v>8333</v>
      </c>
      <c r="T1108" t="s">
        <v>8334</v>
      </c>
      <c r="U1108">
        <f t="shared" si="89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85"/>
        <v>41843.653055555551</v>
      </c>
      <c r="K1109">
        <v>1403556024</v>
      </c>
      <c r="L1109" s="13">
        <f t="shared" si="86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87"/>
        <v>0</v>
      </c>
      <c r="R1109" s="8" t="e">
        <f t="shared" si="88"/>
        <v>#DIV/0!</v>
      </c>
      <c r="S1109" t="s">
        <v>8333</v>
      </c>
      <c r="T1109" t="s">
        <v>8334</v>
      </c>
      <c r="U1109">
        <f t="shared" si="89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85"/>
        <v>41012.386979166666</v>
      </c>
      <c r="K1110">
        <v>1329146235</v>
      </c>
      <c r="L1110" s="13">
        <f t="shared" si="86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87"/>
        <v>2.93E-2</v>
      </c>
      <c r="R1110" s="8">
        <f t="shared" si="88"/>
        <v>34.88095238095238</v>
      </c>
      <c r="S1110" t="s">
        <v>8333</v>
      </c>
      <c r="T1110" t="s">
        <v>8334</v>
      </c>
      <c r="U1110">
        <f t="shared" si="89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85"/>
        <v>42692.5855324074</v>
      </c>
      <c r="K1111">
        <v>1476900190</v>
      </c>
      <c r="L1111" s="13">
        <f t="shared" si="86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87"/>
        <v>4.4999999999999997E-3</v>
      </c>
      <c r="R1111" s="8">
        <f t="shared" si="88"/>
        <v>15</v>
      </c>
      <c r="S1111" t="s">
        <v>8333</v>
      </c>
      <c r="T1111" t="s">
        <v>8334</v>
      </c>
      <c r="U1111">
        <f t="shared" si="89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85"/>
        <v>41250.72479166666</v>
      </c>
      <c r="K1112">
        <v>1352327022</v>
      </c>
      <c r="L1112" s="13">
        <f t="shared" si="86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87"/>
        <v>5.1000000000000004E-3</v>
      </c>
      <c r="R1112" s="8">
        <f t="shared" si="88"/>
        <v>23.181818181818183</v>
      </c>
      <c r="S1112" t="s">
        <v>8333</v>
      </c>
      <c r="T1112" t="s">
        <v>8334</v>
      </c>
      <c r="U1112">
        <f t="shared" si="89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85"/>
        <v>42376.995254629626</v>
      </c>
      <c r="K1113">
        <v>1449636790</v>
      </c>
      <c r="L1113" s="13">
        <f t="shared" si="86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87"/>
        <v>4.0000000000000002E-4</v>
      </c>
      <c r="R1113" s="8">
        <f t="shared" si="88"/>
        <v>1</v>
      </c>
      <c r="S1113" t="s">
        <v>8333</v>
      </c>
      <c r="T1113" t="s">
        <v>8334</v>
      </c>
      <c r="U1113">
        <f t="shared" si="89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85"/>
        <v>42023.145833333336</v>
      </c>
      <c r="K1114">
        <v>1416507211</v>
      </c>
      <c r="L1114" s="13">
        <f t="shared" si="86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87"/>
        <v>0.35537409090909089</v>
      </c>
      <c r="R1114" s="8">
        <f t="shared" si="88"/>
        <v>100.23371794871794</v>
      </c>
      <c r="S1114" t="s">
        <v>8333</v>
      </c>
      <c r="T1114" t="s">
        <v>8334</v>
      </c>
      <c r="U1114">
        <f t="shared" si="89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85"/>
        <v>41865.768749999996</v>
      </c>
      <c r="K1115">
        <v>1405466820</v>
      </c>
      <c r="L1115" s="13">
        <f t="shared" si="86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87"/>
        <v>5.0000000000000001E-3</v>
      </c>
      <c r="R1115" s="8">
        <f t="shared" si="88"/>
        <v>5</v>
      </c>
      <c r="S1115" t="s">
        <v>8333</v>
      </c>
      <c r="T1115" t="s">
        <v>8334</v>
      </c>
      <c r="U1115">
        <f t="shared" si="89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85"/>
        <v>41556.13758101852</v>
      </c>
      <c r="K1116">
        <v>1378714687</v>
      </c>
      <c r="L1116" s="13">
        <f t="shared" si="86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87"/>
        <v>1.6666666666666668E-3</v>
      </c>
      <c r="R1116" s="8">
        <f t="shared" si="88"/>
        <v>3.3333333333333335</v>
      </c>
      <c r="S1116" t="s">
        <v>8333</v>
      </c>
      <c r="T1116" t="s">
        <v>8334</v>
      </c>
      <c r="U1116">
        <f t="shared" si="89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85"/>
        <v>42459.445543981477</v>
      </c>
      <c r="K1117">
        <v>1456764095</v>
      </c>
      <c r="L1117" s="13">
        <f t="shared" si="86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87"/>
        <v>1.325E-3</v>
      </c>
      <c r="R1117" s="8">
        <f t="shared" si="88"/>
        <v>13.25</v>
      </c>
      <c r="S1117" t="s">
        <v>8333</v>
      </c>
      <c r="T1117" t="s">
        <v>8334</v>
      </c>
      <c r="U1117">
        <f t="shared" si="89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85"/>
        <v>41069.638981481483</v>
      </c>
      <c r="K1118">
        <v>1334089208</v>
      </c>
      <c r="L1118" s="13">
        <f t="shared" si="86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87"/>
        <v>3.5704000000000004E-4</v>
      </c>
      <c r="R1118" s="8">
        <f t="shared" si="88"/>
        <v>17.852</v>
      </c>
      <c r="S1118" t="s">
        <v>8333</v>
      </c>
      <c r="T1118" t="s">
        <v>8334</v>
      </c>
      <c r="U1118">
        <f t="shared" si="89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85"/>
        <v>42363.390196759261</v>
      </c>
      <c r="K1119">
        <v>1448461313</v>
      </c>
      <c r="L1119" s="13">
        <f t="shared" si="86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87"/>
        <v>8.3000000000000004E-2</v>
      </c>
      <c r="R1119" s="8">
        <f t="shared" si="88"/>
        <v>10.375</v>
      </c>
      <c r="S1119" t="s">
        <v>8333</v>
      </c>
      <c r="T1119" t="s">
        <v>8334</v>
      </c>
      <c r="U1119">
        <f t="shared" si="89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85"/>
        <v>41733.91642361111</v>
      </c>
      <c r="K1120">
        <v>1394078379</v>
      </c>
      <c r="L1120" s="13">
        <f t="shared" si="86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87"/>
        <v>2.4222222222222221E-2</v>
      </c>
      <c r="R1120" s="8">
        <f t="shared" si="88"/>
        <v>36.333333333333336</v>
      </c>
      <c r="S1120" t="s">
        <v>8333</v>
      </c>
      <c r="T1120" t="s">
        <v>8334</v>
      </c>
      <c r="U1120">
        <f t="shared" si="89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85"/>
        <v>41735.584074074075</v>
      </c>
      <c r="K1121">
        <v>1395687664</v>
      </c>
      <c r="L1121" s="13">
        <f t="shared" si="86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87"/>
        <v>2.3809523809523812E-3</v>
      </c>
      <c r="R1121" s="8">
        <f t="shared" si="88"/>
        <v>5</v>
      </c>
      <c r="S1121" t="s">
        <v>8333</v>
      </c>
      <c r="T1121" t="s">
        <v>8334</v>
      </c>
      <c r="U1121">
        <f t="shared" si="89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85"/>
        <v>40844.664351851847</v>
      </c>
      <c r="K1122">
        <v>1315947400</v>
      </c>
      <c r="L1122" s="13">
        <f t="shared" si="86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87"/>
        <v>0</v>
      </c>
      <c r="R1122" s="8" t="e">
        <f t="shared" si="88"/>
        <v>#DIV/0!</v>
      </c>
      <c r="S1122" t="s">
        <v>8333</v>
      </c>
      <c r="T1122" t="s">
        <v>8334</v>
      </c>
      <c r="U1122">
        <f t="shared" si="89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85"/>
        <v>42442.684212962959</v>
      </c>
      <c r="K1123">
        <v>1455315916</v>
      </c>
      <c r="L1123" s="13">
        <f t="shared" si="86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87"/>
        <v>1.16E-4</v>
      </c>
      <c r="R1123" s="8">
        <f t="shared" si="88"/>
        <v>5.8</v>
      </c>
      <c r="S1123" t="s">
        <v>8333</v>
      </c>
      <c r="T1123" t="s">
        <v>8334</v>
      </c>
      <c r="U1123">
        <f t="shared" si="89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85"/>
        <v>41424.495659722219</v>
      </c>
      <c r="K1124">
        <v>1368723225</v>
      </c>
      <c r="L1124" s="13">
        <f t="shared" si="86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87"/>
        <v>0</v>
      </c>
      <c r="R1124" s="8" t="e">
        <f t="shared" si="88"/>
        <v>#DIV/0!</v>
      </c>
      <c r="S1124" t="s">
        <v>8333</v>
      </c>
      <c r="T1124" t="s">
        <v>8334</v>
      </c>
      <c r="U1124">
        <f t="shared" si="89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85"/>
        <v>41748.315370370365</v>
      </c>
      <c r="K1125">
        <v>1395318848</v>
      </c>
      <c r="L1125" s="13">
        <f t="shared" si="86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87"/>
        <v>2.2000000000000001E-3</v>
      </c>
      <c r="R1125" s="8">
        <f t="shared" si="88"/>
        <v>3.6666666666666665</v>
      </c>
      <c r="S1125" t="s">
        <v>8333</v>
      </c>
      <c r="T1125" t="s">
        <v>8334</v>
      </c>
      <c r="U1125">
        <f t="shared" si="89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85"/>
        <v>42124.458923611113</v>
      </c>
      <c r="K1126">
        <v>1427817651</v>
      </c>
      <c r="L1126" s="13">
        <f t="shared" si="86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87"/>
        <v>4.7222222222222223E-3</v>
      </c>
      <c r="R1126" s="8">
        <f t="shared" si="88"/>
        <v>60.714285714285715</v>
      </c>
      <c r="S1126" t="s">
        <v>8333</v>
      </c>
      <c r="T1126" t="s">
        <v>8335</v>
      </c>
      <c r="U1126">
        <f t="shared" si="89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85"/>
        <v>42272.415856481479</v>
      </c>
      <c r="K1127">
        <v>1438009130</v>
      </c>
      <c r="L1127" s="13">
        <f t="shared" si="86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87"/>
        <v>0</v>
      </c>
      <c r="R1127" s="8" t="e">
        <f t="shared" si="88"/>
        <v>#DIV/0!</v>
      </c>
      <c r="S1127" t="s">
        <v>8333</v>
      </c>
      <c r="T1127" t="s">
        <v>8335</v>
      </c>
      <c r="U1127">
        <f t="shared" si="89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85"/>
        <v>42565.119143518517</v>
      </c>
      <c r="K1128">
        <v>1465890694</v>
      </c>
      <c r="L1128" s="13">
        <f t="shared" si="86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87"/>
        <v>5.0000000000000001E-3</v>
      </c>
      <c r="R1128" s="8">
        <f t="shared" si="88"/>
        <v>5</v>
      </c>
      <c r="S1128" t="s">
        <v>8333</v>
      </c>
      <c r="T1128" t="s">
        <v>8335</v>
      </c>
      <c r="U1128">
        <f t="shared" si="89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85"/>
        <v>41957.687499999993</v>
      </c>
      <c r="K1129">
        <v>1413318600</v>
      </c>
      <c r="L1129" s="13">
        <f t="shared" si="86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87"/>
        <v>1.6714285714285713E-2</v>
      </c>
      <c r="R1129" s="8">
        <f t="shared" si="88"/>
        <v>25.434782608695652</v>
      </c>
      <c r="S1129" t="s">
        <v>8333</v>
      </c>
      <c r="T1129" t="s">
        <v>8335</v>
      </c>
      <c r="U1129">
        <f t="shared" si="89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85"/>
        <v>41858.441168981481</v>
      </c>
      <c r="K1130">
        <v>1404833717</v>
      </c>
      <c r="L1130" s="13">
        <f t="shared" si="86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87"/>
        <v>1E-3</v>
      </c>
      <c r="R1130" s="8">
        <f t="shared" si="88"/>
        <v>1</v>
      </c>
      <c r="S1130" t="s">
        <v>8333</v>
      </c>
      <c r="T1130" t="s">
        <v>8335</v>
      </c>
      <c r="U1130">
        <f t="shared" si="89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85"/>
        <v>42526.056631944441</v>
      </c>
      <c r="K1131">
        <v>1462515693</v>
      </c>
      <c r="L1131" s="13">
        <f t="shared" si="86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87"/>
        <v>1.0499999999999999E-3</v>
      </c>
      <c r="R1131" s="8">
        <f t="shared" si="88"/>
        <v>10.5</v>
      </c>
      <c r="S1131" t="s">
        <v>8333</v>
      </c>
      <c r="T1131" t="s">
        <v>8335</v>
      </c>
      <c r="U1131">
        <f t="shared" si="89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85"/>
        <v>41968.829861111109</v>
      </c>
      <c r="K1132">
        <v>1411775700</v>
      </c>
      <c r="L1132" s="13">
        <f t="shared" si="86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87"/>
        <v>2.2000000000000001E-3</v>
      </c>
      <c r="R1132" s="8">
        <f t="shared" si="88"/>
        <v>3.6666666666666665</v>
      </c>
      <c r="S1132" t="s">
        <v>8333</v>
      </c>
      <c r="T1132" t="s">
        <v>8335</v>
      </c>
      <c r="U1132">
        <f t="shared" si="89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85"/>
        <v>42362.699861111112</v>
      </c>
      <c r="K1133">
        <v>1448401668</v>
      </c>
      <c r="L1133" s="13">
        <f t="shared" si="86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87"/>
        <v>0</v>
      </c>
      <c r="R1133" s="8" t="e">
        <f t="shared" si="88"/>
        <v>#DIV/0!</v>
      </c>
      <c r="S1133" t="s">
        <v>8333</v>
      </c>
      <c r="T1133" t="s">
        <v>8335</v>
      </c>
      <c r="U1133">
        <f t="shared" si="89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85"/>
        <v>42735.907071759262</v>
      </c>
      <c r="K1134">
        <v>1480646771</v>
      </c>
      <c r="L1134" s="13">
        <f t="shared" si="86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87"/>
        <v>0.14380000000000001</v>
      </c>
      <c r="R1134" s="8">
        <f t="shared" si="88"/>
        <v>110.61538461538461</v>
      </c>
      <c r="S1134" t="s">
        <v>8333</v>
      </c>
      <c r="T1134" t="s">
        <v>8335</v>
      </c>
      <c r="U1134">
        <f t="shared" si="89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85"/>
        <v>41851.198854166665</v>
      </c>
      <c r="K1135">
        <v>1404207981</v>
      </c>
      <c r="L1135" s="13">
        <f t="shared" si="86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87"/>
        <v>6.6666666666666671E-3</v>
      </c>
      <c r="R1135" s="8">
        <f t="shared" si="88"/>
        <v>20</v>
      </c>
      <c r="S1135" t="s">
        <v>8333</v>
      </c>
      <c r="T1135" t="s">
        <v>8335</v>
      </c>
      <c r="U1135">
        <f t="shared" si="89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85"/>
        <v>41971.981249999997</v>
      </c>
      <c r="K1136">
        <v>1416034228</v>
      </c>
      <c r="L1136" s="13">
        <f t="shared" si="86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87"/>
        <v>4.0000000000000003E-5</v>
      </c>
      <c r="R1136" s="8">
        <f t="shared" si="88"/>
        <v>1</v>
      </c>
      <c r="S1136" t="s">
        <v>8333</v>
      </c>
      <c r="T1136" t="s">
        <v>8335</v>
      </c>
      <c r="U1136">
        <f t="shared" si="89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85"/>
        <v>42588.781180555554</v>
      </c>
      <c r="K1137">
        <v>1467935094</v>
      </c>
      <c r="L1137" s="13">
        <f t="shared" si="86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87"/>
        <v>0.05</v>
      </c>
      <c r="R1137" s="8">
        <f t="shared" si="88"/>
        <v>50</v>
      </c>
      <c r="S1137" t="s">
        <v>8333</v>
      </c>
      <c r="T1137" t="s">
        <v>8335</v>
      </c>
      <c r="U1137">
        <f t="shared" si="89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85"/>
        <v>42357.46329861111</v>
      </c>
      <c r="K1138">
        <v>1447949229</v>
      </c>
      <c r="L1138" s="13">
        <f t="shared" si="86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87"/>
        <v>6.4439140811455853E-2</v>
      </c>
      <c r="R1138" s="8">
        <f t="shared" si="88"/>
        <v>45</v>
      </c>
      <c r="S1138" t="s">
        <v>8333</v>
      </c>
      <c r="T1138" t="s">
        <v>8335</v>
      </c>
      <c r="U1138">
        <f t="shared" si="89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85"/>
        <v>42483.611354166664</v>
      </c>
      <c r="K1139">
        <v>1458848421</v>
      </c>
      <c r="L1139" s="13">
        <f t="shared" si="86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87"/>
        <v>0.39500000000000002</v>
      </c>
      <c r="R1139" s="8">
        <f t="shared" si="88"/>
        <v>253.2051282051282</v>
      </c>
      <c r="S1139" t="s">
        <v>8333</v>
      </c>
      <c r="T1139" t="s">
        <v>8335</v>
      </c>
      <c r="U1139">
        <f t="shared" si="89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85"/>
        <v>42756.698275462964</v>
      </c>
      <c r="K1140">
        <v>1483307131</v>
      </c>
      <c r="L1140" s="13">
        <f t="shared" si="86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87"/>
        <v>3.5714285714285713E-3</v>
      </c>
      <c r="R1140" s="8">
        <f t="shared" si="88"/>
        <v>31.25</v>
      </c>
      <c r="S1140" t="s">
        <v>8333</v>
      </c>
      <c r="T1140" t="s">
        <v>8335</v>
      </c>
      <c r="U1140">
        <f t="shared" si="89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85"/>
        <v>42005.139189814814</v>
      </c>
      <c r="K1141">
        <v>1417508426</v>
      </c>
      <c r="L1141" s="13">
        <f t="shared" si="86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87"/>
        <v>6.2500000000000001E-4</v>
      </c>
      <c r="R1141" s="8">
        <f t="shared" si="88"/>
        <v>5</v>
      </c>
      <c r="S1141" t="s">
        <v>8333</v>
      </c>
      <c r="T1141" t="s">
        <v>8335</v>
      </c>
      <c r="U1141">
        <f t="shared" si="89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85"/>
        <v>42222.253715277773</v>
      </c>
      <c r="K1142">
        <v>1436267121</v>
      </c>
      <c r="L1142" s="13">
        <f t="shared" si="86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87"/>
        <v>0</v>
      </c>
      <c r="R1142" s="8" t="e">
        <f t="shared" si="88"/>
        <v>#DIV/0!</v>
      </c>
      <c r="S1142" t="s">
        <v>8333</v>
      </c>
      <c r="T1142" t="s">
        <v>8335</v>
      </c>
      <c r="U1142">
        <f t="shared" si="89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85"/>
        <v>42194.491319444445</v>
      </c>
      <c r="K1143">
        <v>1433868450</v>
      </c>
      <c r="L1143" s="13">
        <f t="shared" si="86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87"/>
        <v>0</v>
      </c>
      <c r="R1143" s="8" t="e">
        <f t="shared" si="88"/>
        <v>#DIV/0!</v>
      </c>
      <c r="S1143" t="s">
        <v>8333</v>
      </c>
      <c r="T1143" t="s">
        <v>8335</v>
      </c>
      <c r="U1143">
        <f t="shared" si="89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85"/>
        <v>42051.797766203701</v>
      </c>
      <c r="K1144">
        <v>1421539727</v>
      </c>
      <c r="L1144" s="13">
        <f t="shared" si="86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87"/>
        <v>0</v>
      </c>
      <c r="R1144" s="8" t="e">
        <f t="shared" si="88"/>
        <v>#DIV/0!</v>
      </c>
      <c r="S1144" t="s">
        <v>8333</v>
      </c>
      <c r="T1144" t="s">
        <v>8335</v>
      </c>
      <c r="U1144">
        <f t="shared" si="89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85"/>
        <v>42354.985254629624</v>
      </c>
      <c r="K1145">
        <v>1447735126</v>
      </c>
      <c r="L1145" s="13">
        <f t="shared" si="86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87"/>
        <v>4.1333333333333335E-3</v>
      </c>
      <c r="R1145" s="8">
        <f t="shared" si="88"/>
        <v>23.25</v>
      </c>
      <c r="S1145" t="s">
        <v>8333</v>
      </c>
      <c r="T1145" t="s">
        <v>8335</v>
      </c>
      <c r="U1145">
        <f t="shared" si="89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85"/>
        <v>42122.973611111105</v>
      </c>
      <c r="K1146">
        <v>1427689320</v>
      </c>
      <c r="L1146" s="13">
        <f t="shared" si="86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87"/>
        <v>0</v>
      </c>
      <c r="R1146" s="8" t="e">
        <f t="shared" si="88"/>
        <v>#DIV/0!</v>
      </c>
      <c r="S1146" t="s">
        <v>8336</v>
      </c>
      <c r="T1146" t="s">
        <v>8337</v>
      </c>
      <c r="U1146">
        <f t="shared" si="89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85"/>
        <v>41914.539259259254</v>
      </c>
      <c r="K1147">
        <v>1407088592</v>
      </c>
      <c r="L1147" s="13">
        <f t="shared" si="86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87"/>
        <v>1.25E-3</v>
      </c>
      <c r="R1147" s="8">
        <f t="shared" si="88"/>
        <v>100</v>
      </c>
      <c r="S1147" t="s">
        <v>8336</v>
      </c>
      <c r="T1147" t="s">
        <v>8337</v>
      </c>
      <c r="U1147">
        <f t="shared" si="89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85"/>
        <v>41761.745057870365</v>
      </c>
      <c r="K1148">
        <v>1395787973</v>
      </c>
      <c r="L1148" s="13">
        <f t="shared" si="86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87"/>
        <v>8.8333333333333333E-2</v>
      </c>
      <c r="R1148" s="8">
        <f t="shared" si="88"/>
        <v>44.166666666666664</v>
      </c>
      <c r="S1148" t="s">
        <v>8336</v>
      </c>
      <c r="T1148" t="s">
        <v>8337</v>
      </c>
      <c r="U1148">
        <f t="shared" si="89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85"/>
        <v>41931.763692129629</v>
      </c>
      <c r="K1149">
        <v>1408576783</v>
      </c>
      <c r="L1149" s="13">
        <f t="shared" si="86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87"/>
        <v>0</v>
      </c>
      <c r="R1149" s="8" t="e">
        <f t="shared" si="88"/>
        <v>#DIV/0!</v>
      </c>
      <c r="S1149" t="s">
        <v>8336</v>
      </c>
      <c r="T1149" t="s">
        <v>8337</v>
      </c>
      <c r="U1149">
        <f t="shared" si="89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85"/>
        <v>42705.00440972222</v>
      </c>
      <c r="K1150">
        <v>1477973181</v>
      </c>
      <c r="L1150" s="13">
        <f t="shared" si="86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87"/>
        <v>4.8666666666666667E-3</v>
      </c>
      <c r="R1150" s="8">
        <f t="shared" si="88"/>
        <v>24.333333333333332</v>
      </c>
      <c r="S1150" t="s">
        <v>8336</v>
      </c>
      <c r="T1150" t="s">
        <v>8337</v>
      </c>
      <c r="U1150">
        <f t="shared" si="89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85"/>
        <v>42537.501921296294</v>
      </c>
      <c r="K1151">
        <v>1463504566</v>
      </c>
      <c r="L1151" s="13">
        <f t="shared" si="86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87"/>
        <v>1.5E-3</v>
      </c>
      <c r="R1151" s="8">
        <f t="shared" si="88"/>
        <v>37.5</v>
      </c>
      <c r="S1151" t="s">
        <v>8336</v>
      </c>
      <c r="T1151" t="s">
        <v>8337</v>
      </c>
      <c r="U1151">
        <f t="shared" si="89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85"/>
        <v>42377.74623842592</v>
      </c>
      <c r="K1152">
        <v>1447109675</v>
      </c>
      <c r="L1152" s="13">
        <f t="shared" si="86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87"/>
        <v>0.1008</v>
      </c>
      <c r="R1152" s="8">
        <f t="shared" si="88"/>
        <v>42</v>
      </c>
      <c r="S1152" t="s">
        <v>8336</v>
      </c>
      <c r="T1152" t="s">
        <v>8337</v>
      </c>
      <c r="U1152">
        <f t="shared" si="89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85"/>
        <v>42253.894247685188</v>
      </c>
      <c r="K1153">
        <v>1439000863</v>
      </c>
      <c r="L1153" s="13">
        <f t="shared" si="86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87"/>
        <v>0</v>
      </c>
      <c r="R1153" s="8" t="e">
        <f t="shared" si="88"/>
        <v>#DIV/0!</v>
      </c>
      <c r="S1153" t="s">
        <v>8336</v>
      </c>
      <c r="T1153" t="s">
        <v>8337</v>
      </c>
      <c r="U1153">
        <f t="shared" si="89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ref="J1154:J1217" si="90">(I1154/86400)+25569+(-5/24)</f>
        <v>42139.501296296294</v>
      </c>
      <c r="K1154">
        <v>1429117312</v>
      </c>
      <c r="L1154" s="13">
        <f t="shared" ref="L1154:L1217" si="91">(K1154/86400)+25569+(-5/24)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92">E1154/D1154</f>
        <v>5.6937500000000002E-2</v>
      </c>
      <c r="R1154" s="8">
        <f t="shared" ref="R1154:R1217" si="93">E1154/N1154</f>
        <v>60.733333333333334</v>
      </c>
      <c r="S1154" t="s">
        <v>8336</v>
      </c>
      <c r="T1154" t="s">
        <v>8337</v>
      </c>
      <c r="U1154">
        <f t="shared" si="89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si="90"/>
        <v>42173.505844907406</v>
      </c>
      <c r="K1155">
        <v>1432055305</v>
      </c>
      <c r="L1155" s="13">
        <f t="shared" si="91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92"/>
        <v>6.2500000000000003E-3</v>
      </c>
      <c r="R1155" s="8">
        <f t="shared" si="93"/>
        <v>50</v>
      </c>
      <c r="S1155" t="s">
        <v>8336</v>
      </c>
      <c r="T1155" t="s">
        <v>8337</v>
      </c>
      <c r="U1155">
        <f t="shared" ref="U1155:U1218" si="94">J1155-L1155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90"/>
        <v>42252.900532407402</v>
      </c>
      <c r="K1156">
        <v>1438915006</v>
      </c>
      <c r="L1156" s="13">
        <f t="shared" si="91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92"/>
        <v>6.5000000000000002E-2</v>
      </c>
      <c r="R1156" s="8">
        <f t="shared" si="93"/>
        <v>108.33333333333333</v>
      </c>
      <c r="S1156" t="s">
        <v>8336</v>
      </c>
      <c r="T1156" t="s">
        <v>8337</v>
      </c>
      <c r="U1156">
        <f t="shared" si="94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90"/>
        <v>41865.555648148147</v>
      </c>
      <c r="K1157">
        <v>1405448408</v>
      </c>
      <c r="L1157" s="13">
        <f t="shared" si="91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92"/>
        <v>7.5199999999999998E-3</v>
      </c>
      <c r="R1157" s="8">
        <f t="shared" si="93"/>
        <v>23.5</v>
      </c>
      <c r="S1157" t="s">
        <v>8336</v>
      </c>
      <c r="T1157" t="s">
        <v>8337</v>
      </c>
      <c r="U1157">
        <f t="shared" si="94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90"/>
        <v>42058.862986111104</v>
      </c>
      <c r="K1158">
        <v>1422150162</v>
      </c>
      <c r="L1158" s="13">
        <f t="shared" si="91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92"/>
        <v>0</v>
      </c>
      <c r="R1158" s="8" t="e">
        <f t="shared" si="93"/>
        <v>#DIV/0!</v>
      </c>
      <c r="S1158" t="s">
        <v>8336</v>
      </c>
      <c r="T1158" t="s">
        <v>8337</v>
      </c>
      <c r="U1158">
        <f t="shared" si="94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90"/>
        <v>41978.46157407407</v>
      </c>
      <c r="K1159">
        <v>1412607880</v>
      </c>
      <c r="L1159" s="13">
        <f t="shared" si="91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92"/>
        <v>1.5100000000000001E-2</v>
      </c>
      <c r="R1159" s="8">
        <f t="shared" si="93"/>
        <v>50.333333333333336</v>
      </c>
      <c r="S1159" t="s">
        <v>8336</v>
      </c>
      <c r="T1159" t="s">
        <v>8337</v>
      </c>
      <c r="U1159">
        <f t="shared" si="94"/>
        <v>60.041666666664241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90"/>
        <v>41981.883425925924</v>
      </c>
      <c r="K1160">
        <v>1415499128</v>
      </c>
      <c r="L1160" s="13">
        <f t="shared" si="91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92"/>
        <v>4.6666666666666671E-3</v>
      </c>
      <c r="R1160" s="8">
        <f t="shared" si="93"/>
        <v>11.666666666666666</v>
      </c>
      <c r="S1160" t="s">
        <v>8336</v>
      </c>
      <c r="T1160" t="s">
        <v>8337</v>
      </c>
      <c r="U1160">
        <f t="shared" si="94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90"/>
        <v>42185.447916666664</v>
      </c>
      <c r="K1161">
        <v>1433006765</v>
      </c>
      <c r="L1161" s="13">
        <f t="shared" si="91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92"/>
        <v>0</v>
      </c>
      <c r="R1161" s="8" t="e">
        <f t="shared" si="93"/>
        <v>#DIV/0!</v>
      </c>
      <c r="S1161" t="s">
        <v>8336</v>
      </c>
      <c r="T1161" t="s">
        <v>8337</v>
      </c>
      <c r="U1161">
        <f t="shared" si="94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90"/>
        <v>42090.904930555553</v>
      </c>
      <c r="K1162">
        <v>1424922186</v>
      </c>
      <c r="L1162" s="13">
        <f t="shared" si="91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92"/>
        <v>3.85E-2</v>
      </c>
      <c r="R1162" s="8">
        <f t="shared" si="93"/>
        <v>60.789473684210527</v>
      </c>
      <c r="S1162" t="s">
        <v>8336</v>
      </c>
      <c r="T1162" t="s">
        <v>8337</v>
      </c>
      <c r="U1162">
        <f t="shared" si="94"/>
        <v>29.958333333335759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90"/>
        <v>42143.421168981477</v>
      </c>
      <c r="K1163">
        <v>1430233589</v>
      </c>
      <c r="L1163" s="13">
        <f t="shared" si="91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92"/>
        <v>0</v>
      </c>
      <c r="R1163" s="8" t="e">
        <f t="shared" si="93"/>
        <v>#DIV/0!</v>
      </c>
      <c r="S1163" t="s">
        <v>8336</v>
      </c>
      <c r="T1163" t="s">
        <v>8337</v>
      </c>
      <c r="U1163">
        <f t="shared" si="94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90"/>
        <v>41907.475277777776</v>
      </c>
      <c r="K1164">
        <v>1408983864</v>
      </c>
      <c r="L1164" s="13">
        <f t="shared" si="91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92"/>
        <v>5.8333333333333338E-4</v>
      </c>
      <c r="R1164" s="8">
        <f t="shared" si="93"/>
        <v>17.5</v>
      </c>
      <c r="S1164" t="s">
        <v>8336</v>
      </c>
      <c r="T1164" t="s">
        <v>8337</v>
      </c>
      <c r="U1164">
        <f t="shared" si="94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90"/>
        <v>41860.515277777777</v>
      </c>
      <c r="K1165">
        <v>1405012920</v>
      </c>
      <c r="L1165" s="13">
        <f t="shared" si="91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92"/>
        <v>0</v>
      </c>
      <c r="R1165" s="8" t="e">
        <f t="shared" si="93"/>
        <v>#DIV/0!</v>
      </c>
      <c r="S1165" t="s">
        <v>8336</v>
      </c>
      <c r="T1165" t="s">
        <v>8337</v>
      </c>
      <c r="U1165">
        <f t="shared" si="94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90"/>
        <v>42539.51599537037</v>
      </c>
      <c r="K1166">
        <v>1463678582</v>
      </c>
      <c r="L1166" s="13">
        <f t="shared" si="91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92"/>
        <v>0</v>
      </c>
      <c r="R1166" s="8" t="e">
        <f t="shared" si="93"/>
        <v>#DIV/0!</v>
      </c>
      <c r="S1166" t="s">
        <v>8336</v>
      </c>
      <c r="T1166" t="s">
        <v>8337</v>
      </c>
      <c r="U1166">
        <f t="shared" si="94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90"/>
        <v>41826.00613425926</v>
      </c>
      <c r="K1167">
        <v>1401685730</v>
      </c>
      <c r="L1167" s="13">
        <f t="shared" si="91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92"/>
        <v>0.20705000000000001</v>
      </c>
      <c r="R1167" s="8">
        <f t="shared" si="93"/>
        <v>82.82</v>
      </c>
      <c r="S1167" t="s">
        <v>8336</v>
      </c>
      <c r="T1167" t="s">
        <v>8337</v>
      </c>
      <c r="U1167">
        <f t="shared" si="94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90"/>
        <v>42180.958333333336</v>
      </c>
      <c r="K1168">
        <v>1432640342</v>
      </c>
      <c r="L1168" s="13">
        <f t="shared" si="91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92"/>
        <v>0.19139999999999999</v>
      </c>
      <c r="R1168" s="8">
        <f t="shared" si="93"/>
        <v>358.875</v>
      </c>
      <c r="S1168" t="s">
        <v>8336</v>
      </c>
      <c r="T1168" t="s">
        <v>8337</v>
      </c>
      <c r="U1168">
        <f t="shared" si="94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90"/>
        <v>41894.526562499996</v>
      </c>
      <c r="K1169">
        <v>1407865095</v>
      </c>
      <c r="L1169" s="13">
        <f t="shared" si="91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92"/>
        <v>1.6316666666666667E-2</v>
      </c>
      <c r="R1169" s="8">
        <f t="shared" si="93"/>
        <v>61.1875</v>
      </c>
      <c r="S1169" t="s">
        <v>8336</v>
      </c>
      <c r="T1169" t="s">
        <v>8337</v>
      </c>
      <c r="U1169">
        <f t="shared" si="94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90"/>
        <v>42634.845659722218</v>
      </c>
      <c r="K1170">
        <v>1471915065</v>
      </c>
      <c r="L1170" s="13">
        <f t="shared" si="91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92"/>
        <v>5.6666666666666664E-2</v>
      </c>
      <c r="R1170" s="8">
        <f t="shared" si="93"/>
        <v>340</v>
      </c>
      <c r="S1170" t="s">
        <v>8336</v>
      </c>
      <c r="T1170" t="s">
        <v>8337</v>
      </c>
      <c r="U1170">
        <f t="shared" si="94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90"/>
        <v>42057.145405092589</v>
      </c>
      <c r="K1171">
        <v>1422001763</v>
      </c>
      <c r="L1171" s="13">
        <f t="shared" si="91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92"/>
        <v>1.6999999999999999E-3</v>
      </c>
      <c r="R1171" s="8">
        <f t="shared" si="93"/>
        <v>5.666666666666667</v>
      </c>
      <c r="S1171" t="s">
        <v>8336</v>
      </c>
      <c r="T1171" t="s">
        <v>8337</v>
      </c>
      <c r="U1171">
        <f t="shared" si="94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90"/>
        <v>42154.684849537036</v>
      </c>
      <c r="K1172">
        <v>1430429171</v>
      </c>
      <c r="L1172" s="13">
        <f t="shared" si="91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92"/>
        <v>4.0000000000000001E-3</v>
      </c>
      <c r="R1172" s="8">
        <f t="shared" si="93"/>
        <v>50</v>
      </c>
      <c r="S1172" t="s">
        <v>8336</v>
      </c>
      <c r="T1172" t="s">
        <v>8337</v>
      </c>
      <c r="U1172">
        <f t="shared" si="94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90"/>
        <v>41956.638043981475</v>
      </c>
      <c r="K1173">
        <v>1414351127</v>
      </c>
      <c r="L1173" s="13">
        <f t="shared" si="91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92"/>
        <v>1E-3</v>
      </c>
      <c r="R1173" s="8">
        <f t="shared" si="93"/>
        <v>25</v>
      </c>
      <c r="S1173" t="s">
        <v>8336</v>
      </c>
      <c r="T1173" t="s">
        <v>8337</v>
      </c>
      <c r="U1173">
        <f t="shared" si="94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90"/>
        <v>41871.473981481475</v>
      </c>
      <c r="K1174">
        <v>1405959752</v>
      </c>
      <c r="L1174" s="13">
        <f t="shared" si="91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92"/>
        <v>0</v>
      </c>
      <c r="R1174" s="8" t="e">
        <f t="shared" si="93"/>
        <v>#DIV/0!</v>
      </c>
      <c r="S1174" t="s">
        <v>8336</v>
      </c>
      <c r="T1174" t="s">
        <v>8337</v>
      </c>
      <c r="U1174">
        <f t="shared" si="94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90"/>
        <v>42218.97751157407</v>
      </c>
      <c r="K1175">
        <v>1435552057</v>
      </c>
      <c r="L1175" s="13">
        <f t="shared" si="91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92"/>
        <v>2.4000000000000001E-4</v>
      </c>
      <c r="R1175" s="8">
        <f t="shared" si="93"/>
        <v>30</v>
      </c>
      <c r="S1175" t="s">
        <v>8336</v>
      </c>
      <c r="T1175" t="s">
        <v>8337</v>
      </c>
      <c r="U1175">
        <f t="shared" si="94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90"/>
        <v>42498.633414351854</v>
      </c>
      <c r="K1176">
        <v>1460146327</v>
      </c>
      <c r="L1176" s="13">
        <f t="shared" si="91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92"/>
        <v>5.906666666666667E-2</v>
      </c>
      <c r="R1176" s="8">
        <f t="shared" si="93"/>
        <v>46.631578947368418</v>
      </c>
      <c r="S1176" t="s">
        <v>8336</v>
      </c>
      <c r="T1176" t="s">
        <v>8337</v>
      </c>
      <c r="U1176">
        <f t="shared" si="94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90"/>
        <v>42200.520127314812</v>
      </c>
      <c r="K1177">
        <v>1434389339</v>
      </c>
      <c r="L1177" s="13">
        <f t="shared" si="91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92"/>
        <v>2.9250000000000002E-2</v>
      </c>
      <c r="R1177" s="8">
        <f t="shared" si="93"/>
        <v>65</v>
      </c>
      <c r="S1177" t="s">
        <v>8336</v>
      </c>
      <c r="T1177" t="s">
        <v>8337</v>
      </c>
      <c r="U1177">
        <f t="shared" si="94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90"/>
        <v>42800.333333333336</v>
      </c>
      <c r="K1178">
        <v>1484094498</v>
      </c>
      <c r="L1178" s="13">
        <f t="shared" si="91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92"/>
        <v>5.7142857142857142E-5</v>
      </c>
      <c r="R1178" s="8">
        <f t="shared" si="93"/>
        <v>10</v>
      </c>
      <c r="S1178" t="s">
        <v>8336</v>
      </c>
      <c r="T1178" t="s">
        <v>8337</v>
      </c>
      <c r="U1178">
        <f t="shared" si="94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90"/>
        <v>41927.452499999999</v>
      </c>
      <c r="K1179">
        <v>1410796296</v>
      </c>
      <c r="L1179" s="13">
        <f t="shared" si="91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92"/>
        <v>0</v>
      </c>
      <c r="R1179" s="8" t="e">
        <f t="shared" si="93"/>
        <v>#DIV/0!</v>
      </c>
      <c r="S1179" t="s">
        <v>8336</v>
      </c>
      <c r="T1179" t="s">
        <v>8337</v>
      </c>
      <c r="U1179">
        <f t="shared" si="94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90"/>
        <v>41867.69736111111</v>
      </c>
      <c r="K1180">
        <v>1405633452</v>
      </c>
      <c r="L1180" s="13">
        <f t="shared" si="91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92"/>
        <v>6.666666666666667E-5</v>
      </c>
      <c r="R1180" s="8">
        <f t="shared" si="93"/>
        <v>5</v>
      </c>
      <c r="S1180" t="s">
        <v>8336</v>
      </c>
      <c r="T1180" t="s">
        <v>8337</v>
      </c>
      <c r="U1180">
        <f t="shared" si="94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90"/>
        <v>42305.511886574073</v>
      </c>
      <c r="K1181">
        <v>1443460627</v>
      </c>
      <c r="L1181" s="13">
        <f t="shared" si="91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92"/>
        <v>5.3333333333333337E-2</v>
      </c>
      <c r="R1181" s="8">
        <f t="shared" si="93"/>
        <v>640</v>
      </c>
      <c r="S1181" t="s">
        <v>8336</v>
      </c>
      <c r="T1181" t="s">
        <v>8337</v>
      </c>
      <c r="U1181">
        <f t="shared" si="94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90"/>
        <v>41818.598541666666</v>
      </c>
      <c r="K1182">
        <v>1400786514</v>
      </c>
      <c r="L1182" s="13">
        <f t="shared" si="91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92"/>
        <v>0.11749999999999999</v>
      </c>
      <c r="R1182" s="8">
        <f t="shared" si="93"/>
        <v>69.117647058823536</v>
      </c>
      <c r="S1182" t="s">
        <v>8336</v>
      </c>
      <c r="T1182" t="s">
        <v>8337</v>
      </c>
      <c r="U1182">
        <f t="shared" si="94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90"/>
        <v>42064.131030092591</v>
      </c>
      <c r="K1183">
        <v>1422605321</v>
      </c>
      <c r="L1183" s="13">
        <f t="shared" si="91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92"/>
        <v>8.0000000000000007E-5</v>
      </c>
      <c r="R1183" s="8">
        <f t="shared" si="93"/>
        <v>1.3333333333333333</v>
      </c>
      <c r="S1183" t="s">
        <v>8336</v>
      </c>
      <c r="T1183" t="s">
        <v>8337</v>
      </c>
      <c r="U1183">
        <f t="shared" si="94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90"/>
        <v>42747.487499999996</v>
      </c>
      <c r="K1184">
        <v>1482609088</v>
      </c>
      <c r="L1184" s="13">
        <f t="shared" si="91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92"/>
        <v>4.2000000000000003E-2</v>
      </c>
      <c r="R1184" s="8">
        <f t="shared" si="93"/>
        <v>10.5</v>
      </c>
      <c r="S1184" t="s">
        <v>8336</v>
      </c>
      <c r="T1184" t="s">
        <v>8337</v>
      </c>
      <c r="U1184">
        <f t="shared" si="94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90"/>
        <v>42675.957638888889</v>
      </c>
      <c r="K1185">
        <v>1476391223</v>
      </c>
      <c r="L1185" s="13">
        <f t="shared" si="91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92"/>
        <v>0.04</v>
      </c>
      <c r="R1185" s="8">
        <f t="shared" si="93"/>
        <v>33.333333333333336</v>
      </c>
      <c r="S1185" t="s">
        <v>8336</v>
      </c>
      <c r="T1185" t="s">
        <v>8337</v>
      </c>
      <c r="U1185">
        <f t="shared" si="94"/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90"/>
        <v>42772.391331018516</v>
      </c>
      <c r="K1186">
        <v>1483712611</v>
      </c>
      <c r="L1186" s="13">
        <f t="shared" si="91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92"/>
        <v>1.0493636363636363</v>
      </c>
      <c r="R1186" s="8">
        <f t="shared" si="93"/>
        <v>61.562666666666665</v>
      </c>
      <c r="S1186" t="s">
        <v>8338</v>
      </c>
      <c r="T1186" t="s">
        <v>8339</v>
      </c>
      <c r="U1186">
        <f t="shared" si="94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90"/>
        <v>42162.958333333336</v>
      </c>
      <c r="K1187">
        <v>1430945149</v>
      </c>
      <c r="L1187" s="13">
        <f t="shared" si="91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92"/>
        <v>1.0544</v>
      </c>
      <c r="R1187" s="8">
        <f t="shared" si="93"/>
        <v>118.73873873873873</v>
      </c>
      <c r="S1187" t="s">
        <v>8338</v>
      </c>
      <c r="T1187" t="s">
        <v>8339</v>
      </c>
      <c r="U1187">
        <f t="shared" si="94"/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90"/>
        <v>42156.737499999996</v>
      </c>
      <c r="K1188">
        <v>1430340195</v>
      </c>
      <c r="L1188" s="13">
        <f t="shared" si="91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92"/>
        <v>1.0673333333333332</v>
      </c>
      <c r="R1188" s="8">
        <f t="shared" si="93"/>
        <v>65.081300813008127</v>
      </c>
      <c r="S1188" t="s">
        <v>8338</v>
      </c>
      <c r="T1188" t="s">
        <v>8339</v>
      </c>
      <c r="U1188">
        <f t="shared" si="94"/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90"/>
        <v>42141.541666666664</v>
      </c>
      <c r="K1189">
        <v>1429133323</v>
      </c>
      <c r="L1189" s="13">
        <f t="shared" si="91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92"/>
        <v>1.0412571428571429</v>
      </c>
      <c r="R1189" s="8">
        <f t="shared" si="93"/>
        <v>130.15714285714284</v>
      </c>
      <c r="S1189" t="s">
        <v>8338</v>
      </c>
      <c r="T1189" t="s">
        <v>8339</v>
      </c>
      <c r="U1189">
        <f t="shared" si="94"/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90"/>
        <v>42732.492361111108</v>
      </c>
      <c r="K1190">
        <v>1481129340</v>
      </c>
      <c r="L1190" s="13">
        <f t="shared" si="91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92"/>
        <v>1.6054999999999999</v>
      </c>
      <c r="R1190" s="8">
        <f t="shared" si="93"/>
        <v>37.776470588235291</v>
      </c>
      <c r="S1190" t="s">
        <v>8338</v>
      </c>
      <c r="T1190" t="s">
        <v>8339</v>
      </c>
      <c r="U1190">
        <f t="shared" si="94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90"/>
        <v>42550.770775462959</v>
      </c>
      <c r="K1191">
        <v>1465428595</v>
      </c>
      <c r="L1191" s="13">
        <f t="shared" si="91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92"/>
        <v>1.0777777777777777</v>
      </c>
      <c r="R1191" s="8">
        <f t="shared" si="93"/>
        <v>112.79069767441861</v>
      </c>
      <c r="S1191" t="s">
        <v>8338</v>
      </c>
      <c r="T1191" t="s">
        <v>8339</v>
      </c>
      <c r="U1191">
        <f t="shared" si="94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90"/>
        <v>41882.457465277774</v>
      </c>
      <c r="K1192">
        <v>1406908725</v>
      </c>
      <c r="L1192" s="13">
        <f t="shared" si="91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92"/>
        <v>1.35</v>
      </c>
      <c r="R1192" s="8">
        <f t="shared" si="93"/>
        <v>51.92307692307692</v>
      </c>
      <c r="S1192" t="s">
        <v>8338</v>
      </c>
      <c r="T1192" t="s">
        <v>8339</v>
      </c>
      <c r="U1192">
        <f t="shared" si="94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90"/>
        <v>42449.353703703702</v>
      </c>
      <c r="K1193">
        <v>1455892160</v>
      </c>
      <c r="L1193" s="13">
        <f t="shared" si="91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92"/>
        <v>1.0907407407407408</v>
      </c>
      <c r="R1193" s="8">
        <f t="shared" si="93"/>
        <v>89.242424242424249</v>
      </c>
      <c r="S1193" t="s">
        <v>8338</v>
      </c>
      <c r="T1193" t="s">
        <v>8339</v>
      </c>
      <c r="U1193">
        <f t="shared" si="94"/>
        <v>29.958333333335759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90"/>
        <v>42777.298356481479</v>
      </c>
      <c r="K1194">
        <v>1484222978</v>
      </c>
      <c r="L1194" s="13">
        <f t="shared" si="91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92"/>
        <v>2.9</v>
      </c>
      <c r="R1194" s="8">
        <f t="shared" si="93"/>
        <v>19.333333333333332</v>
      </c>
      <c r="S1194" t="s">
        <v>8338</v>
      </c>
      <c r="T1194" t="s">
        <v>8339</v>
      </c>
      <c r="U1194">
        <f t="shared" si="94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90"/>
        <v>42469.526076388887</v>
      </c>
      <c r="K1195">
        <v>1455043053</v>
      </c>
      <c r="L1195" s="13">
        <f t="shared" si="91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92"/>
        <v>1.0395714285714286</v>
      </c>
      <c r="R1195" s="8">
        <f t="shared" si="93"/>
        <v>79.967032967032964</v>
      </c>
      <c r="S1195" t="s">
        <v>8338</v>
      </c>
      <c r="T1195" t="s">
        <v>8339</v>
      </c>
      <c r="U1195">
        <f t="shared" si="94"/>
        <v>59.958333333335759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90"/>
        <v>42102.27984953703</v>
      </c>
      <c r="K1196">
        <v>1425901379</v>
      </c>
      <c r="L1196" s="13">
        <f t="shared" si="91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92"/>
        <v>3.2223999999999999</v>
      </c>
      <c r="R1196" s="8">
        <f t="shared" si="93"/>
        <v>56.414565826330531</v>
      </c>
      <c r="S1196" t="s">
        <v>8338</v>
      </c>
      <c r="T1196" t="s">
        <v>8339</v>
      </c>
      <c r="U1196">
        <f t="shared" si="94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90"/>
        <v>42358.166666666664</v>
      </c>
      <c r="K1197">
        <v>1445415653</v>
      </c>
      <c r="L1197" s="13">
        <f t="shared" si="91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92"/>
        <v>1.35</v>
      </c>
      <c r="R1197" s="8">
        <f t="shared" si="93"/>
        <v>79.411764705882348</v>
      </c>
      <c r="S1197" t="s">
        <v>8338</v>
      </c>
      <c r="T1197" t="s">
        <v>8339</v>
      </c>
      <c r="U1197">
        <f t="shared" si="94"/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90"/>
        <v>42356.610405092586</v>
      </c>
      <c r="K1198">
        <v>1447875539</v>
      </c>
      <c r="L1198" s="13">
        <f t="shared" si="91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92"/>
        <v>2.6991034482758622</v>
      </c>
      <c r="R1198" s="8">
        <f t="shared" si="93"/>
        <v>76.439453125</v>
      </c>
      <c r="S1198" t="s">
        <v>8338</v>
      </c>
      <c r="T1198" t="s">
        <v>8339</v>
      </c>
      <c r="U1198">
        <f t="shared" si="94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90"/>
        <v>42534.040972222218</v>
      </c>
      <c r="K1199">
        <v>1463155034</v>
      </c>
      <c r="L1199" s="13">
        <f t="shared" si="91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92"/>
        <v>2.5329333333333333</v>
      </c>
      <c r="R1199" s="8">
        <f t="shared" si="93"/>
        <v>121</v>
      </c>
      <c r="S1199" t="s">
        <v>8338</v>
      </c>
      <c r="T1199" t="s">
        <v>8339</v>
      </c>
      <c r="U1199">
        <f t="shared" si="94"/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90"/>
        <v>42368.916666666664</v>
      </c>
      <c r="K1200">
        <v>1448463086</v>
      </c>
      <c r="L1200" s="13">
        <f t="shared" si="91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92"/>
        <v>2.6059999999999999</v>
      </c>
      <c r="R1200" s="8">
        <f t="shared" si="93"/>
        <v>54.616766467065865</v>
      </c>
      <c r="S1200" t="s">
        <v>8338</v>
      </c>
      <c r="T1200" t="s">
        <v>8339</v>
      </c>
      <c r="U1200">
        <f t="shared" si="94"/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90"/>
        <v>42193.562499999993</v>
      </c>
      <c r="K1201">
        <v>1433615400</v>
      </c>
      <c r="L1201" s="13">
        <f t="shared" si="91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92"/>
        <v>1.0131677953348381</v>
      </c>
      <c r="R1201" s="8">
        <f t="shared" si="93"/>
        <v>299.22222222222223</v>
      </c>
      <c r="S1201" t="s">
        <v>8338</v>
      </c>
      <c r="T1201" t="s">
        <v>8339</v>
      </c>
      <c r="U1201">
        <f t="shared" si="94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90"/>
        <v>42110.269166666665</v>
      </c>
      <c r="K1202">
        <v>1427369256</v>
      </c>
      <c r="L1202" s="13">
        <f t="shared" si="91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92"/>
        <v>1.2560416666666667</v>
      </c>
      <c r="R1202" s="8">
        <f t="shared" si="93"/>
        <v>58.533980582524272</v>
      </c>
      <c r="S1202" t="s">
        <v>8338</v>
      </c>
      <c r="T1202" t="s">
        <v>8339</v>
      </c>
      <c r="U1202">
        <f t="shared" si="94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90"/>
        <v>42566.398680555554</v>
      </c>
      <c r="K1203">
        <v>1466001246</v>
      </c>
      <c r="L1203" s="13">
        <f t="shared" si="91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92"/>
        <v>1.0243783333333334</v>
      </c>
      <c r="R1203" s="8">
        <f t="shared" si="93"/>
        <v>55.371801801801809</v>
      </c>
      <c r="S1203" t="s">
        <v>8338</v>
      </c>
      <c r="T1203" t="s">
        <v>8339</v>
      </c>
      <c r="U1203">
        <f t="shared" si="94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90"/>
        <v>42182.08048611111</v>
      </c>
      <c r="K1204">
        <v>1432796154</v>
      </c>
      <c r="L1204" s="13">
        <f t="shared" si="91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92"/>
        <v>1.99244</v>
      </c>
      <c r="R1204" s="8">
        <f t="shared" si="93"/>
        <v>183.80442804428046</v>
      </c>
      <c r="S1204" t="s">
        <v>8338</v>
      </c>
      <c r="T1204" t="s">
        <v>8339</v>
      </c>
      <c r="U1204">
        <f t="shared" si="94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90"/>
        <v>42155.4065625</v>
      </c>
      <c r="K1205">
        <v>1430491527</v>
      </c>
      <c r="L1205" s="13">
        <f t="shared" si="91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92"/>
        <v>1.0245398773006136</v>
      </c>
      <c r="R1205" s="8">
        <f t="shared" si="93"/>
        <v>165.34653465346534</v>
      </c>
      <c r="S1205" t="s">
        <v>8338</v>
      </c>
      <c r="T1205" t="s">
        <v>8339</v>
      </c>
      <c r="U1205">
        <f t="shared" si="94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90"/>
        <v>42341.999999999993</v>
      </c>
      <c r="K1206">
        <v>1445363833</v>
      </c>
      <c r="L1206" s="13">
        <f t="shared" si="91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92"/>
        <v>1.0294615384615384</v>
      </c>
      <c r="R1206" s="8">
        <f t="shared" si="93"/>
        <v>234.78947368421052</v>
      </c>
      <c r="S1206" t="s">
        <v>8338</v>
      </c>
      <c r="T1206" t="s">
        <v>8339</v>
      </c>
      <c r="U1206">
        <f t="shared" si="94"/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90"/>
        <v>42168.298043981478</v>
      </c>
      <c r="K1207">
        <v>1431605351</v>
      </c>
      <c r="L1207" s="13">
        <f t="shared" si="91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92"/>
        <v>1.0086153846153847</v>
      </c>
      <c r="R1207" s="8">
        <f t="shared" si="93"/>
        <v>211.48387096774192</v>
      </c>
      <c r="S1207" t="s">
        <v>8338</v>
      </c>
      <c r="T1207" t="s">
        <v>8339</v>
      </c>
      <c r="U1207">
        <f t="shared" si="94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90"/>
        <v>42805.353472222218</v>
      </c>
      <c r="K1208">
        <v>1486406253</v>
      </c>
      <c r="L1208" s="13">
        <f t="shared" si="91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92"/>
        <v>1.1499999999999999</v>
      </c>
      <c r="R1208" s="8">
        <f t="shared" si="93"/>
        <v>32.34375</v>
      </c>
      <c r="S1208" t="s">
        <v>8338</v>
      </c>
      <c r="T1208" t="s">
        <v>8339</v>
      </c>
      <c r="U1208">
        <f t="shared" si="94"/>
        <v>32.785729166665988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90"/>
        <v>42460.208333333336</v>
      </c>
      <c r="K1209">
        <v>1456827573</v>
      </c>
      <c r="L1209" s="13">
        <f t="shared" si="91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92"/>
        <v>1.0416766467065868</v>
      </c>
      <c r="R1209" s="8">
        <f t="shared" si="93"/>
        <v>123.37588652482269</v>
      </c>
      <c r="S1209" t="s">
        <v>8338</v>
      </c>
      <c r="T1209" t="s">
        <v>8339</v>
      </c>
      <c r="U1209">
        <f t="shared" si="94"/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90"/>
        <v>42453.459074074075</v>
      </c>
      <c r="K1210">
        <v>1456246864</v>
      </c>
      <c r="L1210" s="13">
        <f t="shared" si="91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92"/>
        <v>1.5529999999999999</v>
      </c>
      <c r="R1210" s="8">
        <f t="shared" si="93"/>
        <v>207.06666666666666</v>
      </c>
      <c r="S1210" t="s">
        <v>8338</v>
      </c>
      <c r="T1210" t="s">
        <v>8339</v>
      </c>
      <c r="U1210">
        <f t="shared" si="94"/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90"/>
        <v>42791.637789351851</v>
      </c>
      <c r="K1211">
        <v>1485461905</v>
      </c>
      <c r="L1211" s="13">
        <f t="shared" si="91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92"/>
        <v>1.06</v>
      </c>
      <c r="R1211" s="8">
        <f t="shared" si="93"/>
        <v>138.2608695652174</v>
      </c>
      <c r="S1211" t="s">
        <v>8338</v>
      </c>
      <c r="T1211" t="s">
        <v>8339</v>
      </c>
      <c r="U1211">
        <f t="shared" si="94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90"/>
        <v>42155.666666666664</v>
      </c>
      <c r="K1212">
        <v>1431124572</v>
      </c>
      <c r="L1212" s="13">
        <f t="shared" si="91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92"/>
        <v>2.5431499999999998</v>
      </c>
      <c r="R1212" s="8">
        <f t="shared" si="93"/>
        <v>493.81553398058253</v>
      </c>
      <c r="S1212" t="s">
        <v>8338</v>
      </c>
      <c r="T1212" t="s">
        <v>8339</v>
      </c>
      <c r="U1212">
        <f t="shared" si="94"/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90"/>
        <v>42530.658113425925</v>
      </c>
      <c r="K1213">
        <v>1464209261</v>
      </c>
      <c r="L1213" s="13">
        <f t="shared" si="91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92"/>
        <v>1.0109999999999999</v>
      </c>
      <c r="R1213" s="8">
        <f t="shared" si="93"/>
        <v>168.5</v>
      </c>
      <c r="S1213" t="s">
        <v>8338</v>
      </c>
      <c r="T1213" t="s">
        <v>8339</v>
      </c>
      <c r="U1213">
        <f t="shared" si="94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90"/>
        <v>42334.833333333336</v>
      </c>
      <c r="K1214">
        <v>1447195695</v>
      </c>
      <c r="L1214" s="13">
        <f t="shared" si="91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92"/>
        <v>1.2904</v>
      </c>
      <c r="R1214" s="8">
        <f t="shared" si="93"/>
        <v>38.867469879518069</v>
      </c>
      <c r="S1214" t="s">
        <v>8338</v>
      </c>
      <c r="T1214" t="s">
        <v>8339</v>
      </c>
      <c r="U1214">
        <f t="shared" si="94"/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90"/>
        <v>42766.547453703701</v>
      </c>
      <c r="K1215">
        <v>1482862100</v>
      </c>
      <c r="L1215" s="13">
        <f t="shared" si="91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92"/>
        <v>1.0223076923076924</v>
      </c>
      <c r="R1215" s="8">
        <f t="shared" si="93"/>
        <v>61.527777777777779</v>
      </c>
      <c r="S1215" t="s">
        <v>8338</v>
      </c>
      <c r="T1215" t="s">
        <v>8339</v>
      </c>
      <c r="U1215">
        <f t="shared" si="94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90"/>
        <v>42164.632002314807</v>
      </c>
      <c r="K1216">
        <v>1428696605</v>
      </c>
      <c r="L1216" s="13">
        <f t="shared" si="91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92"/>
        <v>1.3180000000000001</v>
      </c>
      <c r="R1216" s="8">
        <f t="shared" si="93"/>
        <v>105.44</v>
      </c>
      <c r="S1216" t="s">
        <v>8338</v>
      </c>
      <c r="T1216" t="s">
        <v>8339</v>
      </c>
      <c r="U1216">
        <f t="shared" si="94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90"/>
        <v>41789.714768518512</v>
      </c>
      <c r="K1217">
        <v>1398895756</v>
      </c>
      <c r="L1217" s="13">
        <f t="shared" si="91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92"/>
        <v>7.8608020000000005</v>
      </c>
      <c r="R1217" s="8">
        <f t="shared" si="93"/>
        <v>71.592003642987251</v>
      </c>
      <c r="S1217" t="s">
        <v>8338</v>
      </c>
      <c r="T1217" t="s">
        <v>8339</v>
      </c>
      <c r="U1217">
        <f t="shared" si="94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ref="J1218:J1281" si="95">(I1218/86400)+25569+(-5/24)</f>
        <v>42279.752083333333</v>
      </c>
      <c r="K1218">
        <v>1441032457</v>
      </c>
      <c r="L1218" s="13">
        <f t="shared" ref="L1218:L1281" si="96">(K1218/86400)+25569+(-5/24)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97">E1218/D1218</f>
        <v>1.4570000000000001</v>
      </c>
      <c r="R1218" s="8">
        <f t="shared" ref="R1218:R1281" si="98">E1218/N1218</f>
        <v>91.882882882882882</v>
      </c>
      <c r="S1218" t="s">
        <v>8338</v>
      </c>
      <c r="T1218" t="s">
        <v>8339</v>
      </c>
      <c r="U1218">
        <f t="shared" si="94"/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si="95"/>
        <v>42565.6011574074</v>
      </c>
      <c r="K1219">
        <v>1465932340</v>
      </c>
      <c r="L1219" s="13">
        <f t="shared" si="96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97"/>
        <v>1.026</v>
      </c>
      <c r="R1219" s="8">
        <f t="shared" si="98"/>
        <v>148.57377049180329</v>
      </c>
      <c r="S1219" t="s">
        <v>8338</v>
      </c>
      <c r="T1219" t="s">
        <v>8339</v>
      </c>
      <c r="U1219">
        <f t="shared" ref="U1219:U1282" si="99">J1219-L1219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95"/>
        <v>42308.916666666664</v>
      </c>
      <c r="K1220">
        <v>1443714800</v>
      </c>
      <c r="L1220" s="13">
        <f t="shared" si="96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97"/>
        <v>1.7227777777777777</v>
      </c>
      <c r="R1220" s="8">
        <f t="shared" si="98"/>
        <v>174.2134831460674</v>
      </c>
      <c r="S1220" t="s">
        <v>8338</v>
      </c>
      <c r="T1220" t="s">
        <v>8339</v>
      </c>
      <c r="U1220">
        <f t="shared" si="99"/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95"/>
        <v>42663.253622685188</v>
      </c>
      <c r="K1221">
        <v>1474369513</v>
      </c>
      <c r="L1221" s="13">
        <f t="shared" si="96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97"/>
        <v>1.5916819571865444</v>
      </c>
      <c r="R1221" s="8">
        <f t="shared" si="98"/>
        <v>102.86166007905139</v>
      </c>
      <c r="S1221" t="s">
        <v>8338</v>
      </c>
      <c r="T1221" t="s">
        <v>8339</v>
      </c>
      <c r="U1221">
        <f t="shared" si="9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95"/>
        <v>42241.420277777775</v>
      </c>
      <c r="K1222">
        <v>1437923112</v>
      </c>
      <c r="L1222" s="13">
        <f t="shared" si="96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97"/>
        <v>1.0376666666666667</v>
      </c>
      <c r="R1222" s="8">
        <f t="shared" si="98"/>
        <v>111.17857142857143</v>
      </c>
      <c r="S1222" t="s">
        <v>8338</v>
      </c>
      <c r="T1222" t="s">
        <v>8339</v>
      </c>
      <c r="U1222">
        <f t="shared" si="9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95"/>
        <v>42707.791666666664</v>
      </c>
      <c r="K1223">
        <v>1478431488</v>
      </c>
      <c r="L1223" s="13">
        <f t="shared" si="96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97"/>
        <v>1.1140954545454547</v>
      </c>
      <c r="R1223" s="8">
        <f t="shared" si="98"/>
        <v>23.796213592233013</v>
      </c>
      <c r="S1223" t="s">
        <v>8338</v>
      </c>
      <c r="T1223" t="s">
        <v>8339</v>
      </c>
      <c r="U1223">
        <f t="shared" si="99"/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95"/>
        <v>42460.958333333336</v>
      </c>
      <c r="K1224">
        <v>1456852647</v>
      </c>
      <c r="L1224" s="13">
        <f t="shared" si="96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97"/>
        <v>2.80375</v>
      </c>
      <c r="R1224" s="8">
        <f t="shared" si="98"/>
        <v>81.268115942028984</v>
      </c>
      <c r="S1224" t="s">
        <v>8338</v>
      </c>
      <c r="T1224" t="s">
        <v>8339</v>
      </c>
      <c r="U1224">
        <f t="shared" si="99"/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95"/>
        <v>42684.010520833333</v>
      </c>
      <c r="K1225">
        <v>1476159309</v>
      </c>
      <c r="L1225" s="13">
        <f t="shared" si="96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97"/>
        <v>1.1210606060606061</v>
      </c>
      <c r="R1225" s="8">
        <f t="shared" si="98"/>
        <v>116.21465968586388</v>
      </c>
      <c r="S1225" t="s">
        <v>8338</v>
      </c>
      <c r="T1225" t="s">
        <v>8339</v>
      </c>
      <c r="U1225">
        <f t="shared" si="99"/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95"/>
        <v>41796.341458333329</v>
      </c>
      <c r="K1226">
        <v>1396876302</v>
      </c>
      <c r="L1226" s="13">
        <f t="shared" si="96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97"/>
        <v>7.0666666666666669E-2</v>
      </c>
      <c r="R1226" s="8">
        <f t="shared" si="98"/>
        <v>58.888888888888886</v>
      </c>
      <c r="S1226" t="s">
        <v>8325</v>
      </c>
      <c r="T1226" t="s">
        <v>8340</v>
      </c>
      <c r="U1226">
        <f t="shared" si="9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95"/>
        <v>41569.697662037033</v>
      </c>
      <c r="K1227">
        <v>1377294278</v>
      </c>
      <c r="L1227" s="13">
        <f t="shared" si="96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97"/>
        <v>4.3999999999999997E-2</v>
      </c>
      <c r="R1227" s="8">
        <f t="shared" si="98"/>
        <v>44</v>
      </c>
      <c r="S1227" t="s">
        <v>8325</v>
      </c>
      <c r="T1227" t="s">
        <v>8340</v>
      </c>
      <c r="U1227">
        <f t="shared" si="9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95"/>
        <v>41749.833333333328</v>
      </c>
      <c r="K1228">
        <v>1395089981</v>
      </c>
      <c r="L1228" s="13">
        <f t="shared" si="96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97"/>
        <v>3.8739999999999997E-2</v>
      </c>
      <c r="R1228" s="8">
        <f t="shared" si="98"/>
        <v>48.424999999999997</v>
      </c>
      <c r="S1228" t="s">
        <v>8325</v>
      </c>
      <c r="T1228" t="s">
        <v>8340</v>
      </c>
      <c r="U1228">
        <f t="shared" si="99"/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95"/>
        <v>41858.083333333328</v>
      </c>
      <c r="K1229">
        <v>1404770616</v>
      </c>
      <c r="L1229" s="13">
        <f t="shared" si="96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97"/>
        <v>0</v>
      </c>
      <c r="R1229" s="8" t="e">
        <f t="shared" si="98"/>
        <v>#DIV/0!</v>
      </c>
      <c r="S1229" t="s">
        <v>8325</v>
      </c>
      <c r="T1229" t="s">
        <v>8340</v>
      </c>
      <c r="U1229">
        <f t="shared" si="99"/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95"/>
        <v>40814.520925925921</v>
      </c>
      <c r="K1230">
        <v>1312047008</v>
      </c>
      <c r="L1230" s="13">
        <f t="shared" si="96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97"/>
        <v>0.29299999999999998</v>
      </c>
      <c r="R1230" s="8">
        <f t="shared" si="98"/>
        <v>61.041666666666664</v>
      </c>
      <c r="S1230" t="s">
        <v>8325</v>
      </c>
      <c r="T1230" t="s">
        <v>8340</v>
      </c>
      <c r="U1230">
        <f t="shared" si="9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95"/>
        <v>41015.458333333328</v>
      </c>
      <c r="K1231">
        <v>1331982127</v>
      </c>
      <c r="L1231" s="13">
        <f t="shared" si="96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97"/>
        <v>9.0909090909090905E-3</v>
      </c>
      <c r="R1231" s="8">
        <f t="shared" si="98"/>
        <v>25</v>
      </c>
      <c r="S1231" t="s">
        <v>8325</v>
      </c>
      <c r="T1231" t="s">
        <v>8340</v>
      </c>
      <c r="U1231">
        <f t="shared" si="99"/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95"/>
        <v>40598.764236111107</v>
      </c>
      <c r="K1232">
        <v>1295997630</v>
      </c>
      <c r="L1232" s="13">
        <f t="shared" si="96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97"/>
        <v>0</v>
      </c>
      <c r="R1232" s="8" t="e">
        <f t="shared" si="98"/>
        <v>#DIV/0!</v>
      </c>
      <c r="S1232" t="s">
        <v>8325</v>
      </c>
      <c r="T1232" t="s">
        <v>8340</v>
      </c>
      <c r="U1232">
        <f t="shared" si="9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95"/>
        <v>42243.833333333336</v>
      </c>
      <c r="K1233">
        <v>1436394968</v>
      </c>
      <c r="L1233" s="13">
        <f t="shared" si="96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97"/>
        <v>0</v>
      </c>
      <c r="R1233" s="8" t="e">
        <f t="shared" si="98"/>
        <v>#DIV/0!</v>
      </c>
      <c r="S1233" t="s">
        <v>8325</v>
      </c>
      <c r="T1233" t="s">
        <v>8340</v>
      </c>
      <c r="U1233">
        <f t="shared" si="99"/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95"/>
        <v>41553.639699074069</v>
      </c>
      <c r="K1234">
        <v>1377030070</v>
      </c>
      <c r="L1234" s="13">
        <f t="shared" si="96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97"/>
        <v>8.0000000000000002E-3</v>
      </c>
      <c r="R1234" s="8">
        <f t="shared" si="98"/>
        <v>40</v>
      </c>
      <c r="S1234" t="s">
        <v>8325</v>
      </c>
      <c r="T1234" t="s">
        <v>8340</v>
      </c>
      <c r="U1234">
        <f t="shared" si="9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95"/>
        <v>40960.740439814814</v>
      </c>
      <c r="K1235">
        <v>1328049974</v>
      </c>
      <c r="L1235" s="13">
        <f t="shared" si="96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97"/>
        <v>0.11600000000000001</v>
      </c>
      <c r="R1235" s="8">
        <f t="shared" si="98"/>
        <v>19.333333333333332</v>
      </c>
      <c r="S1235" t="s">
        <v>8325</v>
      </c>
      <c r="T1235" t="s">
        <v>8340</v>
      </c>
      <c r="U1235">
        <f t="shared" si="9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95"/>
        <v>42037.580347222225</v>
      </c>
      <c r="K1236">
        <v>1420311342</v>
      </c>
      <c r="L1236" s="13">
        <f t="shared" si="96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97"/>
        <v>0</v>
      </c>
      <c r="R1236" s="8" t="e">
        <f t="shared" si="98"/>
        <v>#DIV/0!</v>
      </c>
      <c r="S1236" t="s">
        <v>8325</v>
      </c>
      <c r="T1236" t="s">
        <v>8340</v>
      </c>
      <c r="U1236">
        <f t="shared" si="9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95"/>
        <v>41622.927071759259</v>
      </c>
      <c r="K1237">
        <v>1383621299</v>
      </c>
      <c r="L1237" s="13">
        <f t="shared" si="96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97"/>
        <v>2.787363950092912E-2</v>
      </c>
      <c r="R1237" s="8">
        <f t="shared" si="98"/>
        <v>35</v>
      </c>
      <c r="S1237" t="s">
        <v>8325</v>
      </c>
      <c r="T1237" t="s">
        <v>8340</v>
      </c>
      <c r="U1237">
        <f t="shared" si="9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95"/>
        <v>41118.458333333328</v>
      </c>
      <c r="K1238">
        <v>1342801164</v>
      </c>
      <c r="L1238" s="13">
        <f t="shared" si="96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97"/>
        <v>0</v>
      </c>
      <c r="R1238" s="8" t="e">
        <f t="shared" si="98"/>
        <v>#DIV/0!</v>
      </c>
      <c r="S1238" t="s">
        <v>8325</v>
      </c>
      <c r="T1238" t="s">
        <v>8340</v>
      </c>
      <c r="U1238">
        <f t="shared" si="99"/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95"/>
        <v>41145.074826388889</v>
      </c>
      <c r="K1239">
        <v>1344062865</v>
      </c>
      <c r="L1239" s="13">
        <f t="shared" si="96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97"/>
        <v>0</v>
      </c>
      <c r="R1239" s="8" t="e">
        <f t="shared" si="98"/>
        <v>#DIV/0!</v>
      </c>
      <c r="S1239" t="s">
        <v>8325</v>
      </c>
      <c r="T1239" t="s">
        <v>8340</v>
      </c>
      <c r="U1239">
        <f t="shared" si="9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95"/>
        <v>40761.402037037034</v>
      </c>
      <c r="K1240">
        <v>1310049536</v>
      </c>
      <c r="L1240" s="13">
        <f t="shared" si="96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97"/>
        <v>0.17799999999999999</v>
      </c>
      <c r="R1240" s="8">
        <f t="shared" si="98"/>
        <v>59.333333333333336</v>
      </c>
      <c r="S1240" t="s">
        <v>8325</v>
      </c>
      <c r="T1240" t="s">
        <v>8340</v>
      </c>
      <c r="U1240">
        <f t="shared" si="9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95"/>
        <v>40913.754247685181</v>
      </c>
      <c r="K1241">
        <v>1323212767</v>
      </c>
      <c r="L1241" s="13">
        <f t="shared" si="96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97"/>
        <v>0</v>
      </c>
      <c r="R1241" s="8" t="e">
        <f t="shared" si="98"/>
        <v>#DIV/0!</v>
      </c>
      <c r="S1241" t="s">
        <v>8325</v>
      </c>
      <c r="T1241" t="s">
        <v>8340</v>
      </c>
      <c r="U1241">
        <f t="shared" si="9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95"/>
        <v>41467.70208333333</v>
      </c>
      <c r="K1242">
        <v>1368579457</v>
      </c>
      <c r="L1242" s="13">
        <f t="shared" si="96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97"/>
        <v>3.0124999999999999E-2</v>
      </c>
      <c r="R1242" s="8">
        <f t="shared" si="98"/>
        <v>30.125</v>
      </c>
      <c r="S1242" t="s">
        <v>8325</v>
      </c>
      <c r="T1242" t="s">
        <v>8340</v>
      </c>
      <c r="U1242">
        <f t="shared" si="99"/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95"/>
        <v>41946.040972222218</v>
      </c>
      <c r="K1243">
        <v>1413057980</v>
      </c>
      <c r="L1243" s="13">
        <f t="shared" si="96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97"/>
        <v>0.50739999999999996</v>
      </c>
      <c r="R1243" s="8">
        <f t="shared" si="98"/>
        <v>74.617647058823536</v>
      </c>
      <c r="S1243" t="s">
        <v>8325</v>
      </c>
      <c r="T1243" t="s">
        <v>8340</v>
      </c>
      <c r="U1243">
        <f t="shared" si="99"/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95"/>
        <v>40797.345833333333</v>
      </c>
      <c r="K1244">
        <v>1314417502</v>
      </c>
      <c r="L1244" s="13">
        <f t="shared" si="96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97"/>
        <v>5.4884742041712408E-3</v>
      </c>
      <c r="R1244" s="8">
        <f t="shared" si="98"/>
        <v>5</v>
      </c>
      <c r="S1244" t="s">
        <v>8325</v>
      </c>
      <c r="T1244" t="s">
        <v>8340</v>
      </c>
      <c r="U1244">
        <f t="shared" si="99"/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95"/>
        <v>40732.666666666664</v>
      </c>
      <c r="K1245">
        <v>1304888771</v>
      </c>
      <c r="L1245" s="13">
        <f t="shared" si="96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97"/>
        <v>0.14091666666666666</v>
      </c>
      <c r="R1245" s="8">
        <f t="shared" si="98"/>
        <v>44.5</v>
      </c>
      <c r="S1245" t="s">
        <v>8325</v>
      </c>
      <c r="T1245" t="s">
        <v>8340</v>
      </c>
      <c r="U1245">
        <f t="shared" si="99"/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95"/>
        <v>41386.666666666664</v>
      </c>
      <c r="K1246">
        <v>1363981723</v>
      </c>
      <c r="L1246" s="13">
        <f t="shared" si="96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97"/>
        <v>1.038</v>
      </c>
      <c r="R1246" s="8">
        <f t="shared" si="98"/>
        <v>46.133333333333333</v>
      </c>
      <c r="S1246" t="s">
        <v>8325</v>
      </c>
      <c r="T1246" t="s">
        <v>8326</v>
      </c>
      <c r="U1246">
        <f t="shared" si="99"/>
        <v>31.049502314810525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95"/>
        <v>41804.391597222224</v>
      </c>
      <c r="K1247">
        <v>1400163834</v>
      </c>
      <c r="L1247" s="13">
        <f t="shared" si="96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97"/>
        <v>1.2024999999999999</v>
      </c>
      <c r="R1247" s="8">
        <f t="shared" si="98"/>
        <v>141.47058823529412</v>
      </c>
      <c r="S1247" t="s">
        <v>8325</v>
      </c>
      <c r="T1247" t="s">
        <v>8326</v>
      </c>
      <c r="U1247">
        <f t="shared" si="9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95"/>
        <v>40882.876724537033</v>
      </c>
      <c r="K1248">
        <v>1319245349</v>
      </c>
      <c r="L1248" s="13">
        <f t="shared" si="96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97"/>
        <v>1.17</v>
      </c>
      <c r="R1248" s="8">
        <f t="shared" si="98"/>
        <v>75.483870967741936</v>
      </c>
      <c r="S1248" t="s">
        <v>8325</v>
      </c>
      <c r="T1248" t="s">
        <v>8326</v>
      </c>
      <c r="U1248">
        <f t="shared" si="99"/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95"/>
        <v>41400.083969907406</v>
      </c>
      <c r="K1249">
        <v>1365231655</v>
      </c>
      <c r="L1249" s="13">
        <f t="shared" si="96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97"/>
        <v>1.2214285714285715</v>
      </c>
      <c r="R1249" s="8">
        <f t="shared" si="98"/>
        <v>85.5</v>
      </c>
      <c r="S1249" t="s">
        <v>8325</v>
      </c>
      <c r="T1249" t="s">
        <v>8326</v>
      </c>
      <c r="U1249">
        <f t="shared" si="9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95"/>
        <v>41803.082638888889</v>
      </c>
      <c r="K1250">
        <v>1399563953</v>
      </c>
      <c r="L1250" s="13">
        <f t="shared" si="96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97"/>
        <v>1.5164</v>
      </c>
      <c r="R1250" s="8">
        <f t="shared" si="98"/>
        <v>64.254237288135599</v>
      </c>
      <c r="S1250" t="s">
        <v>8325</v>
      </c>
      <c r="T1250" t="s">
        <v>8326</v>
      </c>
      <c r="U1250">
        <f t="shared" si="99"/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95"/>
        <v>41097.532534722217</v>
      </c>
      <c r="K1251">
        <v>1339091211</v>
      </c>
      <c r="L1251" s="13">
        <f t="shared" si="96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97"/>
        <v>1.0444</v>
      </c>
      <c r="R1251" s="8">
        <f t="shared" si="98"/>
        <v>64.46913580246914</v>
      </c>
      <c r="S1251" t="s">
        <v>8325</v>
      </c>
      <c r="T1251" t="s">
        <v>8326</v>
      </c>
      <c r="U1251">
        <f t="shared" si="9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95"/>
        <v>41888.434386574074</v>
      </c>
      <c r="K1252">
        <v>1406129131</v>
      </c>
      <c r="L1252" s="13">
        <f t="shared" si="96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97"/>
        <v>2.0015333333333332</v>
      </c>
      <c r="R1252" s="8">
        <f t="shared" si="98"/>
        <v>118.2007874015748</v>
      </c>
      <c r="S1252" t="s">
        <v>8325</v>
      </c>
      <c r="T1252" t="s">
        <v>8326</v>
      </c>
      <c r="U1252">
        <f t="shared" si="9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95"/>
        <v>40811.606099537035</v>
      </c>
      <c r="K1253">
        <v>1311795167</v>
      </c>
      <c r="L1253" s="13">
        <f t="shared" si="96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97"/>
        <v>1.018</v>
      </c>
      <c r="R1253" s="8">
        <f t="shared" si="98"/>
        <v>82.540540540540547</v>
      </c>
      <c r="S1253" t="s">
        <v>8325</v>
      </c>
      <c r="T1253" t="s">
        <v>8326</v>
      </c>
      <c r="U1253">
        <f t="shared" si="9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95"/>
        <v>41571.779733796291</v>
      </c>
      <c r="K1254">
        <v>1380238969</v>
      </c>
      <c r="L1254" s="13">
        <f t="shared" si="96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97"/>
        <v>1.3765714285714286</v>
      </c>
      <c r="R1254" s="8">
        <f t="shared" si="98"/>
        <v>34.170212765957444</v>
      </c>
      <c r="S1254" t="s">
        <v>8325</v>
      </c>
      <c r="T1254" t="s">
        <v>8326</v>
      </c>
      <c r="U1254">
        <f t="shared" si="9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95"/>
        <v>41885.575312499997</v>
      </c>
      <c r="K1255">
        <v>1407178107</v>
      </c>
      <c r="L1255" s="13">
        <f t="shared" si="96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97"/>
        <v>3038.3319999999999</v>
      </c>
      <c r="R1255" s="8">
        <f t="shared" si="98"/>
        <v>42.73322081575246</v>
      </c>
      <c r="S1255" t="s">
        <v>8325</v>
      </c>
      <c r="T1255" t="s">
        <v>8326</v>
      </c>
      <c r="U1255">
        <f t="shared" si="9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95"/>
        <v>40543.999305555553</v>
      </c>
      <c r="K1256">
        <v>1288968886</v>
      </c>
      <c r="L1256" s="13">
        <f t="shared" si="96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97"/>
        <v>1.9885074626865671</v>
      </c>
      <c r="R1256" s="8">
        <f t="shared" si="98"/>
        <v>94.489361702127653</v>
      </c>
      <c r="S1256" t="s">
        <v>8325</v>
      </c>
      <c r="T1256" t="s">
        <v>8326</v>
      </c>
      <c r="U1256">
        <f t="shared" si="99"/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95"/>
        <v>41609.678842592592</v>
      </c>
      <c r="K1257">
        <v>1383337052</v>
      </c>
      <c r="L1257" s="13">
        <f t="shared" si="96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97"/>
        <v>2.0236666666666667</v>
      </c>
      <c r="R1257" s="8">
        <f t="shared" si="98"/>
        <v>55.697247706422019</v>
      </c>
      <c r="S1257" t="s">
        <v>8325</v>
      </c>
      <c r="T1257" t="s">
        <v>8326</v>
      </c>
      <c r="U1257">
        <f t="shared" si="99"/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95"/>
        <v>40951.711006944439</v>
      </c>
      <c r="K1258">
        <v>1326492231</v>
      </c>
      <c r="L1258" s="13">
        <f t="shared" si="96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97"/>
        <v>1.1796376666666666</v>
      </c>
      <c r="R1258" s="8">
        <f t="shared" si="98"/>
        <v>98.030831024930734</v>
      </c>
      <c r="S1258" t="s">
        <v>8325</v>
      </c>
      <c r="T1258" t="s">
        <v>8326</v>
      </c>
      <c r="U1258">
        <f t="shared" si="9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95"/>
        <v>40635.835532407407</v>
      </c>
      <c r="K1259">
        <v>1297562590</v>
      </c>
      <c r="L1259" s="13">
        <f t="shared" si="96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97"/>
        <v>2.9472727272727273</v>
      </c>
      <c r="R1259" s="8">
        <f t="shared" si="98"/>
        <v>92.102272727272734</v>
      </c>
      <c r="S1259" t="s">
        <v>8325</v>
      </c>
      <c r="T1259" t="s">
        <v>8326</v>
      </c>
      <c r="U1259">
        <f t="shared" si="99"/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95"/>
        <v>41517.402916666666</v>
      </c>
      <c r="K1260">
        <v>1375368012</v>
      </c>
      <c r="L1260" s="13">
        <f t="shared" si="96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97"/>
        <v>2.1314633333333335</v>
      </c>
      <c r="R1260" s="8">
        <f t="shared" si="98"/>
        <v>38.175462686567165</v>
      </c>
      <c r="S1260" t="s">
        <v>8325</v>
      </c>
      <c r="T1260" t="s">
        <v>8326</v>
      </c>
      <c r="U1260">
        <f t="shared" si="9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95"/>
        <v>41798.957638888889</v>
      </c>
      <c r="K1261">
        <v>1399504664</v>
      </c>
      <c r="L1261" s="13">
        <f t="shared" si="96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97"/>
        <v>1.0424</v>
      </c>
      <c r="R1261" s="8">
        <f t="shared" si="98"/>
        <v>27.145833333333332</v>
      </c>
      <c r="S1261" t="s">
        <v>8325</v>
      </c>
      <c r="T1261" t="s">
        <v>8326</v>
      </c>
      <c r="U1261">
        <f t="shared" si="99"/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95"/>
        <v>41696.63449074074</v>
      </c>
      <c r="K1262">
        <v>1390853620</v>
      </c>
      <c r="L1262" s="13">
        <f t="shared" si="96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97"/>
        <v>1.1366666666666667</v>
      </c>
      <c r="R1262" s="8">
        <f t="shared" si="98"/>
        <v>50.689189189189186</v>
      </c>
      <c r="S1262" t="s">
        <v>8325</v>
      </c>
      <c r="T1262" t="s">
        <v>8326</v>
      </c>
      <c r="U1262">
        <f t="shared" si="9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95"/>
        <v>41668.134571759256</v>
      </c>
      <c r="K1263">
        <v>1388391227</v>
      </c>
      <c r="L1263" s="13">
        <f t="shared" si="96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97"/>
        <v>1.0125</v>
      </c>
      <c r="R1263" s="8">
        <f t="shared" si="98"/>
        <v>38.942307692307693</v>
      </c>
      <c r="S1263" t="s">
        <v>8325</v>
      </c>
      <c r="T1263" t="s">
        <v>8326</v>
      </c>
      <c r="U1263">
        <f t="shared" si="9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95"/>
        <v>41686.554305555554</v>
      </c>
      <c r="K1264">
        <v>1389982692</v>
      </c>
      <c r="L1264" s="13">
        <f t="shared" si="96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97"/>
        <v>1.2541538461538462</v>
      </c>
      <c r="R1264" s="8">
        <f t="shared" si="98"/>
        <v>77.638095238095232</v>
      </c>
      <c r="S1264" t="s">
        <v>8325</v>
      </c>
      <c r="T1264" t="s">
        <v>8326</v>
      </c>
      <c r="U1264">
        <f t="shared" si="9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95"/>
        <v>41726.833333333328</v>
      </c>
      <c r="K1265">
        <v>1393034470</v>
      </c>
      <c r="L1265" s="13">
        <f t="shared" si="96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97"/>
        <v>1.19</v>
      </c>
      <c r="R1265" s="8">
        <f t="shared" si="98"/>
        <v>43.536585365853661</v>
      </c>
      <c r="S1265" t="s">
        <v>8325</v>
      </c>
      <c r="T1265" t="s">
        <v>8326</v>
      </c>
      <c r="U1265">
        <f t="shared" si="99"/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95"/>
        <v>41576.454664351848</v>
      </c>
      <c r="K1266">
        <v>1380556483</v>
      </c>
      <c r="L1266" s="13">
        <f t="shared" si="96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97"/>
        <v>1.6646153846153846</v>
      </c>
      <c r="R1266" s="8">
        <f t="shared" si="98"/>
        <v>31.823529411764707</v>
      </c>
      <c r="S1266" t="s">
        <v>8325</v>
      </c>
      <c r="T1266" t="s">
        <v>8326</v>
      </c>
      <c r="U1266">
        <f t="shared" si="9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95"/>
        <v>40512.446932870364</v>
      </c>
      <c r="K1267">
        <v>1287071015</v>
      </c>
      <c r="L1267" s="13">
        <f t="shared" si="96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97"/>
        <v>1.1914771428571429</v>
      </c>
      <c r="R1267" s="8">
        <f t="shared" si="98"/>
        <v>63.184393939393942</v>
      </c>
      <c r="S1267" t="s">
        <v>8325</v>
      </c>
      <c r="T1267" t="s">
        <v>8326</v>
      </c>
      <c r="U1267">
        <f t="shared" si="9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95"/>
        <v>41650.668344907404</v>
      </c>
      <c r="K1268">
        <v>1386882145</v>
      </c>
      <c r="L1268" s="13">
        <f t="shared" si="96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97"/>
        <v>1.0047368421052632</v>
      </c>
      <c r="R1268" s="8">
        <f t="shared" si="98"/>
        <v>190.9</v>
      </c>
      <c r="S1268" t="s">
        <v>8325</v>
      </c>
      <c r="T1268" t="s">
        <v>8326</v>
      </c>
      <c r="U1268">
        <f t="shared" si="9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95"/>
        <v>41479.376828703702</v>
      </c>
      <c r="K1269">
        <v>1372082558</v>
      </c>
      <c r="L1269" s="13">
        <f t="shared" si="96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97"/>
        <v>1.018</v>
      </c>
      <c r="R1269" s="8">
        <f t="shared" si="98"/>
        <v>140.85534591194968</v>
      </c>
      <c r="S1269" t="s">
        <v>8325</v>
      </c>
      <c r="T1269" t="s">
        <v>8326</v>
      </c>
      <c r="U1269">
        <f t="shared" si="9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95"/>
        <v>41537.637118055551</v>
      </c>
      <c r="K1270">
        <v>1377116247</v>
      </c>
      <c r="L1270" s="13">
        <f t="shared" si="96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97"/>
        <v>1.1666666666666667</v>
      </c>
      <c r="R1270" s="8">
        <f t="shared" si="98"/>
        <v>76.92307692307692</v>
      </c>
      <c r="S1270" t="s">
        <v>8325</v>
      </c>
      <c r="T1270" t="s">
        <v>8326</v>
      </c>
      <c r="U1270">
        <f t="shared" si="9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95"/>
        <v>42475.791666666664</v>
      </c>
      <c r="K1271">
        <v>1458157512</v>
      </c>
      <c r="L1271" s="13">
        <f t="shared" si="96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97"/>
        <v>1.0864893617021276</v>
      </c>
      <c r="R1271" s="8">
        <f t="shared" si="98"/>
        <v>99.15533980582525</v>
      </c>
      <c r="S1271" t="s">
        <v>8325</v>
      </c>
      <c r="T1271" t="s">
        <v>8326</v>
      </c>
      <c r="U1271">
        <f t="shared" si="99"/>
        <v>30.176944444443507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95"/>
        <v>40993.60696759259</v>
      </c>
      <c r="K1272">
        <v>1327523642</v>
      </c>
      <c r="L1272" s="13">
        <f t="shared" si="96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97"/>
        <v>1.1472</v>
      </c>
      <c r="R1272" s="8">
        <f t="shared" si="98"/>
        <v>67.881656804733723</v>
      </c>
      <c r="S1272" t="s">
        <v>8325</v>
      </c>
      <c r="T1272" t="s">
        <v>8326</v>
      </c>
      <c r="U1272">
        <f t="shared" si="99"/>
        <v>59.958333333335759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95"/>
        <v>41591.516886574071</v>
      </c>
      <c r="K1273">
        <v>1381767859</v>
      </c>
      <c r="L1273" s="13">
        <f t="shared" si="96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97"/>
        <v>1.018</v>
      </c>
      <c r="R1273" s="8">
        <f t="shared" si="98"/>
        <v>246.29032258064515</v>
      </c>
      <c r="S1273" t="s">
        <v>8325</v>
      </c>
      <c r="T1273" t="s">
        <v>8326</v>
      </c>
      <c r="U1273">
        <f t="shared" si="99"/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95"/>
        <v>40343.958333333328</v>
      </c>
      <c r="K1274">
        <v>1270576379</v>
      </c>
      <c r="L1274" s="13">
        <f t="shared" si="96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97"/>
        <v>1.06</v>
      </c>
      <c r="R1274" s="8">
        <f t="shared" si="98"/>
        <v>189.28571428571428</v>
      </c>
      <c r="S1274" t="s">
        <v>8325</v>
      </c>
      <c r="T1274" t="s">
        <v>8326</v>
      </c>
      <c r="U1274">
        <f t="shared" si="99"/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95"/>
        <v>41882.521886574068</v>
      </c>
      <c r="K1275">
        <v>1406914291</v>
      </c>
      <c r="L1275" s="13">
        <f t="shared" si="96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97"/>
        <v>1.0349999999999999</v>
      </c>
      <c r="R1275" s="8">
        <f t="shared" si="98"/>
        <v>76.666666666666671</v>
      </c>
      <c r="S1275" t="s">
        <v>8325</v>
      </c>
      <c r="T1275" t="s">
        <v>8326</v>
      </c>
      <c r="U1275">
        <f t="shared" si="9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95"/>
        <v>41151.481770833328</v>
      </c>
      <c r="K1276">
        <v>1343320425</v>
      </c>
      <c r="L1276" s="13">
        <f t="shared" si="96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97"/>
        <v>1.5497535999999998</v>
      </c>
      <c r="R1276" s="8">
        <f t="shared" si="98"/>
        <v>82.963254817987149</v>
      </c>
      <c r="S1276" t="s">
        <v>8325</v>
      </c>
      <c r="T1276" t="s">
        <v>8326</v>
      </c>
      <c r="U1276">
        <f t="shared" si="9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95"/>
        <v>41493.659571759257</v>
      </c>
      <c r="K1277">
        <v>1372884587</v>
      </c>
      <c r="L1277" s="13">
        <f t="shared" si="96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97"/>
        <v>1.6214066666666667</v>
      </c>
      <c r="R1277" s="8">
        <f t="shared" si="98"/>
        <v>62.522107969151669</v>
      </c>
      <c r="S1277" t="s">
        <v>8325</v>
      </c>
      <c r="T1277" t="s">
        <v>8326</v>
      </c>
      <c r="U1277">
        <f t="shared" si="9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95"/>
        <v>40056.958333333328</v>
      </c>
      <c r="K1278">
        <v>1247504047</v>
      </c>
      <c r="L1278" s="13">
        <f t="shared" si="96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97"/>
        <v>1.0442100000000001</v>
      </c>
      <c r="R1278" s="8">
        <f t="shared" si="98"/>
        <v>46.06808823529412</v>
      </c>
      <c r="S1278" t="s">
        <v>8325</v>
      </c>
      <c r="T1278" t="s">
        <v>8326</v>
      </c>
      <c r="U1278">
        <f t="shared" si="99"/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95"/>
        <v>41156.35355324074</v>
      </c>
      <c r="K1279">
        <v>1343741347</v>
      </c>
      <c r="L1279" s="13">
        <f t="shared" si="96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97"/>
        <v>1.0612433333333333</v>
      </c>
      <c r="R1279" s="8">
        <f t="shared" si="98"/>
        <v>38.543946731234868</v>
      </c>
      <c r="S1279" t="s">
        <v>8325</v>
      </c>
      <c r="T1279" t="s">
        <v>8326</v>
      </c>
      <c r="U1279">
        <f t="shared" si="9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95"/>
        <v>41814.875</v>
      </c>
      <c r="K1280">
        <v>1401196766</v>
      </c>
      <c r="L1280" s="13">
        <f t="shared" si="96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97"/>
        <v>1.5493846153846154</v>
      </c>
      <c r="R1280" s="8">
        <f t="shared" si="98"/>
        <v>53.005263157894738</v>
      </c>
      <c r="S1280" t="s">
        <v>8325</v>
      </c>
      <c r="T1280" t="s">
        <v>8326</v>
      </c>
      <c r="U1280">
        <f t="shared" si="99"/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95"/>
        <v>41721.849189814813</v>
      </c>
      <c r="K1281">
        <v>1392171770</v>
      </c>
      <c r="L1281" s="13">
        <f t="shared" si="96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97"/>
        <v>1.1077157238734421</v>
      </c>
      <c r="R1281" s="8">
        <f t="shared" si="98"/>
        <v>73.355396825396824</v>
      </c>
      <c r="S1281" t="s">
        <v>8325</v>
      </c>
      <c r="T1281" t="s">
        <v>8326</v>
      </c>
      <c r="U1281">
        <f t="shared" si="99"/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ref="J1282:J1345" si="100">(I1282/86400)+25569+(-5/24)</f>
        <v>40603.54923611111</v>
      </c>
      <c r="K1282">
        <v>1291227054</v>
      </c>
      <c r="L1282" s="13">
        <f t="shared" ref="L1282:L1345" si="101">(K1282/86400)+25569+(-5/24)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02">E1282/D1282</f>
        <v>1.1091186666666666</v>
      </c>
      <c r="R1282" s="8">
        <f t="shared" ref="R1282:R1345" si="103">E1282/N1282</f>
        <v>127.97523076923076</v>
      </c>
      <c r="S1282" t="s">
        <v>8325</v>
      </c>
      <c r="T1282" t="s">
        <v>8326</v>
      </c>
      <c r="U1282">
        <f t="shared" si="9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si="100"/>
        <v>41483.535138888888</v>
      </c>
      <c r="K1283">
        <v>1373305836</v>
      </c>
      <c r="L1283" s="13">
        <f t="shared" si="101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02"/>
        <v>1.1071428571428572</v>
      </c>
      <c r="R1283" s="8">
        <f t="shared" si="103"/>
        <v>104.72972972972973</v>
      </c>
      <c r="S1283" t="s">
        <v>8325</v>
      </c>
      <c r="T1283" t="s">
        <v>8326</v>
      </c>
      <c r="U1283">
        <f t="shared" ref="U1283:U1346" si="104">J1283-L1283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00"/>
        <v>41616.999305555553</v>
      </c>
      <c r="K1284">
        <v>1383909855</v>
      </c>
      <c r="L1284" s="13">
        <f t="shared" si="10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02"/>
        <v>1.2361333333333333</v>
      </c>
      <c r="R1284" s="8">
        <f t="shared" si="103"/>
        <v>67.671532846715323</v>
      </c>
      <c r="S1284" t="s">
        <v>8325</v>
      </c>
      <c r="T1284" t="s">
        <v>8326</v>
      </c>
      <c r="U1284">
        <f t="shared" si="104"/>
        <v>30.732465277782467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00"/>
        <v>41343.958333333328</v>
      </c>
      <c r="K1285">
        <v>1360948389</v>
      </c>
      <c r="L1285" s="13">
        <f t="shared" si="10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02"/>
        <v>2.1105</v>
      </c>
      <c r="R1285" s="8">
        <f t="shared" si="103"/>
        <v>95.931818181818187</v>
      </c>
      <c r="S1285" t="s">
        <v>8325</v>
      </c>
      <c r="T1285" t="s">
        <v>8326</v>
      </c>
      <c r="U1285">
        <f t="shared" si="104"/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00"/>
        <v>42735.499305555553</v>
      </c>
      <c r="K1286">
        <v>1481175482</v>
      </c>
      <c r="L1286" s="13">
        <f t="shared" si="10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02"/>
        <v>1.01</v>
      </c>
      <c r="R1286" s="8">
        <f t="shared" si="103"/>
        <v>65.161290322580641</v>
      </c>
      <c r="S1286" t="s">
        <v>8317</v>
      </c>
      <c r="T1286" t="s">
        <v>8318</v>
      </c>
      <c r="U1286">
        <f t="shared" si="104"/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00"/>
        <v>42175.374710648146</v>
      </c>
      <c r="K1287">
        <v>1433512775</v>
      </c>
      <c r="L1287" s="13">
        <f t="shared" si="10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02"/>
        <v>1.0165</v>
      </c>
      <c r="R1287" s="8">
        <f t="shared" si="103"/>
        <v>32.269841269841272</v>
      </c>
      <c r="S1287" t="s">
        <v>8317</v>
      </c>
      <c r="T1287" t="s">
        <v>8318</v>
      </c>
      <c r="U1287">
        <f t="shared" si="104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00"/>
        <v>42052.374999999993</v>
      </c>
      <c r="K1288">
        <v>1423041227</v>
      </c>
      <c r="L1288" s="13">
        <f t="shared" si="10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02"/>
        <v>1.0833333333333333</v>
      </c>
      <c r="R1288" s="8">
        <f t="shared" si="103"/>
        <v>81.25</v>
      </c>
      <c r="S1288" t="s">
        <v>8317</v>
      </c>
      <c r="T1288" t="s">
        <v>8318</v>
      </c>
      <c r="U1288">
        <f t="shared" si="104"/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00"/>
        <v>42167.412685185183</v>
      </c>
      <c r="K1289">
        <v>1428936856</v>
      </c>
      <c r="L1289" s="13">
        <f t="shared" si="10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02"/>
        <v>2.42</v>
      </c>
      <c r="R1289" s="8">
        <f t="shared" si="103"/>
        <v>24.2</v>
      </c>
      <c r="S1289" t="s">
        <v>8317</v>
      </c>
      <c r="T1289" t="s">
        <v>8318</v>
      </c>
      <c r="U1289">
        <f t="shared" si="104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00"/>
        <v>42591.958333333336</v>
      </c>
      <c r="K1290">
        <v>1468122163</v>
      </c>
      <c r="L1290" s="13">
        <f t="shared" si="10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02"/>
        <v>1.0044999999999999</v>
      </c>
      <c r="R1290" s="8">
        <f t="shared" si="103"/>
        <v>65.868852459016395</v>
      </c>
      <c r="S1290" t="s">
        <v>8317</v>
      </c>
      <c r="T1290" t="s">
        <v>8318</v>
      </c>
      <c r="U1290">
        <f t="shared" si="104"/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00"/>
        <v>42738.926446759258</v>
      </c>
      <c r="K1291">
        <v>1480907645</v>
      </c>
      <c r="L1291" s="13">
        <f t="shared" si="10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02"/>
        <v>1.2506666666666666</v>
      </c>
      <c r="R1291" s="8">
        <f t="shared" si="103"/>
        <v>36.07692307692308</v>
      </c>
      <c r="S1291" t="s">
        <v>8317</v>
      </c>
      <c r="T1291" t="s">
        <v>8318</v>
      </c>
      <c r="U1291">
        <f t="shared" si="104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00"/>
        <v>42117.082638888889</v>
      </c>
      <c r="K1292">
        <v>1427121931</v>
      </c>
      <c r="L1292" s="13">
        <f t="shared" si="10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02"/>
        <v>1.0857142857142856</v>
      </c>
      <c r="R1292" s="8">
        <f t="shared" si="103"/>
        <v>44.186046511627907</v>
      </c>
      <c r="S1292" t="s">
        <v>8317</v>
      </c>
      <c r="T1292" t="s">
        <v>8318</v>
      </c>
      <c r="U1292">
        <f t="shared" si="104"/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00"/>
        <v>42101.083333333336</v>
      </c>
      <c r="K1293">
        <v>1425224391</v>
      </c>
      <c r="L1293" s="13">
        <f t="shared" si="10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02"/>
        <v>1.4570000000000001</v>
      </c>
      <c r="R1293" s="8">
        <f t="shared" si="103"/>
        <v>104.07142857142857</v>
      </c>
      <c r="S1293" t="s">
        <v>8317</v>
      </c>
      <c r="T1293" t="s">
        <v>8318</v>
      </c>
      <c r="U1293">
        <f t="shared" si="104"/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00"/>
        <v>42283.749305555553</v>
      </c>
      <c r="K1294">
        <v>1441822828</v>
      </c>
      <c r="L1294" s="13">
        <f t="shared" si="10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02"/>
        <v>1.1000000000000001</v>
      </c>
      <c r="R1294" s="8">
        <f t="shared" si="103"/>
        <v>35.96153846153846</v>
      </c>
      <c r="S1294" t="s">
        <v>8317</v>
      </c>
      <c r="T1294" t="s">
        <v>8318</v>
      </c>
      <c r="U1294">
        <f t="shared" si="104"/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00"/>
        <v>42322.534386574072</v>
      </c>
      <c r="K1295">
        <v>1444927771</v>
      </c>
      <c r="L1295" s="13">
        <f t="shared" si="10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02"/>
        <v>1.0223333333333333</v>
      </c>
      <c r="R1295" s="8">
        <f t="shared" si="103"/>
        <v>127.79166666666667</v>
      </c>
      <c r="S1295" t="s">
        <v>8317</v>
      </c>
      <c r="T1295" t="s">
        <v>8318</v>
      </c>
      <c r="U1295">
        <f t="shared" si="104"/>
        <v>30.041666666664241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00"/>
        <v>42296.249999999993</v>
      </c>
      <c r="K1296">
        <v>1443696797</v>
      </c>
      <c r="L1296" s="13">
        <f t="shared" si="10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02"/>
        <v>1.22</v>
      </c>
      <c r="R1296" s="8">
        <f t="shared" si="103"/>
        <v>27.727272727272727</v>
      </c>
      <c r="S1296" t="s">
        <v>8317</v>
      </c>
      <c r="T1296" t="s">
        <v>8318</v>
      </c>
      <c r="U1296">
        <f t="shared" si="104"/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00"/>
        <v>42214.499999999993</v>
      </c>
      <c r="K1297">
        <v>1435585497</v>
      </c>
      <c r="L1297" s="13">
        <f t="shared" si="10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02"/>
        <v>1.0196000000000001</v>
      </c>
      <c r="R1297" s="8">
        <f t="shared" si="103"/>
        <v>39.828125</v>
      </c>
      <c r="S1297" t="s">
        <v>8317</v>
      </c>
      <c r="T1297" t="s">
        <v>8318</v>
      </c>
      <c r="U1297">
        <f t="shared" si="104"/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00"/>
        <v>42442.800613425927</v>
      </c>
      <c r="K1298">
        <v>1456189973</v>
      </c>
      <c r="L1298" s="13">
        <f t="shared" si="10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02"/>
        <v>1.411764705882353</v>
      </c>
      <c r="R1298" s="8">
        <f t="shared" si="103"/>
        <v>52.173913043478258</v>
      </c>
      <c r="S1298" t="s">
        <v>8317</v>
      </c>
      <c r="T1298" t="s">
        <v>8318</v>
      </c>
      <c r="U1298">
        <f t="shared" si="104"/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00"/>
        <v>42491.538865740738</v>
      </c>
      <c r="K1299">
        <v>1459533358</v>
      </c>
      <c r="L1299" s="13">
        <f t="shared" si="10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02"/>
        <v>1.0952500000000001</v>
      </c>
      <c r="R1299" s="8">
        <f t="shared" si="103"/>
        <v>92.037815126050418</v>
      </c>
      <c r="S1299" t="s">
        <v>8317</v>
      </c>
      <c r="T1299" t="s">
        <v>8318</v>
      </c>
      <c r="U1299">
        <f t="shared" si="104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00"/>
        <v>42488.472592592589</v>
      </c>
      <c r="K1300">
        <v>1459268432</v>
      </c>
      <c r="L1300" s="13">
        <f t="shared" si="10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02"/>
        <v>1.0465</v>
      </c>
      <c r="R1300" s="8">
        <f t="shared" si="103"/>
        <v>63.424242424242422</v>
      </c>
      <c r="S1300" t="s">
        <v>8317</v>
      </c>
      <c r="T1300" t="s">
        <v>8318</v>
      </c>
      <c r="U1300">
        <f t="shared" si="104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00"/>
        <v>42199.606006944443</v>
      </c>
      <c r="K1301">
        <v>1434310359</v>
      </c>
      <c r="L1301" s="13">
        <f t="shared" si="10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02"/>
        <v>1.24</v>
      </c>
      <c r="R1301" s="8">
        <f t="shared" si="103"/>
        <v>135.625</v>
      </c>
      <c r="S1301" t="s">
        <v>8317</v>
      </c>
      <c r="T1301" t="s">
        <v>8318</v>
      </c>
      <c r="U1301">
        <f t="shared" si="104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00"/>
        <v>42522.581249999996</v>
      </c>
      <c r="K1302">
        <v>1461427938</v>
      </c>
      <c r="L1302" s="13">
        <f t="shared" si="10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02"/>
        <v>1.35</v>
      </c>
      <c r="R1302" s="8">
        <f t="shared" si="103"/>
        <v>168.75</v>
      </c>
      <c r="S1302" t="s">
        <v>8317</v>
      </c>
      <c r="T1302" t="s">
        <v>8318</v>
      </c>
      <c r="U1302">
        <f t="shared" si="104"/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00"/>
        <v>42205.916666666664</v>
      </c>
      <c r="K1303">
        <v>1436551178</v>
      </c>
      <c r="L1303" s="13">
        <f t="shared" si="10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02"/>
        <v>1.0275000000000001</v>
      </c>
      <c r="R1303" s="8">
        <f t="shared" si="103"/>
        <v>70.862068965517238</v>
      </c>
      <c r="S1303" t="s">
        <v>8317</v>
      </c>
      <c r="T1303" t="s">
        <v>8318</v>
      </c>
      <c r="U1303">
        <f t="shared" si="104"/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00"/>
        <v>42704.891331018516</v>
      </c>
      <c r="K1304">
        <v>1477963411</v>
      </c>
      <c r="L1304" s="13">
        <f t="shared" si="10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02"/>
        <v>1</v>
      </c>
      <c r="R1304" s="8">
        <f t="shared" si="103"/>
        <v>50</v>
      </c>
      <c r="S1304" t="s">
        <v>8317</v>
      </c>
      <c r="T1304" t="s">
        <v>8318</v>
      </c>
      <c r="U1304">
        <f t="shared" si="104"/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00"/>
        <v>42582.249999999993</v>
      </c>
      <c r="K1305">
        <v>1468578920</v>
      </c>
      <c r="L1305" s="13">
        <f t="shared" si="10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02"/>
        <v>1.3026085714285716</v>
      </c>
      <c r="R1305" s="8">
        <f t="shared" si="103"/>
        <v>42.214166666666671</v>
      </c>
      <c r="S1305" t="s">
        <v>8317</v>
      </c>
      <c r="T1305" t="s">
        <v>8318</v>
      </c>
      <c r="U1305">
        <f t="shared" si="104"/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00"/>
        <v>42806.944502314807</v>
      </c>
      <c r="K1306">
        <v>1484196005</v>
      </c>
      <c r="L1306" s="13">
        <f t="shared" si="10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02"/>
        <v>0.39627499999999999</v>
      </c>
      <c r="R1306" s="8">
        <f t="shared" si="103"/>
        <v>152.41346153846155</v>
      </c>
      <c r="S1306" t="s">
        <v>8319</v>
      </c>
      <c r="T1306" t="s">
        <v>8321</v>
      </c>
      <c r="U1306">
        <f t="shared" si="104"/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00"/>
        <v>42572.520833333336</v>
      </c>
      <c r="K1307">
        <v>1466611108</v>
      </c>
      <c r="L1307" s="13">
        <f t="shared" si="10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02"/>
        <v>0.25976666666666665</v>
      </c>
      <c r="R1307" s="8">
        <f t="shared" si="103"/>
        <v>90.616279069767444</v>
      </c>
      <c r="S1307" t="s">
        <v>8319</v>
      </c>
      <c r="T1307" t="s">
        <v>8321</v>
      </c>
      <c r="U1307">
        <f t="shared" si="104"/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00"/>
        <v>41977.249236111107</v>
      </c>
      <c r="K1308">
        <v>1415098734</v>
      </c>
      <c r="L1308" s="13">
        <f t="shared" si="10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02"/>
        <v>0.65246363636363636</v>
      </c>
      <c r="R1308" s="8">
        <f t="shared" si="103"/>
        <v>201.60393258426967</v>
      </c>
      <c r="S1308" t="s">
        <v>8319</v>
      </c>
      <c r="T1308" t="s">
        <v>8321</v>
      </c>
      <c r="U1308">
        <f t="shared" si="104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00"/>
        <v>42417.294895833336</v>
      </c>
      <c r="K1309">
        <v>1453118679</v>
      </c>
      <c r="L1309" s="13">
        <f t="shared" si="10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02"/>
        <v>0.11514000000000001</v>
      </c>
      <c r="R1309" s="8">
        <f t="shared" si="103"/>
        <v>127.93333333333334</v>
      </c>
      <c r="S1309" t="s">
        <v>8319</v>
      </c>
      <c r="T1309" t="s">
        <v>8321</v>
      </c>
      <c r="U1309">
        <f t="shared" si="104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00"/>
        <v>42651.405231481483</v>
      </c>
      <c r="K1310">
        <v>1472481812</v>
      </c>
      <c r="L1310" s="13">
        <f t="shared" si="10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02"/>
        <v>0.11360000000000001</v>
      </c>
      <c r="R1310" s="8">
        <f t="shared" si="103"/>
        <v>29.894736842105264</v>
      </c>
      <c r="S1310" t="s">
        <v>8319</v>
      </c>
      <c r="T1310" t="s">
        <v>8321</v>
      </c>
      <c r="U1310">
        <f t="shared" si="104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00"/>
        <v>42292.674398148149</v>
      </c>
      <c r="K1311">
        <v>1441919468</v>
      </c>
      <c r="L1311" s="13">
        <f t="shared" si="10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02"/>
        <v>1.1199130434782609</v>
      </c>
      <c r="R1311" s="8">
        <f t="shared" si="103"/>
        <v>367.97142857142859</v>
      </c>
      <c r="S1311" t="s">
        <v>8319</v>
      </c>
      <c r="T1311" t="s">
        <v>8321</v>
      </c>
      <c r="U1311">
        <f t="shared" si="104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00"/>
        <v>42601.458912037029</v>
      </c>
      <c r="K1312">
        <v>1467734450</v>
      </c>
      <c r="L1312" s="13">
        <f t="shared" si="10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02"/>
        <v>0.155</v>
      </c>
      <c r="R1312" s="8">
        <f t="shared" si="103"/>
        <v>129.16666666666666</v>
      </c>
      <c r="S1312" t="s">
        <v>8319</v>
      </c>
      <c r="T1312" t="s">
        <v>8321</v>
      </c>
      <c r="U1312">
        <f t="shared" si="104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00"/>
        <v>42704.635636574072</v>
      </c>
      <c r="K1313">
        <v>1477509319</v>
      </c>
      <c r="L1313" s="13">
        <f t="shared" si="10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02"/>
        <v>0.32028000000000001</v>
      </c>
      <c r="R1313" s="8">
        <f t="shared" si="103"/>
        <v>800.7</v>
      </c>
      <c r="S1313" t="s">
        <v>8319</v>
      </c>
      <c r="T1313" t="s">
        <v>8321</v>
      </c>
      <c r="U1313">
        <f t="shared" si="104"/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00"/>
        <v>42112.494467592587</v>
      </c>
      <c r="K1314">
        <v>1426783922</v>
      </c>
      <c r="L1314" s="13">
        <f t="shared" si="10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02"/>
        <v>6.0869565217391303E-3</v>
      </c>
      <c r="R1314" s="8">
        <f t="shared" si="103"/>
        <v>28</v>
      </c>
      <c r="S1314" t="s">
        <v>8319</v>
      </c>
      <c r="T1314" t="s">
        <v>8321</v>
      </c>
      <c r="U1314">
        <f t="shared" si="104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00"/>
        <v>42432.50131944444</v>
      </c>
      <c r="K1315">
        <v>1454432514</v>
      </c>
      <c r="L1315" s="13">
        <f t="shared" si="10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02"/>
        <v>0.31114999999999998</v>
      </c>
      <c r="R1315" s="8">
        <f t="shared" si="103"/>
        <v>102.01639344262296</v>
      </c>
      <c r="S1315" t="s">
        <v>8319</v>
      </c>
      <c r="T1315" t="s">
        <v>8321</v>
      </c>
      <c r="U1315">
        <f t="shared" si="104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00"/>
        <v>42664.461342592585</v>
      </c>
      <c r="K1316">
        <v>1471881860</v>
      </c>
      <c r="L1316" s="13">
        <f t="shared" si="10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02"/>
        <v>1.1266666666666666E-2</v>
      </c>
      <c r="R1316" s="8">
        <f t="shared" si="103"/>
        <v>184.36363636363637</v>
      </c>
      <c r="S1316" t="s">
        <v>8319</v>
      </c>
      <c r="T1316" t="s">
        <v>8321</v>
      </c>
      <c r="U1316">
        <f t="shared" si="104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00"/>
        <v>42313.833333333336</v>
      </c>
      <c r="K1317">
        <v>1443700648</v>
      </c>
      <c r="L1317" s="13">
        <f t="shared" si="10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02"/>
        <v>0.40404000000000001</v>
      </c>
      <c r="R1317" s="8">
        <f t="shared" si="103"/>
        <v>162.91935483870967</v>
      </c>
      <c r="S1317" t="s">
        <v>8319</v>
      </c>
      <c r="T1317" t="s">
        <v>8321</v>
      </c>
      <c r="U1317">
        <f t="shared" si="104"/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00"/>
        <v>42428.753576388888</v>
      </c>
      <c r="K1318">
        <v>1453676709</v>
      </c>
      <c r="L1318" s="13">
        <f t="shared" si="10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02"/>
        <v>1.3333333333333333E-5</v>
      </c>
      <c r="R1318" s="8">
        <f t="shared" si="103"/>
        <v>1</v>
      </c>
      <c r="S1318" t="s">
        <v>8319</v>
      </c>
      <c r="T1318" t="s">
        <v>8321</v>
      </c>
      <c r="U1318">
        <f t="shared" si="104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00"/>
        <v>42572.374999999993</v>
      </c>
      <c r="K1319">
        <v>1464586746</v>
      </c>
      <c r="L1319" s="13">
        <f t="shared" si="10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02"/>
        <v>5.7334999999999997E-2</v>
      </c>
      <c r="R1319" s="8">
        <f t="shared" si="103"/>
        <v>603.52631578947364</v>
      </c>
      <c r="S1319" t="s">
        <v>8319</v>
      </c>
      <c r="T1319" t="s">
        <v>8321</v>
      </c>
      <c r="U1319">
        <f t="shared" si="104"/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00"/>
        <v>42014.835324074076</v>
      </c>
      <c r="K1320">
        <v>1418346172</v>
      </c>
      <c r="L1320" s="13">
        <f t="shared" si="10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02"/>
        <v>0.15325</v>
      </c>
      <c r="R1320" s="8">
        <f t="shared" si="103"/>
        <v>45.407407407407405</v>
      </c>
      <c r="S1320" t="s">
        <v>8319</v>
      </c>
      <c r="T1320" t="s">
        <v>8321</v>
      </c>
      <c r="U1320">
        <f t="shared" si="104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00"/>
        <v>41831.458333333328</v>
      </c>
      <c r="K1321">
        <v>1403810965</v>
      </c>
      <c r="L1321" s="13">
        <f t="shared" si="10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02"/>
        <v>0.15103448275862069</v>
      </c>
      <c r="R1321" s="8">
        <f t="shared" si="103"/>
        <v>97.333333333333329</v>
      </c>
      <c r="S1321" t="s">
        <v>8319</v>
      </c>
      <c r="T1321" t="s">
        <v>8321</v>
      </c>
      <c r="U1321">
        <f t="shared" si="104"/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00"/>
        <v>42734.749999999993</v>
      </c>
      <c r="K1322">
        <v>1480610046</v>
      </c>
      <c r="L1322" s="13">
        <f t="shared" si="10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02"/>
        <v>5.0299999999999997E-3</v>
      </c>
      <c r="R1322" s="8">
        <f t="shared" si="103"/>
        <v>167.66666666666666</v>
      </c>
      <c r="S1322" t="s">
        <v>8319</v>
      </c>
      <c r="T1322" t="s">
        <v>8321</v>
      </c>
      <c r="U1322">
        <f t="shared" si="104"/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00"/>
        <v>42727.540937499994</v>
      </c>
      <c r="K1323">
        <v>1479923937</v>
      </c>
      <c r="L1323" s="13">
        <f t="shared" si="10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02"/>
        <v>1.3028138528138528E-2</v>
      </c>
      <c r="R1323" s="8">
        <f t="shared" si="103"/>
        <v>859.85714285714289</v>
      </c>
      <c r="S1323" t="s">
        <v>8319</v>
      </c>
      <c r="T1323" t="s">
        <v>8321</v>
      </c>
      <c r="U1323">
        <f t="shared" si="104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00"/>
        <v>42145.448206018518</v>
      </c>
      <c r="K1324">
        <v>1429631125</v>
      </c>
      <c r="L1324" s="13">
        <f t="shared" si="10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02"/>
        <v>3.0285714285714286E-3</v>
      </c>
      <c r="R1324" s="8">
        <f t="shared" si="103"/>
        <v>26.5</v>
      </c>
      <c r="S1324" t="s">
        <v>8319</v>
      </c>
      <c r="T1324" t="s">
        <v>8321</v>
      </c>
      <c r="U1324">
        <f t="shared" si="104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00"/>
        <v>42486.079861111109</v>
      </c>
      <c r="K1325">
        <v>1458665146</v>
      </c>
      <c r="L1325" s="13">
        <f t="shared" si="10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02"/>
        <v>8.8800000000000004E-2</v>
      </c>
      <c r="R1325" s="8">
        <f t="shared" si="103"/>
        <v>30.272727272727273</v>
      </c>
      <c r="S1325" t="s">
        <v>8319</v>
      </c>
      <c r="T1325" t="s">
        <v>8321</v>
      </c>
      <c r="U1325">
        <f t="shared" si="104"/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00"/>
        <v>42656.425370370365</v>
      </c>
      <c r="K1326">
        <v>1473779552</v>
      </c>
      <c r="L1326" s="13">
        <f t="shared" si="10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02"/>
        <v>9.8400000000000001E-2</v>
      </c>
      <c r="R1326" s="8">
        <f t="shared" si="103"/>
        <v>54.666666666666664</v>
      </c>
      <c r="S1326" t="s">
        <v>8319</v>
      </c>
      <c r="T1326" t="s">
        <v>8321</v>
      </c>
      <c r="U1326">
        <f t="shared" si="104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00"/>
        <v>42733.877719907403</v>
      </c>
      <c r="K1327">
        <v>1480471435</v>
      </c>
      <c r="L1327" s="13">
        <f t="shared" si="10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02"/>
        <v>2.4299999999999999E-2</v>
      </c>
      <c r="R1327" s="8">
        <f t="shared" si="103"/>
        <v>60.75</v>
      </c>
      <c r="S1327" t="s">
        <v>8319</v>
      </c>
      <c r="T1327" t="s">
        <v>8321</v>
      </c>
      <c r="U1327">
        <f t="shared" si="104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00"/>
        <v>42019.583657407406</v>
      </c>
      <c r="K1328">
        <v>1417460428</v>
      </c>
      <c r="L1328" s="13">
        <f t="shared" si="10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02"/>
        <v>1.1299999999999999E-2</v>
      </c>
      <c r="R1328" s="8">
        <f t="shared" si="103"/>
        <v>102.72727272727273</v>
      </c>
      <c r="S1328" t="s">
        <v>8319</v>
      </c>
      <c r="T1328" t="s">
        <v>8321</v>
      </c>
      <c r="U1328">
        <f t="shared" si="104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00"/>
        <v>42153.470312500001</v>
      </c>
      <c r="K1329">
        <v>1430324235</v>
      </c>
      <c r="L1329" s="13">
        <f t="shared" si="10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02"/>
        <v>3.5520833333333335E-2</v>
      </c>
      <c r="R1329" s="8">
        <f t="shared" si="103"/>
        <v>41.585365853658537</v>
      </c>
      <c r="S1329" t="s">
        <v>8319</v>
      </c>
      <c r="T1329" t="s">
        <v>8321</v>
      </c>
      <c r="U1329">
        <f t="shared" si="104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00"/>
        <v>42657.434421296297</v>
      </c>
      <c r="K1330">
        <v>1472570734</v>
      </c>
      <c r="L1330" s="13">
        <f t="shared" si="10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02"/>
        <v>2.3306666666666667E-2</v>
      </c>
      <c r="R1330" s="8">
        <f t="shared" si="103"/>
        <v>116.53333333333333</v>
      </c>
      <c r="S1330" t="s">
        <v>8319</v>
      </c>
      <c r="T1330" t="s">
        <v>8321</v>
      </c>
      <c r="U1330">
        <f t="shared" si="104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00"/>
        <v>41975.054918981477</v>
      </c>
      <c r="K1331">
        <v>1414041545</v>
      </c>
      <c r="L1331" s="13">
        <f t="shared" si="10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02"/>
        <v>8.1600000000000006E-3</v>
      </c>
      <c r="R1331" s="8">
        <f t="shared" si="103"/>
        <v>45.333333333333336</v>
      </c>
      <c r="S1331" t="s">
        <v>8319</v>
      </c>
      <c r="T1331" t="s">
        <v>8321</v>
      </c>
      <c r="U1331">
        <f t="shared" si="104"/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00"/>
        <v>42552.958333333336</v>
      </c>
      <c r="K1332">
        <v>1464763109</v>
      </c>
      <c r="L1332" s="13">
        <f t="shared" si="10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02"/>
        <v>0.22494285714285714</v>
      </c>
      <c r="R1332" s="8">
        <f t="shared" si="103"/>
        <v>157.46</v>
      </c>
      <c r="S1332" t="s">
        <v>8319</v>
      </c>
      <c r="T1332" t="s">
        <v>8321</v>
      </c>
      <c r="U1332">
        <f t="shared" si="104"/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00"/>
        <v>42599.295763888884</v>
      </c>
      <c r="K1333">
        <v>1468843554</v>
      </c>
      <c r="L1333" s="13">
        <f t="shared" si="10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02"/>
        <v>1.3668E-2</v>
      </c>
      <c r="R1333" s="8">
        <f t="shared" si="103"/>
        <v>100.5</v>
      </c>
      <c r="S1333" t="s">
        <v>8319</v>
      </c>
      <c r="T1333" t="s">
        <v>8321</v>
      </c>
      <c r="U1333">
        <f t="shared" si="104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00"/>
        <v>42761.851944444446</v>
      </c>
      <c r="K1334">
        <v>1482888408</v>
      </c>
      <c r="L1334" s="13">
        <f t="shared" si="10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02"/>
        <v>0</v>
      </c>
      <c r="R1334" s="8" t="e">
        <f t="shared" si="103"/>
        <v>#DIV/0!</v>
      </c>
      <c r="S1334" t="s">
        <v>8319</v>
      </c>
      <c r="T1334" t="s">
        <v>8321</v>
      </c>
      <c r="U1334">
        <f t="shared" si="104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00"/>
        <v>41835.8984375</v>
      </c>
      <c r="K1335">
        <v>1402886025</v>
      </c>
      <c r="L1335" s="13">
        <f t="shared" si="10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02"/>
        <v>0</v>
      </c>
      <c r="R1335" s="8" t="e">
        <f t="shared" si="103"/>
        <v>#DIV/0!</v>
      </c>
      <c r="S1335" t="s">
        <v>8319</v>
      </c>
      <c r="T1335" t="s">
        <v>8321</v>
      </c>
      <c r="U1335">
        <f t="shared" si="104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00"/>
        <v>42440.565821759257</v>
      </c>
      <c r="K1336">
        <v>1455129287</v>
      </c>
      <c r="L1336" s="13">
        <f t="shared" si="10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02"/>
        <v>0.10754135338345865</v>
      </c>
      <c r="R1336" s="8">
        <f t="shared" si="103"/>
        <v>51.822463768115945</v>
      </c>
      <c r="S1336" t="s">
        <v>8319</v>
      </c>
      <c r="T1336" t="s">
        <v>8321</v>
      </c>
      <c r="U1336">
        <f t="shared" si="104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00"/>
        <v>42343.728032407402</v>
      </c>
      <c r="K1337">
        <v>1446762502</v>
      </c>
      <c r="L1337" s="13">
        <f t="shared" si="10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02"/>
        <v>0.1976</v>
      </c>
      <c r="R1337" s="8">
        <f t="shared" si="103"/>
        <v>308.75</v>
      </c>
      <c r="S1337" t="s">
        <v>8319</v>
      </c>
      <c r="T1337" t="s">
        <v>8321</v>
      </c>
      <c r="U1337">
        <f t="shared" si="104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00"/>
        <v>41990.655416666668</v>
      </c>
      <c r="K1338">
        <v>1415825028</v>
      </c>
      <c r="L1338" s="13">
        <f t="shared" si="10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02"/>
        <v>0.84946999999999995</v>
      </c>
      <c r="R1338" s="8">
        <f t="shared" si="103"/>
        <v>379.22767857142856</v>
      </c>
      <c r="S1338" t="s">
        <v>8319</v>
      </c>
      <c r="T1338" t="s">
        <v>8321</v>
      </c>
      <c r="U1338">
        <f t="shared" si="104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00"/>
        <v>42797.368969907409</v>
      </c>
      <c r="K1339">
        <v>1485957079</v>
      </c>
      <c r="L1339" s="13">
        <f t="shared" si="10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02"/>
        <v>0.49381999999999998</v>
      </c>
      <c r="R1339" s="8">
        <f t="shared" si="103"/>
        <v>176.36428571428573</v>
      </c>
      <c r="S1339" t="s">
        <v>8319</v>
      </c>
      <c r="T1339" t="s">
        <v>8321</v>
      </c>
      <c r="U1339">
        <f t="shared" si="104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00"/>
        <v>42218.595289351848</v>
      </c>
      <c r="K1340">
        <v>1435951033</v>
      </c>
      <c r="L1340" s="13">
        <f t="shared" si="10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02"/>
        <v>3.3033333333333331E-2</v>
      </c>
      <c r="R1340" s="8">
        <f t="shared" si="103"/>
        <v>66.066666666666663</v>
      </c>
      <c r="S1340" t="s">
        <v>8319</v>
      </c>
      <c r="T1340" t="s">
        <v>8321</v>
      </c>
      <c r="U1340">
        <f t="shared" si="104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00"/>
        <v>41981.480497685181</v>
      </c>
      <c r="K1341">
        <v>1414164715</v>
      </c>
      <c r="L1341" s="13">
        <f t="shared" si="10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02"/>
        <v>6.6339999999999996E-2</v>
      </c>
      <c r="R1341" s="8">
        <f t="shared" si="103"/>
        <v>89.648648648648646</v>
      </c>
      <c r="S1341" t="s">
        <v>8319</v>
      </c>
      <c r="T1341" t="s">
        <v>8321</v>
      </c>
      <c r="U1341">
        <f t="shared" si="104"/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00"/>
        <v>41866.387187499997</v>
      </c>
      <c r="K1342">
        <v>1405520253</v>
      </c>
      <c r="L1342" s="13">
        <f t="shared" si="10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02"/>
        <v>0</v>
      </c>
      <c r="R1342" s="8" t="e">
        <f t="shared" si="103"/>
        <v>#DIV/0!</v>
      </c>
      <c r="S1342" t="s">
        <v>8319</v>
      </c>
      <c r="T1342" t="s">
        <v>8321</v>
      </c>
      <c r="U1342">
        <f t="shared" si="104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00"/>
        <v>42644.415706018517</v>
      </c>
      <c r="K1343">
        <v>1472569117</v>
      </c>
      <c r="L1343" s="13">
        <f t="shared" si="10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02"/>
        <v>0.7036</v>
      </c>
      <c r="R1343" s="8">
        <f t="shared" si="103"/>
        <v>382.39130434782606</v>
      </c>
      <c r="S1343" t="s">
        <v>8319</v>
      </c>
      <c r="T1343" t="s">
        <v>8321</v>
      </c>
      <c r="U1343">
        <f t="shared" si="104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00"/>
        <v>42202.608090277776</v>
      </c>
      <c r="K1344">
        <v>1434569739</v>
      </c>
      <c r="L1344" s="13">
        <f t="shared" si="10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02"/>
        <v>2E-3</v>
      </c>
      <c r="R1344" s="8">
        <f t="shared" si="103"/>
        <v>100</v>
      </c>
      <c r="S1344" t="s">
        <v>8319</v>
      </c>
      <c r="T1344" t="s">
        <v>8321</v>
      </c>
      <c r="U1344">
        <f t="shared" si="104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00"/>
        <v>42600.957638888889</v>
      </c>
      <c r="K1345">
        <v>1466512683</v>
      </c>
      <c r="L1345" s="13">
        <f t="shared" si="10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02"/>
        <v>1.02298</v>
      </c>
      <c r="R1345" s="8">
        <f t="shared" si="103"/>
        <v>158.35603715170279</v>
      </c>
      <c r="S1345" t="s">
        <v>8319</v>
      </c>
      <c r="T1345" t="s">
        <v>8321</v>
      </c>
      <c r="U1345">
        <f t="shared" si="104"/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ref="J1346:J1409" si="105">(I1346/86400)+25569+(-5/24)</f>
        <v>42551.581469907404</v>
      </c>
      <c r="K1346">
        <v>1464807439</v>
      </c>
      <c r="L1346" s="13">
        <f t="shared" ref="L1346:L1409" si="106">(K1346/86400)+25569+(-5/24)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07">E1346/D1346</f>
        <v>3.7773333333333334</v>
      </c>
      <c r="R1346" s="8">
        <f t="shared" ref="R1346:R1409" si="108">E1346/N1346</f>
        <v>40.762589928057551</v>
      </c>
      <c r="S1346" t="s">
        <v>8322</v>
      </c>
      <c r="T1346" t="s">
        <v>8323</v>
      </c>
      <c r="U1346">
        <f t="shared" si="104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si="105"/>
        <v>41834.606006944443</v>
      </c>
      <c r="K1347">
        <v>1402342359</v>
      </c>
      <c r="L1347" s="13">
        <f t="shared" si="106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07"/>
        <v>1.25</v>
      </c>
      <c r="R1347" s="8">
        <f t="shared" si="108"/>
        <v>53.571428571428569</v>
      </c>
      <c r="S1347" t="s">
        <v>8322</v>
      </c>
      <c r="T1347" t="s">
        <v>8323</v>
      </c>
      <c r="U1347">
        <f t="shared" ref="U1347:U1410" si="109">J1347-L1347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05"/>
        <v>41451.867488425924</v>
      </c>
      <c r="K1348">
        <v>1369705751</v>
      </c>
      <c r="L1348" s="13">
        <f t="shared" si="106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07"/>
        <v>1.473265306122449</v>
      </c>
      <c r="R1348" s="8">
        <f t="shared" si="108"/>
        <v>48.449664429530202</v>
      </c>
      <c r="S1348" t="s">
        <v>8322</v>
      </c>
      <c r="T1348" t="s">
        <v>8323</v>
      </c>
      <c r="U1348">
        <f t="shared" si="109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05"/>
        <v>42070.429687499993</v>
      </c>
      <c r="K1349">
        <v>1423149525</v>
      </c>
      <c r="L1349" s="13">
        <f t="shared" si="106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07"/>
        <v>1.022</v>
      </c>
      <c r="R1349" s="8">
        <f t="shared" si="108"/>
        <v>82.41935483870968</v>
      </c>
      <c r="S1349" t="s">
        <v>8322</v>
      </c>
      <c r="T1349" t="s">
        <v>8323</v>
      </c>
      <c r="U1349">
        <f t="shared" si="109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05"/>
        <v>41991.297835648147</v>
      </c>
      <c r="K1350">
        <v>1416485333</v>
      </c>
      <c r="L1350" s="13">
        <f t="shared" si="106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07"/>
        <v>1.018723404255319</v>
      </c>
      <c r="R1350" s="8">
        <f t="shared" si="108"/>
        <v>230.19230769230768</v>
      </c>
      <c r="S1350" t="s">
        <v>8322</v>
      </c>
      <c r="T1350" t="s">
        <v>8323</v>
      </c>
      <c r="U1350">
        <f t="shared" si="109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05"/>
        <v>42354.082638888889</v>
      </c>
      <c r="K1351">
        <v>1447055935</v>
      </c>
      <c r="L1351" s="13">
        <f t="shared" si="106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07"/>
        <v>2.0419999999999998</v>
      </c>
      <c r="R1351" s="8">
        <f t="shared" si="108"/>
        <v>59.360465116279073</v>
      </c>
      <c r="S1351" t="s">
        <v>8322</v>
      </c>
      <c r="T1351" t="s">
        <v>8323</v>
      </c>
      <c r="U1351">
        <f t="shared" si="109"/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05"/>
        <v>42363.804791666662</v>
      </c>
      <c r="K1352">
        <v>1448497134</v>
      </c>
      <c r="L1352" s="13">
        <f t="shared" si="106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07"/>
        <v>1.0405</v>
      </c>
      <c r="R1352" s="8">
        <f t="shared" si="108"/>
        <v>66.698717948717942</v>
      </c>
      <c r="S1352" t="s">
        <v>8322</v>
      </c>
      <c r="T1352" t="s">
        <v>8323</v>
      </c>
      <c r="U1352">
        <f t="shared" si="109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05"/>
        <v>42412.531759259255</v>
      </c>
      <c r="K1353">
        <v>1452707144</v>
      </c>
      <c r="L1353" s="13">
        <f t="shared" si="106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07"/>
        <v>1.0126500000000001</v>
      </c>
      <c r="R1353" s="8">
        <f t="shared" si="108"/>
        <v>168.77500000000001</v>
      </c>
      <c r="S1353" t="s">
        <v>8322</v>
      </c>
      <c r="T1353" t="s">
        <v>8323</v>
      </c>
      <c r="U1353">
        <f t="shared" si="109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05"/>
        <v>42251.957638888889</v>
      </c>
      <c r="K1354">
        <v>1436968366</v>
      </c>
      <c r="L1354" s="13">
        <f t="shared" si="106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07"/>
        <v>1.3613999999999999</v>
      </c>
      <c r="R1354" s="8">
        <f t="shared" si="108"/>
        <v>59.973568281938327</v>
      </c>
      <c r="S1354" t="s">
        <v>8322</v>
      </c>
      <c r="T1354" t="s">
        <v>8323</v>
      </c>
      <c r="U1354">
        <f t="shared" si="109"/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05"/>
        <v>41343.791666666664</v>
      </c>
      <c r="K1355">
        <v>1359946188</v>
      </c>
      <c r="L1355" s="13">
        <f t="shared" si="106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07"/>
        <v>1.3360000000000001</v>
      </c>
      <c r="R1355" s="8">
        <f t="shared" si="108"/>
        <v>31.80952380952381</v>
      </c>
      <c r="S1355" t="s">
        <v>8322</v>
      </c>
      <c r="T1355" t="s">
        <v>8323</v>
      </c>
      <c r="U1355">
        <f t="shared" si="109"/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05"/>
        <v>42532.599293981482</v>
      </c>
      <c r="K1356">
        <v>1463080979</v>
      </c>
      <c r="L1356" s="13">
        <f t="shared" si="106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07"/>
        <v>1.3025</v>
      </c>
      <c r="R1356" s="8">
        <f t="shared" si="108"/>
        <v>24.421875</v>
      </c>
      <c r="S1356" t="s">
        <v>8322</v>
      </c>
      <c r="T1356" t="s">
        <v>8323</v>
      </c>
      <c r="U1356">
        <f t="shared" si="109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05"/>
        <v>41243.208333333328</v>
      </c>
      <c r="K1357">
        <v>1351663605</v>
      </c>
      <c r="L1357" s="13">
        <f t="shared" si="106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07"/>
        <v>1.2267999999999999</v>
      </c>
      <c r="R1357" s="8">
        <f t="shared" si="108"/>
        <v>25.347107438016529</v>
      </c>
      <c r="S1357" t="s">
        <v>8322</v>
      </c>
      <c r="T1357" t="s">
        <v>8323</v>
      </c>
      <c r="U1357">
        <f t="shared" si="109"/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05"/>
        <v>41459.830555555549</v>
      </c>
      <c r="K1358">
        <v>1370393760</v>
      </c>
      <c r="L1358" s="13">
        <f t="shared" si="106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07"/>
        <v>1.8281058823529412</v>
      </c>
      <c r="R1358" s="8">
        <f t="shared" si="108"/>
        <v>71.443218390804603</v>
      </c>
      <c r="S1358" t="s">
        <v>8322</v>
      </c>
      <c r="T1358" t="s">
        <v>8323</v>
      </c>
      <c r="U1358">
        <f t="shared" si="109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05"/>
        <v>41334.040972222218</v>
      </c>
      <c r="K1359">
        <v>1359587137</v>
      </c>
      <c r="L1359" s="13">
        <f t="shared" si="106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07"/>
        <v>1.2529999999999999</v>
      </c>
      <c r="R1359" s="8">
        <f t="shared" si="108"/>
        <v>38.553846153846152</v>
      </c>
      <c r="S1359" t="s">
        <v>8322</v>
      </c>
      <c r="T1359" t="s">
        <v>8323</v>
      </c>
      <c r="U1359">
        <f t="shared" si="109"/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05"/>
        <v>40719.362534722219</v>
      </c>
      <c r="K1360">
        <v>1306417323</v>
      </c>
      <c r="L1360" s="13">
        <f t="shared" si="106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07"/>
        <v>1.1166666666666667</v>
      </c>
      <c r="R1360" s="8">
        <f t="shared" si="108"/>
        <v>68.367346938775512</v>
      </c>
      <c r="S1360" t="s">
        <v>8322</v>
      </c>
      <c r="T1360" t="s">
        <v>8323</v>
      </c>
      <c r="U1360">
        <f t="shared" si="109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05"/>
        <v>40730.606365740736</v>
      </c>
      <c r="K1361">
        <v>1304623990</v>
      </c>
      <c r="L1361" s="13">
        <f t="shared" si="106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07"/>
        <v>1.1575757575757575</v>
      </c>
      <c r="R1361" s="8">
        <f t="shared" si="108"/>
        <v>40.210526315789473</v>
      </c>
      <c r="S1361" t="s">
        <v>8322</v>
      </c>
      <c r="T1361" t="s">
        <v>8323</v>
      </c>
      <c r="U1361">
        <f t="shared" si="109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05"/>
        <v>41123.692361111105</v>
      </c>
      <c r="K1362">
        <v>1341524220</v>
      </c>
      <c r="L1362" s="13">
        <f t="shared" si="106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07"/>
        <v>1.732</v>
      </c>
      <c r="R1362" s="8">
        <f t="shared" si="108"/>
        <v>32.074074074074076</v>
      </c>
      <c r="S1362" t="s">
        <v>8322</v>
      </c>
      <c r="T1362" t="s">
        <v>8323</v>
      </c>
      <c r="U1362">
        <f t="shared" si="109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05"/>
        <v>41811.508935185186</v>
      </c>
      <c r="K1363">
        <v>1400778772</v>
      </c>
      <c r="L1363" s="13">
        <f t="shared" si="106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07"/>
        <v>1.2598333333333334</v>
      </c>
      <c r="R1363" s="8">
        <f t="shared" si="108"/>
        <v>28.632575757575758</v>
      </c>
      <c r="S1363" t="s">
        <v>8322</v>
      </c>
      <c r="T1363" t="s">
        <v>8323</v>
      </c>
      <c r="U1363">
        <f t="shared" si="109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05"/>
        <v>41524.726053240738</v>
      </c>
      <c r="K1364">
        <v>1373408731</v>
      </c>
      <c r="L1364" s="13">
        <f t="shared" si="106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07"/>
        <v>1.091</v>
      </c>
      <c r="R1364" s="8">
        <f t="shared" si="108"/>
        <v>43.64</v>
      </c>
      <c r="S1364" t="s">
        <v>8322</v>
      </c>
      <c r="T1364" t="s">
        <v>8323</v>
      </c>
      <c r="U1364">
        <f t="shared" si="109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05"/>
        <v>42415.124305555553</v>
      </c>
      <c r="K1365">
        <v>1453925727</v>
      </c>
      <c r="L1365" s="13">
        <f t="shared" si="106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07"/>
        <v>1</v>
      </c>
      <c r="R1365" s="8">
        <f t="shared" si="108"/>
        <v>40</v>
      </c>
      <c r="S1365" t="s">
        <v>8322</v>
      </c>
      <c r="T1365" t="s">
        <v>8323</v>
      </c>
      <c r="U1365">
        <f t="shared" si="109"/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05"/>
        <v>42011.487337962964</v>
      </c>
      <c r="K1366">
        <v>1415464906</v>
      </c>
      <c r="L1366" s="13">
        <f t="shared" si="106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07"/>
        <v>1.1864285714285714</v>
      </c>
      <c r="R1366" s="8">
        <f t="shared" si="108"/>
        <v>346.04166666666669</v>
      </c>
      <c r="S1366" t="s">
        <v>8325</v>
      </c>
      <c r="T1366" t="s">
        <v>8326</v>
      </c>
      <c r="U1366">
        <f t="shared" si="109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05"/>
        <v>42079.483240740738</v>
      </c>
      <c r="K1367">
        <v>1423935352</v>
      </c>
      <c r="L1367" s="13">
        <f t="shared" si="106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07"/>
        <v>1.0026666666666666</v>
      </c>
      <c r="R1367" s="8">
        <f t="shared" si="108"/>
        <v>81.739130434782609</v>
      </c>
      <c r="S1367" t="s">
        <v>8325</v>
      </c>
      <c r="T1367" t="s">
        <v>8326</v>
      </c>
      <c r="U1367">
        <f t="shared" si="109"/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05"/>
        <v>41969.829432870371</v>
      </c>
      <c r="K1368">
        <v>1413158063</v>
      </c>
      <c r="L1368" s="13">
        <f t="shared" si="106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07"/>
        <v>1.2648920000000001</v>
      </c>
      <c r="R1368" s="8">
        <f t="shared" si="108"/>
        <v>64.535306122448986</v>
      </c>
      <c r="S1368" t="s">
        <v>8325</v>
      </c>
      <c r="T1368" t="s">
        <v>8326</v>
      </c>
      <c r="U1368">
        <f t="shared" si="109"/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05"/>
        <v>42321.836226851847</v>
      </c>
      <c r="K1369">
        <v>1444867450</v>
      </c>
      <c r="L1369" s="13">
        <f t="shared" si="106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07"/>
        <v>1.1426000000000001</v>
      </c>
      <c r="R1369" s="8">
        <f t="shared" si="108"/>
        <v>63.477777777777774</v>
      </c>
      <c r="S1369" t="s">
        <v>8325</v>
      </c>
      <c r="T1369" t="s">
        <v>8326</v>
      </c>
      <c r="U1369">
        <f t="shared" si="109"/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05"/>
        <v>42169.982569444437</v>
      </c>
      <c r="K1370">
        <v>1432269294</v>
      </c>
      <c r="L1370" s="13">
        <f t="shared" si="106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07"/>
        <v>1.107</v>
      </c>
      <c r="R1370" s="8">
        <f t="shared" si="108"/>
        <v>63.620689655172413</v>
      </c>
      <c r="S1370" t="s">
        <v>8325</v>
      </c>
      <c r="T1370" t="s">
        <v>8326</v>
      </c>
      <c r="U1370">
        <f t="shared" si="109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05"/>
        <v>41740.385949074072</v>
      </c>
      <c r="K1371">
        <v>1394633746</v>
      </c>
      <c r="L1371" s="13">
        <f t="shared" si="106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07"/>
        <v>1.0534805315203954</v>
      </c>
      <c r="R1371" s="8">
        <f t="shared" si="108"/>
        <v>83.967068965517228</v>
      </c>
      <c r="S1371" t="s">
        <v>8325</v>
      </c>
      <c r="T1371" t="s">
        <v>8326</v>
      </c>
      <c r="U1371">
        <f t="shared" si="109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05"/>
        <v>41562.795023148145</v>
      </c>
      <c r="K1372">
        <v>1380585890</v>
      </c>
      <c r="L1372" s="13">
        <f t="shared" si="106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07"/>
        <v>1.0366666666666666</v>
      </c>
      <c r="R1372" s="8">
        <f t="shared" si="108"/>
        <v>77.75</v>
      </c>
      <c r="S1372" t="s">
        <v>8325</v>
      </c>
      <c r="T1372" t="s">
        <v>8326</v>
      </c>
      <c r="U1372">
        <f t="shared" si="109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05"/>
        <v>42131.550254629627</v>
      </c>
      <c r="K1373">
        <v>1428430342</v>
      </c>
      <c r="L1373" s="13">
        <f t="shared" si="106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07"/>
        <v>1.0708672667523933</v>
      </c>
      <c r="R1373" s="8">
        <f t="shared" si="108"/>
        <v>107.07142857142857</v>
      </c>
      <c r="S1373" t="s">
        <v>8325</v>
      </c>
      <c r="T1373" t="s">
        <v>8326</v>
      </c>
      <c r="U1373">
        <f t="shared" si="109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05"/>
        <v>41102.53162037037</v>
      </c>
      <c r="K1374">
        <v>1339523132</v>
      </c>
      <c r="L1374" s="13">
        <f t="shared" si="106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07"/>
        <v>1.24</v>
      </c>
      <c r="R1374" s="8">
        <f t="shared" si="108"/>
        <v>38.75</v>
      </c>
      <c r="S1374" t="s">
        <v>8325</v>
      </c>
      <c r="T1374" t="s">
        <v>8326</v>
      </c>
      <c r="U1374">
        <f t="shared" si="109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05"/>
        <v>42734.743437499994</v>
      </c>
      <c r="K1375">
        <v>1480546233</v>
      </c>
      <c r="L1375" s="13">
        <f t="shared" si="106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07"/>
        <v>1.0501</v>
      </c>
      <c r="R1375" s="8">
        <f t="shared" si="108"/>
        <v>201.94230769230768</v>
      </c>
      <c r="S1375" t="s">
        <v>8325</v>
      </c>
      <c r="T1375" t="s">
        <v>8326</v>
      </c>
      <c r="U1375">
        <f t="shared" si="109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05"/>
        <v>42453.911898148144</v>
      </c>
      <c r="K1376">
        <v>1456285988</v>
      </c>
      <c r="L1376" s="13">
        <f t="shared" si="106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07"/>
        <v>1.8946666666666667</v>
      </c>
      <c r="R1376" s="8">
        <f t="shared" si="108"/>
        <v>43.060606060606062</v>
      </c>
      <c r="S1376" t="s">
        <v>8325</v>
      </c>
      <c r="T1376" t="s">
        <v>8326</v>
      </c>
      <c r="U1376">
        <f t="shared" si="109"/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05"/>
        <v>42749.857858796291</v>
      </c>
      <c r="K1377">
        <v>1481852119</v>
      </c>
      <c r="L1377" s="13">
        <f t="shared" si="106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07"/>
        <v>1.7132499999999999</v>
      </c>
      <c r="R1377" s="8">
        <f t="shared" si="108"/>
        <v>62.871559633027523</v>
      </c>
      <c r="S1377" t="s">
        <v>8325</v>
      </c>
      <c r="T1377" t="s">
        <v>8326</v>
      </c>
      <c r="U1377">
        <f t="shared" si="109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05"/>
        <v>42707.502384259256</v>
      </c>
      <c r="K1378">
        <v>1478189006</v>
      </c>
      <c r="L1378" s="13">
        <f t="shared" si="106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07"/>
        <v>2.5248648648648651</v>
      </c>
      <c r="R1378" s="8">
        <f t="shared" si="108"/>
        <v>55.607142857142854</v>
      </c>
      <c r="S1378" t="s">
        <v>8325</v>
      </c>
      <c r="T1378" t="s">
        <v>8326</v>
      </c>
      <c r="U1378">
        <f t="shared" si="109"/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05"/>
        <v>42768.96597222222</v>
      </c>
      <c r="K1379">
        <v>1484198170</v>
      </c>
      <c r="L1379" s="13">
        <f t="shared" si="106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07"/>
        <v>1.1615384615384616</v>
      </c>
      <c r="R1379" s="8">
        <f t="shared" si="108"/>
        <v>48.70967741935484</v>
      </c>
      <c r="S1379" t="s">
        <v>8325</v>
      </c>
      <c r="T1379" t="s">
        <v>8326</v>
      </c>
      <c r="U1379">
        <f t="shared" si="109"/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05"/>
        <v>42583.551041666666</v>
      </c>
      <c r="K1380">
        <v>1468779210</v>
      </c>
      <c r="L1380" s="13">
        <f t="shared" si="106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07"/>
        <v>2.0335000000000001</v>
      </c>
      <c r="R1380" s="8">
        <f t="shared" si="108"/>
        <v>30.578947368421051</v>
      </c>
      <c r="S1380" t="s">
        <v>8325</v>
      </c>
      <c r="T1380" t="s">
        <v>8326</v>
      </c>
      <c r="U1380">
        <f t="shared" si="109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05"/>
        <v>42160.283287037033</v>
      </c>
      <c r="K1381">
        <v>1430912876</v>
      </c>
      <c r="L1381" s="13">
        <f t="shared" si="106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07"/>
        <v>1.1160000000000001</v>
      </c>
      <c r="R1381" s="8">
        <f t="shared" si="108"/>
        <v>73.907284768211923</v>
      </c>
      <c r="S1381" t="s">
        <v>8325</v>
      </c>
      <c r="T1381" t="s">
        <v>8326</v>
      </c>
      <c r="U1381">
        <f t="shared" si="109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05"/>
        <v>42163.874999999993</v>
      </c>
      <c r="K1382">
        <v>1431886706</v>
      </c>
      <c r="L1382" s="13">
        <f t="shared" si="106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07"/>
        <v>4.24</v>
      </c>
      <c r="R1382" s="8">
        <f t="shared" si="108"/>
        <v>21.2</v>
      </c>
      <c r="S1382" t="s">
        <v>8325</v>
      </c>
      <c r="T1382" t="s">
        <v>8326</v>
      </c>
      <c r="U1382">
        <f t="shared" si="109"/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05"/>
        <v>42733.006076388883</v>
      </c>
      <c r="K1383">
        <v>1480396125</v>
      </c>
      <c r="L1383" s="13">
        <f t="shared" si="106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07"/>
        <v>1.071</v>
      </c>
      <c r="R1383" s="8">
        <f t="shared" si="108"/>
        <v>73.356164383561648</v>
      </c>
      <c r="S1383" t="s">
        <v>8325</v>
      </c>
      <c r="T1383" t="s">
        <v>8326</v>
      </c>
      <c r="U1383">
        <f t="shared" si="109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05"/>
        <v>41400.591851851852</v>
      </c>
      <c r="K1384">
        <v>1365275536</v>
      </c>
      <c r="L1384" s="13">
        <f t="shared" si="106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07"/>
        <v>1.043625</v>
      </c>
      <c r="R1384" s="8">
        <f t="shared" si="108"/>
        <v>56.412162162162161</v>
      </c>
      <c r="S1384" t="s">
        <v>8325</v>
      </c>
      <c r="T1384" t="s">
        <v>8326</v>
      </c>
      <c r="U1384">
        <f t="shared" si="109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05"/>
        <v>42726.866643518515</v>
      </c>
      <c r="K1385">
        <v>1480729678</v>
      </c>
      <c r="L1385" s="13">
        <f t="shared" si="106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07"/>
        <v>2.124090909090909</v>
      </c>
      <c r="R1385" s="8">
        <f t="shared" si="108"/>
        <v>50.247311827956992</v>
      </c>
      <c r="S1385" t="s">
        <v>8325</v>
      </c>
      <c r="T1385" t="s">
        <v>8326</v>
      </c>
      <c r="U1385">
        <f t="shared" si="109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05"/>
        <v>42190.526874999996</v>
      </c>
      <c r="K1386">
        <v>1433525922</v>
      </c>
      <c r="L1386" s="13">
        <f t="shared" si="106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07"/>
        <v>1.2408571428571429</v>
      </c>
      <c r="R1386" s="8">
        <f t="shared" si="108"/>
        <v>68.936507936507937</v>
      </c>
      <c r="S1386" t="s">
        <v>8325</v>
      </c>
      <c r="T1386" t="s">
        <v>8326</v>
      </c>
      <c r="U1386">
        <f t="shared" si="109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05"/>
        <v>42489.299305555549</v>
      </c>
      <c r="K1387">
        <v>1457109121</v>
      </c>
      <c r="L1387" s="13">
        <f t="shared" si="106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07"/>
        <v>1.10406125</v>
      </c>
      <c r="R1387" s="8">
        <f t="shared" si="108"/>
        <v>65.914104477611943</v>
      </c>
      <c r="S1387" t="s">
        <v>8325</v>
      </c>
      <c r="T1387" t="s">
        <v>8326</v>
      </c>
      <c r="U1387">
        <f t="shared" si="109"/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05"/>
        <v>42214.438530092586</v>
      </c>
      <c r="K1388">
        <v>1435591889</v>
      </c>
      <c r="L1388" s="13">
        <f t="shared" si="106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07"/>
        <v>2.1875</v>
      </c>
      <c r="R1388" s="8">
        <f t="shared" si="108"/>
        <v>62.5</v>
      </c>
      <c r="S1388" t="s">
        <v>8325</v>
      </c>
      <c r="T1388" t="s">
        <v>8326</v>
      </c>
      <c r="U1388">
        <f t="shared" si="109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05"/>
        <v>42157.979166666664</v>
      </c>
      <c r="K1389">
        <v>1430604395</v>
      </c>
      <c r="L1389" s="13">
        <f t="shared" si="106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07"/>
        <v>1.36625</v>
      </c>
      <c r="R1389" s="8">
        <f t="shared" si="108"/>
        <v>70.064102564102569</v>
      </c>
      <c r="S1389" t="s">
        <v>8325</v>
      </c>
      <c r="T1389" t="s">
        <v>8326</v>
      </c>
      <c r="U1389">
        <f t="shared" si="109"/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05"/>
        <v>42660.468055555553</v>
      </c>
      <c r="K1390">
        <v>1474469117</v>
      </c>
      <c r="L1390" s="13">
        <f t="shared" si="106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07"/>
        <v>1.348074</v>
      </c>
      <c r="R1390" s="8">
        <f t="shared" si="108"/>
        <v>60.181874999999998</v>
      </c>
      <c r="S1390" t="s">
        <v>8325</v>
      </c>
      <c r="T1390" t="s">
        <v>8326</v>
      </c>
      <c r="U1390">
        <f t="shared" si="109"/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05"/>
        <v>42595.272650462961</v>
      </c>
      <c r="K1391">
        <v>1468495957</v>
      </c>
      <c r="L1391" s="13">
        <f t="shared" si="106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07"/>
        <v>1.454</v>
      </c>
      <c r="R1391" s="8">
        <f t="shared" si="108"/>
        <v>21.382352941176471</v>
      </c>
      <c r="S1391" t="s">
        <v>8325</v>
      </c>
      <c r="T1391" t="s">
        <v>8326</v>
      </c>
      <c r="U1391">
        <f t="shared" si="109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05"/>
        <v>42121.508333333331</v>
      </c>
      <c r="K1392">
        <v>1427224606</v>
      </c>
      <c r="L1392" s="13">
        <f t="shared" si="106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07"/>
        <v>1.0910714285714285</v>
      </c>
      <c r="R1392" s="8">
        <f t="shared" si="108"/>
        <v>160.78947368421052</v>
      </c>
      <c r="S1392" t="s">
        <v>8325</v>
      </c>
      <c r="T1392" t="s">
        <v>8326</v>
      </c>
      <c r="U1392">
        <f t="shared" si="109"/>
        <v>33.913356481476512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05"/>
        <v>42237.999305555553</v>
      </c>
      <c r="K1393">
        <v>1436369818</v>
      </c>
      <c r="L1393" s="13">
        <f t="shared" si="106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07"/>
        <v>1.1020000000000001</v>
      </c>
      <c r="R1393" s="8">
        <f t="shared" si="108"/>
        <v>42.384615384615387</v>
      </c>
      <c r="S1393" t="s">
        <v>8325</v>
      </c>
      <c r="T1393" t="s">
        <v>8326</v>
      </c>
      <c r="U1393">
        <f t="shared" si="109"/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05"/>
        <v>42431.946597222217</v>
      </c>
      <c r="K1394">
        <v>1454298186</v>
      </c>
      <c r="L1394" s="13">
        <f t="shared" si="106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07"/>
        <v>1.1364000000000001</v>
      </c>
      <c r="R1394" s="8">
        <f t="shared" si="108"/>
        <v>27.317307692307693</v>
      </c>
      <c r="S1394" t="s">
        <v>8325</v>
      </c>
      <c r="T1394" t="s">
        <v>8326</v>
      </c>
      <c r="U1394">
        <f t="shared" si="109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05"/>
        <v>42583.473645833328</v>
      </c>
      <c r="K1395">
        <v>1467476523</v>
      </c>
      <c r="L1395" s="13">
        <f t="shared" si="106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07"/>
        <v>1.0235000000000001</v>
      </c>
      <c r="R1395" s="8">
        <f t="shared" si="108"/>
        <v>196.82692307692307</v>
      </c>
      <c r="S1395" t="s">
        <v>8325</v>
      </c>
      <c r="T1395" t="s">
        <v>8326</v>
      </c>
      <c r="U1395">
        <f t="shared" si="109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05"/>
        <v>42794.916666666664</v>
      </c>
      <c r="K1396">
        <v>1484623726</v>
      </c>
      <c r="L1396" s="13">
        <f t="shared" si="106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07"/>
        <v>1.2213333333333334</v>
      </c>
      <c r="R1396" s="8">
        <f t="shared" si="108"/>
        <v>53.882352941176471</v>
      </c>
      <c r="S1396" t="s">
        <v>8325</v>
      </c>
      <c r="T1396" t="s">
        <v>8326</v>
      </c>
      <c r="U1396">
        <f t="shared" si="109"/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05"/>
        <v>42749.700011574074</v>
      </c>
      <c r="K1397">
        <v>1481838481</v>
      </c>
      <c r="L1397" s="13">
        <f t="shared" si="106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07"/>
        <v>1.1188571428571428</v>
      </c>
      <c r="R1397" s="8">
        <f t="shared" si="108"/>
        <v>47.756097560975611</v>
      </c>
      <c r="S1397" t="s">
        <v>8325</v>
      </c>
      <c r="T1397" t="s">
        <v>8326</v>
      </c>
      <c r="U1397">
        <f t="shared" si="109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05"/>
        <v>42048.790300925924</v>
      </c>
      <c r="K1398">
        <v>1421279882</v>
      </c>
      <c r="L1398" s="13">
        <f t="shared" si="106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07"/>
        <v>1.073</v>
      </c>
      <c r="R1398" s="8">
        <f t="shared" si="108"/>
        <v>88.191780821917803</v>
      </c>
      <c r="S1398" t="s">
        <v>8325</v>
      </c>
      <c r="T1398" t="s">
        <v>8326</v>
      </c>
      <c r="U1398">
        <f t="shared" si="109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05"/>
        <v>42670.679861111108</v>
      </c>
      <c r="K1399">
        <v>1475013710</v>
      </c>
      <c r="L1399" s="13">
        <f t="shared" si="106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07"/>
        <v>1.1385000000000001</v>
      </c>
      <c r="R1399" s="8">
        <f t="shared" si="108"/>
        <v>72.056962025316452</v>
      </c>
      <c r="S1399" t="s">
        <v>8325</v>
      </c>
      <c r="T1399" t="s">
        <v>8326</v>
      </c>
      <c r="U1399">
        <f t="shared" si="109"/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05"/>
        <v>42556.665902777771</v>
      </c>
      <c r="K1400">
        <v>1465160334</v>
      </c>
      <c r="L1400" s="13">
        <f t="shared" si="106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07"/>
        <v>1.0968181818181819</v>
      </c>
      <c r="R1400" s="8">
        <f t="shared" si="108"/>
        <v>74.246153846153845</v>
      </c>
      <c r="S1400" t="s">
        <v>8325</v>
      </c>
      <c r="T1400" t="s">
        <v>8326</v>
      </c>
      <c r="U1400">
        <f t="shared" si="109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05"/>
        <v>41918.795983796292</v>
      </c>
      <c r="K1401">
        <v>1410048373</v>
      </c>
      <c r="L1401" s="13">
        <f t="shared" si="106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07"/>
        <v>1.2614444444444444</v>
      </c>
      <c r="R1401" s="8">
        <f t="shared" si="108"/>
        <v>61.701086956521742</v>
      </c>
      <c r="S1401" t="s">
        <v>8325</v>
      </c>
      <c r="T1401" t="s">
        <v>8326</v>
      </c>
      <c r="U1401">
        <f t="shared" si="109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05"/>
        <v>42533.020833333336</v>
      </c>
      <c r="K1402">
        <v>1462695073</v>
      </c>
      <c r="L1402" s="13">
        <f t="shared" si="106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07"/>
        <v>1.6742857142857144</v>
      </c>
      <c r="R1402" s="8">
        <f t="shared" si="108"/>
        <v>17.235294117647058</v>
      </c>
      <c r="S1402" t="s">
        <v>8325</v>
      </c>
      <c r="T1402" t="s">
        <v>8326</v>
      </c>
      <c r="U1402">
        <f t="shared" si="109"/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05"/>
        <v>41420.787893518514</v>
      </c>
      <c r="K1403">
        <v>1367798074</v>
      </c>
      <c r="L1403" s="13">
        <f t="shared" si="106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07"/>
        <v>4.9652000000000003</v>
      </c>
      <c r="R1403" s="8">
        <f t="shared" si="108"/>
        <v>51.720833333333331</v>
      </c>
      <c r="S1403" t="s">
        <v>8325</v>
      </c>
      <c r="T1403" t="s">
        <v>8326</v>
      </c>
      <c r="U1403">
        <f t="shared" si="109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05"/>
        <v>42124.803368055553</v>
      </c>
      <c r="K1404">
        <v>1425259011</v>
      </c>
      <c r="L1404" s="13">
        <f t="shared" si="106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07"/>
        <v>1.0915999999999999</v>
      </c>
      <c r="R1404" s="8">
        <f t="shared" si="108"/>
        <v>24.150442477876105</v>
      </c>
      <c r="S1404" t="s">
        <v>8325</v>
      </c>
      <c r="T1404" t="s">
        <v>8326</v>
      </c>
      <c r="U1404">
        <f t="shared" si="109"/>
        <v>59.958333333335759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05"/>
        <v>41480.854571759257</v>
      </c>
      <c r="K1405">
        <v>1372210235</v>
      </c>
      <c r="L1405" s="13">
        <f t="shared" si="106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07"/>
        <v>1.0257499999999999</v>
      </c>
      <c r="R1405" s="8">
        <f t="shared" si="108"/>
        <v>62.166666666666664</v>
      </c>
      <c r="S1405" t="s">
        <v>8325</v>
      </c>
      <c r="T1405" t="s">
        <v>8326</v>
      </c>
      <c r="U1405">
        <f t="shared" si="10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05"/>
        <v>42057.30190972222</v>
      </c>
      <c r="K1406">
        <v>1422447285</v>
      </c>
      <c r="L1406" s="13">
        <f t="shared" si="106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07"/>
        <v>1.6620689655172414E-2</v>
      </c>
      <c r="R1406" s="8">
        <f t="shared" si="108"/>
        <v>48.2</v>
      </c>
      <c r="S1406" t="s">
        <v>8322</v>
      </c>
      <c r="T1406" t="s">
        <v>8341</v>
      </c>
      <c r="U1406">
        <f t="shared" si="10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05"/>
        <v>41971.51390046296</v>
      </c>
      <c r="K1407">
        <v>1414599601</v>
      </c>
      <c r="L1407" s="13">
        <f t="shared" si="106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07"/>
        <v>4.1999999999999997E-3</v>
      </c>
      <c r="R1407" s="8">
        <f t="shared" si="108"/>
        <v>6.1764705882352944</v>
      </c>
      <c r="S1407" t="s">
        <v>8322</v>
      </c>
      <c r="T1407" t="s">
        <v>8341</v>
      </c>
      <c r="U1407">
        <f t="shared" si="10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05"/>
        <v>42350.208333333336</v>
      </c>
      <c r="K1408">
        <v>1445336607</v>
      </c>
      <c r="L1408" s="13">
        <f t="shared" si="106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07"/>
        <v>1.25E-3</v>
      </c>
      <c r="R1408" s="8">
        <f t="shared" si="108"/>
        <v>5</v>
      </c>
      <c r="S1408" t="s">
        <v>8322</v>
      </c>
      <c r="T1408" t="s">
        <v>8341</v>
      </c>
      <c r="U1408">
        <f t="shared" si="10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05"/>
        <v>41863.32844907407</v>
      </c>
      <c r="K1409">
        <v>1405687978</v>
      </c>
      <c r="L1409" s="13">
        <f t="shared" si="106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07"/>
        <v>5.0000000000000001E-3</v>
      </c>
      <c r="R1409" s="8">
        <f t="shared" si="108"/>
        <v>7.5</v>
      </c>
      <c r="S1409" t="s">
        <v>8322</v>
      </c>
      <c r="T1409" t="s">
        <v>8341</v>
      </c>
      <c r="U1409">
        <f t="shared" si="10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ref="J1410:J1473" si="110">(I1410/86400)+25569+(-5/24)</f>
        <v>42321.705509259256</v>
      </c>
      <c r="K1410">
        <v>1444856156</v>
      </c>
      <c r="L1410" s="13">
        <f t="shared" ref="L1410:L1473" si="111">(K1410/86400)+25569+(-5/24)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12">E1410/D1410</f>
        <v>7.1999999999999995E-2</v>
      </c>
      <c r="R1410" s="8">
        <f t="shared" ref="R1410:R1473" si="113">E1410/N1410</f>
        <v>12</v>
      </c>
      <c r="S1410" t="s">
        <v>8322</v>
      </c>
      <c r="T1410" t="s">
        <v>8341</v>
      </c>
      <c r="U1410">
        <f t="shared" si="10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si="110"/>
        <v>42004.966840277775</v>
      </c>
      <c r="K1411">
        <v>1414897935</v>
      </c>
      <c r="L1411" s="13">
        <f t="shared" si="111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12"/>
        <v>0</v>
      </c>
      <c r="R1411" s="8" t="e">
        <f t="shared" si="113"/>
        <v>#DIV/0!</v>
      </c>
      <c r="S1411" t="s">
        <v>8322</v>
      </c>
      <c r="T1411" t="s">
        <v>8341</v>
      </c>
      <c r="U1411">
        <f t="shared" ref="U1411:U1474" si="114">J1411-L1411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10"/>
        <v>42524.110185185178</v>
      </c>
      <c r="K1412">
        <v>1461051520</v>
      </c>
      <c r="L1412" s="13">
        <f t="shared" si="11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12"/>
        <v>1.6666666666666666E-4</v>
      </c>
      <c r="R1412" s="8">
        <f t="shared" si="113"/>
        <v>1</v>
      </c>
      <c r="S1412" t="s">
        <v>8322</v>
      </c>
      <c r="T1412" t="s">
        <v>8341</v>
      </c>
      <c r="U1412">
        <f t="shared" si="114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10"/>
        <v>42040.850694444445</v>
      </c>
      <c r="K1413">
        <v>1420766700</v>
      </c>
      <c r="L1413" s="13">
        <f t="shared" si="11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12"/>
        <v>2.3333333333333335E-3</v>
      </c>
      <c r="R1413" s="8">
        <f t="shared" si="113"/>
        <v>2.3333333333333335</v>
      </c>
      <c r="S1413" t="s">
        <v>8322</v>
      </c>
      <c r="T1413" t="s">
        <v>8341</v>
      </c>
      <c r="U1413">
        <f t="shared" si="114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10"/>
        <v>41976.855312499996</v>
      </c>
      <c r="K1414">
        <v>1415064699</v>
      </c>
      <c r="L1414" s="13">
        <f t="shared" si="11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12"/>
        <v>4.5714285714285714E-2</v>
      </c>
      <c r="R1414" s="8">
        <f t="shared" si="113"/>
        <v>24.615384615384617</v>
      </c>
      <c r="S1414" t="s">
        <v>8322</v>
      </c>
      <c r="T1414" t="s">
        <v>8341</v>
      </c>
      <c r="U1414">
        <f t="shared" si="114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10"/>
        <v>42420.228819444441</v>
      </c>
      <c r="K1415">
        <v>1450780170</v>
      </c>
      <c r="L1415" s="13">
        <f t="shared" si="11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12"/>
        <v>0.05</v>
      </c>
      <c r="R1415" s="8">
        <f t="shared" si="113"/>
        <v>100</v>
      </c>
      <c r="S1415" t="s">
        <v>8322</v>
      </c>
      <c r="T1415" t="s">
        <v>8341</v>
      </c>
      <c r="U1415">
        <f t="shared" si="114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10"/>
        <v>42738.044756944444</v>
      </c>
      <c r="K1416">
        <v>1480831467</v>
      </c>
      <c r="L1416" s="13">
        <f t="shared" si="11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12"/>
        <v>2E-3</v>
      </c>
      <c r="R1416" s="8">
        <f t="shared" si="113"/>
        <v>1</v>
      </c>
      <c r="S1416" t="s">
        <v>8322</v>
      </c>
      <c r="T1416" t="s">
        <v>8341</v>
      </c>
      <c r="U1416">
        <f t="shared" si="114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10"/>
        <v>42232.467488425922</v>
      </c>
      <c r="K1417">
        <v>1436285591</v>
      </c>
      <c r="L1417" s="13">
        <f t="shared" si="11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12"/>
        <v>0.18181818181818182</v>
      </c>
      <c r="R1417" s="8">
        <f t="shared" si="113"/>
        <v>88.888888888888886</v>
      </c>
      <c r="S1417" t="s">
        <v>8322</v>
      </c>
      <c r="T1417" t="s">
        <v>8341</v>
      </c>
      <c r="U1417">
        <f t="shared" si="114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10"/>
        <v>42329.759479166663</v>
      </c>
      <c r="K1418">
        <v>1445552019</v>
      </c>
      <c r="L1418" s="13">
        <f t="shared" si="11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12"/>
        <v>0</v>
      </c>
      <c r="R1418" s="8" t="e">
        <f t="shared" si="113"/>
        <v>#DIV/0!</v>
      </c>
      <c r="S1418" t="s">
        <v>8322</v>
      </c>
      <c r="T1418" t="s">
        <v>8341</v>
      </c>
      <c r="U1418">
        <f t="shared" si="114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10"/>
        <v>42262.257638888885</v>
      </c>
      <c r="K1419">
        <v>1439696174</v>
      </c>
      <c r="L1419" s="13">
        <f t="shared" si="11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12"/>
        <v>1.2222222222222223E-2</v>
      </c>
      <c r="R1419" s="8">
        <f t="shared" si="113"/>
        <v>27.5</v>
      </c>
      <c r="S1419" t="s">
        <v>8322</v>
      </c>
      <c r="T1419" t="s">
        <v>8341</v>
      </c>
      <c r="U1419">
        <f t="shared" si="114"/>
        <v>30.315810185180453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10"/>
        <v>42425.248078703698</v>
      </c>
      <c r="K1420">
        <v>1453805834</v>
      </c>
      <c r="L1420" s="13">
        <f t="shared" si="11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12"/>
        <v>2E-3</v>
      </c>
      <c r="R1420" s="8">
        <f t="shared" si="113"/>
        <v>6</v>
      </c>
      <c r="S1420" t="s">
        <v>8322</v>
      </c>
      <c r="T1420" t="s">
        <v>8341</v>
      </c>
      <c r="U1420">
        <f t="shared" si="114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10"/>
        <v>42652.24790509259</v>
      </c>
      <c r="K1421">
        <v>1473418619</v>
      </c>
      <c r="L1421" s="13">
        <f t="shared" si="11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12"/>
        <v>7.0634920634920634E-2</v>
      </c>
      <c r="R1421" s="8">
        <f t="shared" si="113"/>
        <v>44.5</v>
      </c>
      <c r="S1421" t="s">
        <v>8322</v>
      </c>
      <c r="T1421" t="s">
        <v>8341</v>
      </c>
      <c r="U1421">
        <f t="shared" si="114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10"/>
        <v>42549.459328703706</v>
      </c>
      <c r="K1422">
        <v>1464969686</v>
      </c>
      <c r="L1422" s="13">
        <f t="shared" si="11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12"/>
        <v>2.7272727272727271E-2</v>
      </c>
      <c r="R1422" s="8">
        <f t="shared" si="113"/>
        <v>1</v>
      </c>
      <c r="S1422" t="s">
        <v>8322</v>
      </c>
      <c r="T1422" t="s">
        <v>8341</v>
      </c>
      <c r="U1422">
        <f t="shared" si="114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10"/>
        <v>42043.707280092589</v>
      </c>
      <c r="K1423">
        <v>1420840709</v>
      </c>
      <c r="L1423" s="13">
        <f t="shared" si="11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12"/>
        <v>1E-3</v>
      </c>
      <c r="R1423" s="8">
        <f t="shared" si="113"/>
        <v>100</v>
      </c>
      <c r="S1423" t="s">
        <v>8322</v>
      </c>
      <c r="T1423" t="s">
        <v>8341</v>
      </c>
      <c r="U1423">
        <f t="shared" si="114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10"/>
        <v>42634.031296296293</v>
      </c>
      <c r="K1424">
        <v>1471844704</v>
      </c>
      <c r="L1424" s="13">
        <f t="shared" si="11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12"/>
        <v>1.0399999999999999E-3</v>
      </c>
      <c r="R1424" s="8">
        <f t="shared" si="113"/>
        <v>13</v>
      </c>
      <c r="S1424" t="s">
        <v>8322</v>
      </c>
      <c r="T1424" t="s">
        <v>8341</v>
      </c>
      <c r="U1424">
        <f t="shared" si="114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10"/>
        <v>42370.151979166665</v>
      </c>
      <c r="K1425">
        <v>1449045531</v>
      </c>
      <c r="L1425" s="13">
        <f t="shared" si="11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12"/>
        <v>3.3333333333333335E-3</v>
      </c>
      <c r="R1425" s="8">
        <f t="shared" si="113"/>
        <v>100</v>
      </c>
      <c r="S1425" t="s">
        <v>8322</v>
      </c>
      <c r="T1425" t="s">
        <v>8341</v>
      </c>
      <c r="U1425">
        <f t="shared" si="114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10"/>
        <v>42689.550949074073</v>
      </c>
      <c r="K1426">
        <v>1478106802</v>
      </c>
      <c r="L1426" s="13">
        <f t="shared" si="11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12"/>
        <v>0.2036</v>
      </c>
      <c r="R1426" s="8">
        <f t="shared" si="113"/>
        <v>109.07142857142857</v>
      </c>
      <c r="S1426" t="s">
        <v>8322</v>
      </c>
      <c r="T1426" t="s">
        <v>8341</v>
      </c>
      <c r="U1426">
        <f t="shared" si="114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10"/>
        <v>42122.923136574071</v>
      </c>
      <c r="K1427">
        <v>1427684959</v>
      </c>
      <c r="L1427" s="13">
        <f t="shared" si="11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12"/>
        <v>0</v>
      </c>
      <c r="R1427" s="8" t="e">
        <f t="shared" si="113"/>
        <v>#DIV/0!</v>
      </c>
      <c r="S1427" t="s">
        <v>8322</v>
      </c>
      <c r="T1427" t="s">
        <v>8341</v>
      </c>
      <c r="U1427">
        <f t="shared" si="114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10"/>
        <v>42240.181944444441</v>
      </c>
      <c r="K1428">
        <v>1435224120</v>
      </c>
      <c r="L1428" s="13">
        <f t="shared" si="11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12"/>
        <v>0</v>
      </c>
      <c r="R1428" s="8" t="e">
        <f t="shared" si="113"/>
        <v>#DIV/0!</v>
      </c>
      <c r="S1428" t="s">
        <v>8322</v>
      </c>
      <c r="T1428" t="s">
        <v>8341</v>
      </c>
      <c r="U1428">
        <f t="shared" si="114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10"/>
        <v>42631.643344907403</v>
      </c>
      <c r="K1429">
        <v>1471638385</v>
      </c>
      <c r="L1429" s="13">
        <f t="shared" si="11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12"/>
        <v>8.3799999999999999E-2</v>
      </c>
      <c r="R1429" s="8">
        <f t="shared" si="113"/>
        <v>104.75</v>
      </c>
      <c r="S1429" t="s">
        <v>8322</v>
      </c>
      <c r="T1429" t="s">
        <v>8341</v>
      </c>
      <c r="U1429">
        <f t="shared" si="114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10"/>
        <v>42462.129826388882</v>
      </c>
      <c r="K1430">
        <v>1456996017</v>
      </c>
      <c r="L1430" s="13">
        <f t="shared" si="11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12"/>
        <v>4.4999999999999998E-2</v>
      </c>
      <c r="R1430" s="8">
        <f t="shared" si="113"/>
        <v>15</v>
      </c>
      <c r="S1430" t="s">
        <v>8322</v>
      </c>
      <c r="T1430" t="s">
        <v>8341</v>
      </c>
      <c r="U1430">
        <f t="shared" si="114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10"/>
        <v>42103.852337962962</v>
      </c>
      <c r="K1431">
        <v>1426037242</v>
      </c>
      <c r="L1431" s="13">
        <f t="shared" si="111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12"/>
        <v>0</v>
      </c>
      <c r="R1431" s="8" t="e">
        <f t="shared" si="113"/>
        <v>#DIV/0!</v>
      </c>
      <c r="S1431" t="s">
        <v>8322</v>
      </c>
      <c r="T1431" t="s">
        <v>8341</v>
      </c>
      <c r="U1431">
        <f t="shared" si="114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10"/>
        <v>41992.605185185188</v>
      </c>
      <c r="K1432">
        <v>1416339088</v>
      </c>
      <c r="L1432" s="13">
        <f t="shared" si="111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12"/>
        <v>8.0600000000000005E-2</v>
      </c>
      <c r="R1432" s="8">
        <f t="shared" si="113"/>
        <v>80.599999999999994</v>
      </c>
      <c r="S1432" t="s">
        <v>8322</v>
      </c>
      <c r="T1432" t="s">
        <v>8341</v>
      </c>
      <c r="U1432">
        <f t="shared" si="114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10"/>
        <v>42334.044166666667</v>
      </c>
      <c r="K1433">
        <v>1445922216</v>
      </c>
      <c r="L1433" s="13">
        <f t="shared" si="11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12"/>
        <v>0.31947058823529412</v>
      </c>
      <c r="R1433" s="8">
        <f t="shared" si="113"/>
        <v>115.55319148936171</v>
      </c>
      <c r="S1433" t="s">
        <v>8322</v>
      </c>
      <c r="T1433" t="s">
        <v>8341</v>
      </c>
      <c r="U1433">
        <f t="shared" si="114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10"/>
        <v>42205.572083333333</v>
      </c>
      <c r="K1434">
        <v>1434825828</v>
      </c>
      <c r="L1434" s="13">
        <f t="shared" si="11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12"/>
        <v>0</v>
      </c>
      <c r="R1434" s="8" t="e">
        <f t="shared" si="113"/>
        <v>#DIV/0!</v>
      </c>
      <c r="S1434" t="s">
        <v>8322</v>
      </c>
      <c r="T1434" t="s">
        <v>8341</v>
      </c>
      <c r="U1434">
        <f t="shared" si="114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10"/>
        <v>42714.249999999993</v>
      </c>
      <c r="K1435">
        <v>1477839675</v>
      </c>
      <c r="L1435" s="13">
        <f t="shared" si="11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12"/>
        <v>6.7083333333333328E-2</v>
      </c>
      <c r="R1435" s="8">
        <f t="shared" si="113"/>
        <v>80.5</v>
      </c>
      <c r="S1435" t="s">
        <v>8322</v>
      </c>
      <c r="T1435" t="s">
        <v>8341</v>
      </c>
      <c r="U1435">
        <f t="shared" si="114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10"/>
        <v>42163.416666666664</v>
      </c>
      <c r="K1436">
        <v>1431973478</v>
      </c>
      <c r="L1436" s="13">
        <f t="shared" si="11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12"/>
        <v>9.987804878048781E-2</v>
      </c>
      <c r="R1436" s="8">
        <f t="shared" si="113"/>
        <v>744.5454545454545</v>
      </c>
      <c r="S1436" t="s">
        <v>8322</v>
      </c>
      <c r="T1436" t="s">
        <v>8341</v>
      </c>
      <c r="U1436">
        <f t="shared" si="114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10"/>
        <v>42288.57199074074</v>
      </c>
      <c r="K1437">
        <v>1441997020</v>
      </c>
      <c r="L1437" s="13">
        <f t="shared" si="11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12"/>
        <v>1E-3</v>
      </c>
      <c r="R1437" s="8">
        <f t="shared" si="113"/>
        <v>7.5</v>
      </c>
      <c r="S1437" t="s">
        <v>8322</v>
      </c>
      <c r="T1437" t="s">
        <v>8341</v>
      </c>
      <c r="U1437">
        <f t="shared" si="114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10"/>
        <v>42421.141863425924</v>
      </c>
      <c r="K1438">
        <v>1453451057</v>
      </c>
      <c r="L1438" s="13">
        <f t="shared" si="11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12"/>
        <v>7.7000000000000002E-3</v>
      </c>
      <c r="R1438" s="8">
        <f t="shared" si="113"/>
        <v>38.5</v>
      </c>
      <c r="S1438" t="s">
        <v>8322</v>
      </c>
      <c r="T1438" t="s">
        <v>8341</v>
      </c>
      <c r="U1438">
        <f t="shared" si="114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10"/>
        <v>41832.999305555553</v>
      </c>
      <c r="K1439">
        <v>1402058739</v>
      </c>
      <c r="L1439" s="13">
        <f t="shared" si="11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12"/>
        <v>0.26900000000000002</v>
      </c>
      <c r="R1439" s="8">
        <f t="shared" si="113"/>
        <v>36.68181818181818</v>
      </c>
      <c r="S1439" t="s">
        <v>8322</v>
      </c>
      <c r="T1439" t="s">
        <v>8341</v>
      </c>
      <c r="U1439">
        <f t="shared" si="114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10"/>
        <v>42487.371527777774</v>
      </c>
      <c r="K1440">
        <v>1459198499</v>
      </c>
      <c r="L1440" s="13">
        <f t="shared" si="11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12"/>
        <v>0.03</v>
      </c>
      <c r="R1440" s="8">
        <f t="shared" si="113"/>
        <v>75</v>
      </c>
      <c r="S1440" t="s">
        <v>8322</v>
      </c>
      <c r="T1440" t="s">
        <v>8341</v>
      </c>
      <c r="U1440">
        <f t="shared" si="114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10"/>
        <v>42070.621539351851</v>
      </c>
      <c r="K1441">
        <v>1423166101</v>
      </c>
      <c r="L1441" s="13">
        <f t="shared" si="111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12"/>
        <v>6.6055045871559637E-2</v>
      </c>
      <c r="R1441" s="8">
        <f t="shared" si="113"/>
        <v>30</v>
      </c>
      <c r="S1441" t="s">
        <v>8322</v>
      </c>
      <c r="T1441" t="s">
        <v>8341</v>
      </c>
      <c r="U1441">
        <f t="shared" si="114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10"/>
        <v>42516.540081018517</v>
      </c>
      <c r="K1442">
        <v>1461693463</v>
      </c>
      <c r="L1442" s="13">
        <f t="shared" si="11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12"/>
        <v>7.6923076923076926E-5</v>
      </c>
      <c r="R1442" s="8">
        <f t="shared" si="113"/>
        <v>1</v>
      </c>
      <c r="S1442" t="s">
        <v>8322</v>
      </c>
      <c r="T1442" t="s">
        <v>8341</v>
      </c>
      <c r="U1442">
        <f t="shared" si="114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10"/>
        <v>42258.557511574072</v>
      </c>
      <c r="K1443">
        <v>1436811769</v>
      </c>
      <c r="L1443" s="13">
        <f t="shared" si="11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12"/>
        <v>1.1222222222222222E-2</v>
      </c>
      <c r="R1443" s="8">
        <f t="shared" si="113"/>
        <v>673.33333333333337</v>
      </c>
      <c r="S1443" t="s">
        <v>8322</v>
      </c>
      <c r="T1443" t="s">
        <v>8341</v>
      </c>
      <c r="U1443">
        <f t="shared" si="114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10"/>
        <v>42515.437013888884</v>
      </c>
      <c r="K1444">
        <v>1461598158</v>
      </c>
      <c r="L1444" s="13">
        <f t="shared" si="11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12"/>
        <v>0</v>
      </c>
      <c r="R1444" s="8" t="e">
        <f t="shared" si="113"/>
        <v>#DIV/0!</v>
      </c>
      <c r="S1444" t="s">
        <v>8322</v>
      </c>
      <c r="T1444" t="s">
        <v>8341</v>
      </c>
      <c r="U1444">
        <f t="shared" si="114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10"/>
        <v>42737.71769675926</v>
      </c>
      <c r="K1445">
        <v>1480803209</v>
      </c>
      <c r="L1445" s="13">
        <f t="shared" si="11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12"/>
        <v>0</v>
      </c>
      <c r="R1445" s="8" t="e">
        <f t="shared" si="113"/>
        <v>#DIV/0!</v>
      </c>
      <c r="S1445" t="s">
        <v>8322</v>
      </c>
      <c r="T1445" t="s">
        <v>8341</v>
      </c>
      <c r="U1445">
        <f t="shared" si="114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10"/>
        <v>42259.665069444447</v>
      </c>
      <c r="K1446">
        <v>1436907462</v>
      </c>
      <c r="L1446" s="13">
        <f t="shared" si="11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12"/>
        <v>0</v>
      </c>
      <c r="R1446" s="8" t="e">
        <f t="shared" si="113"/>
        <v>#DIV/0!</v>
      </c>
      <c r="S1446" t="s">
        <v>8322</v>
      </c>
      <c r="T1446" t="s">
        <v>8341</v>
      </c>
      <c r="U1446">
        <f t="shared" si="114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10"/>
        <v>42169.333969907406</v>
      </c>
      <c r="K1447">
        <v>1431694855</v>
      </c>
      <c r="L1447" s="13">
        <f t="shared" si="11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12"/>
        <v>0</v>
      </c>
      <c r="R1447" s="8" t="e">
        <f t="shared" si="113"/>
        <v>#DIV/0!</v>
      </c>
      <c r="S1447" t="s">
        <v>8322</v>
      </c>
      <c r="T1447" t="s">
        <v>8341</v>
      </c>
      <c r="U1447">
        <f t="shared" si="114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10"/>
        <v>42481.239328703705</v>
      </c>
      <c r="K1448">
        <v>1459507478</v>
      </c>
      <c r="L1448" s="13">
        <f t="shared" si="11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12"/>
        <v>0</v>
      </c>
      <c r="R1448" s="8" t="e">
        <f t="shared" si="113"/>
        <v>#DIV/0!</v>
      </c>
      <c r="S1448" t="s">
        <v>8322</v>
      </c>
      <c r="T1448" t="s">
        <v>8341</v>
      </c>
      <c r="U1448">
        <f t="shared" si="114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10"/>
        <v>42559.52238425926</v>
      </c>
      <c r="K1449">
        <v>1465407134</v>
      </c>
      <c r="L1449" s="13">
        <f t="shared" si="11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12"/>
        <v>1.4999999999999999E-4</v>
      </c>
      <c r="R1449" s="8">
        <f t="shared" si="113"/>
        <v>25</v>
      </c>
      <c r="S1449" t="s">
        <v>8322</v>
      </c>
      <c r="T1449" t="s">
        <v>8341</v>
      </c>
      <c r="U1449">
        <f t="shared" si="114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10"/>
        <v>42146.017361111109</v>
      </c>
      <c r="K1450">
        <v>1429655318</v>
      </c>
      <c r="L1450" s="13">
        <f t="shared" si="11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12"/>
        <v>0</v>
      </c>
      <c r="R1450" s="8" t="e">
        <f t="shared" si="113"/>
        <v>#DIV/0!</v>
      </c>
      <c r="S1450" t="s">
        <v>8322</v>
      </c>
      <c r="T1450" t="s">
        <v>8341</v>
      </c>
      <c r="U1450">
        <f t="shared" si="114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10"/>
        <v>42134.603067129625</v>
      </c>
      <c r="K1451">
        <v>1427138905</v>
      </c>
      <c r="L1451" s="13">
        <f t="shared" si="11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12"/>
        <v>0</v>
      </c>
      <c r="R1451" s="8" t="e">
        <f t="shared" si="113"/>
        <v>#DIV/0!</v>
      </c>
      <c r="S1451" t="s">
        <v>8322</v>
      </c>
      <c r="T1451" t="s">
        <v>8341</v>
      </c>
      <c r="U1451">
        <f t="shared" si="114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10"/>
        <v>42419.962928240733</v>
      </c>
      <c r="K1452">
        <v>1453349197</v>
      </c>
      <c r="L1452" s="13">
        <f t="shared" si="11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12"/>
        <v>1.0000000000000001E-5</v>
      </c>
      <c r="R1452" s="8">
        <f t="shared" si="113"/>
        <v>1</v>
      </c>
      <c r="S1452" t="s">
        <v>8322</v>
      </c>
      <c r="T1452" t="s">
        <v>8341</v>
      </c>
      <c r="U1452">
        <f t="shared" si="114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10"/>
        <v>41961.792349537034</v>
      </c>
      <c r="K1453">
        <v>1413759659</v>
      </c>
      <c r="L1453" s="13">
        <f t="shared" si="11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12"/>
        <v>1.0554089709762533E-4</v>
      </c>
      <c r="R1453" s="8">
        <f t="shared" si="113"/>
        <v>1</v>
      </c>
      <c r="S1453" t="s">
        <v>8322</v>
      </c>
      <c r="T1453" t="s">
        <v>8341</v>
      </c>
      <c r="U1453">
        <f t="shared" si="114"/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10"/>
        <v>41848.494942129626</v>
      </c>
      <c r="K1454">
        <v>1403974363</v>
      </c>
      <c r="L1454" s="13">
        <f t="shared" si="11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12"/>
        <v>0</v>
      </c>
      <c r="R1454" s="8" t="e">
        <f t="shared" si="113"/>
        <v>#DIV/0!</v>
      </c>
      <c r="S1454" t="s">
        <v>8322</v>
      </c>
      <c r="T1454" t="s">
        <v>8341</v>
      </c>
      <c r="U1454">
        <f t="shared" si="114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10"/>
        <v>42840.446145833332</v>
      </c>
      <c r="K1455">
        <v>1488386547</v>
      </c>
      <c r="L1455" s="13">
        <f t="shared" si="11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12"/>
        <v>0</v>
      </c>
      <c r="R1455" s="8" t="e">
        <f t="shared" si="113"/>
        <v>#DIV/0!</v>
      </c>
      <c r="S1455" t="s">
        <v>8322</v>
      </c>
      <c r="T1455" t="s">
        <v>8341</v>
      </c>
      <c r="U1455">
        <f t="shared" si="114"/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10"/>
        <v>42484.707638888889</v>
      </c>
      <c r="K1456">
        <v>1459716480</v>
      </c>
      <c r="L1456" s="13">
        <f t="shared" si="11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12"/>
        <v>8.5714285714285719E-3</v>
      </c>
      <c r="R1456" s="8">
        <f t="shared" si="113"/>
        <v>15</v>
      </c>
      <c r="S1456" t="s">
        <v>8322</v>
      </c>
      <c r="T1456" t="s">
        <v>8341</v>
      </c>
      <c r="U1456">
        <f t="shared" si="114"/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10"/>
        <v>41887.360416666663</v>
      </c>
      <c r="K1457">
        <v>1405181320</v>
      </c>
      <c r="L1457" s="13">
        <f t="shared" si="11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12"/>
        <v>0.105</v>
      </c>
      <c r="R1457" s="8">
        <f t="shared" si="113"/>
        <v>225</v>
      </c>
      <c r="S1457" t="s">
        <v>8322</v>
      </c>
      <c r="T1457" t="s">
        <v>8341</v>
      </c>
      <c r="U1457">
        <f t="shared" si="114"/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10"/>
        <v>42738.460243055553</v>
      </c>
      <c r="K1458">
        <v>1480867365</v>
      </c>
      <c r="L1458" s="13">
        <f t="shared" si="11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12"/>
        <v>2.9000000000000001E-2</v>
      </c>
      <c r="R1458" s="8">
        <f t="shared" si="113"/>
        <v>48.333333333333336</v>
      </c>
      <c r="S1458" t="s">
        <v>8322</v>
      </c>
      <c r="T1458" t="s">
        <v>8341</v>
      </c>
      <c r="U1458">
        <f t="shared" si="114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10"/>
        <v>42319.729675925926</v>
      </c>
      <c r="K1459">
        <v>1444685444</v>
      </c>
      <c r="L1459" s="13">
        <f t="shared" si="11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12"/>
        <v>0</v>
      </c>
      <c r="R1459" s="8" t="e">
        <f t="shared" si="113"/>
        <v>#DIV/0!</v>
      </c>
      <c r="S1459" t="s">
        <v>8322</v>
      </c>
      <c r="T1459" t="s">
        <v>8341</v>
      </c>
      <c r="U1459">
        <f t="shared" si="114"/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10"/>
        <v>41861.958333333328</v>
      </c>
      <c r="K1460">
        <v>1405097760</v>
      </c>
      <c r="L1460" s="13">
        <f t="shared" si="11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12"/>
        <v>0</v>
      </c>
      <c r="R1460" s="8" t="e">
        <f t="shared" si="113"/>
        <v>#DIV/0!</v>
      </c>
      <c r="S1460" t="s">
        <v>8322</v>
      </c>
      <c r="T1460" t="s">
        <v>8341</v>
      </c>
      <c r="U1460">
        <f t="shared" si="114"/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10"/>
        <v>42340.517361111109</v>
      </c>
      <c r="K1461">
        <v>1446612896</v>
      </c>
      <c r="L1461" s="13">
        <f t="shared" si="11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12"/>
        <v>0</v>
      </c>
      <c r="R1461" s="8" t="e">
        <f t="shared" si="113"/>
        <v>#DIV/0!</v>
      </c>
      <c r="S1461" t="s">
        <v>8322</v>
      </c>
      <c r="T1461" t="s">
        <v>8341</v>
      </c>
      <c r="U1461">
        <f t="shared" si="114"/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10"/>
        <v>41973.781249999993</v>
      </c>
      <c r="K1462">
        <v>1412371898</v>
      </c>
      <c r="L1462" s="13">
        <f t="shared" si="11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12"/>
        <v>0</v>
      </c>
      <c r="R1462" s="8" t="e">
        <f t="shared" si="113"/>
        <v>#DIV/0!</v>
      </c>
      <c r="S1462" t="s">
        <v>8322</v>
      </c>
      <c r="T1462" t="s">
        <v>8341</v>
      </c>
      <c r="U1462">
        <f t="shared" si="114"/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10"/>
        <v>41932.791666666664</v>
      </c>
      <c r="K1463">
        <v>1410967754</v>
      </c>
      <c r="L1463" s="13">
        <f t="shared" si="11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12"/>
        <v>1.012446</v>
      </c>
      <c r="R1463" s="8">
        <f t="shared" si="113"/>
        <v>44.66673529411765</v>
      </c>
      <c r="S1463" t="s">
        <v>8322</v>
      </c>
      <c r="T1463" t="s">
        <v>8342</v>
      </c>
      <c r="U1463">
        <f t="shared" si="114"/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10"/>
        <v>41374.454525462963</v>
      </c>
      <c r="K1464">
        <v>1363017271</v>
      </c>
      <c r="L1464" s="13">
        <f t="shared" si="11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12"/>
        <v>1.085175</v>
      </c>
      <c r="R1464" s="8">
        <f t="shared" si="113"/>
        <v>28.937999999999999</v>
      </c>
      <c r="S1464" t="s">
        <v>8322</v>
      </c>
      <c r="T1464" t="s">
        <v>8342</v>
      </c>
      <c r="U1464">
        <f t="shared" si="114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10"/>
        <v>41371.661319444444</v>
      </c>
      <c r="K1465">
        <v>1361483538</v>
      </c>
      <c r="L1465" s="13">
        <f t="shared" si="11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12"/>
        <v>1.4766666666666666</v>
      </c>
      <c r="R1465" s="8">
        <f t="shared" si="113"/>
        <v>35.44</v>
      </c>
      <c r="S1465" t="s">
        <v>8322</v>
      </c>
      <c r="T1465" t="s">
        <v>8342</v>
      </c>
      <c r="U1465">
        <f t="shared" si="114"/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10"/>
        <v>41321.453217592592</v>
      </c>
      <c r="K1466">
        <v>1358437958</v>
      </c>
      <c r="L1466" s="13">
        <f t="shared" si="11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12"/>
        <v>1.6319999999999999</v>
      </c>
      <c r="R1466" s="8">
        <f t="shared" si="113"/>
        <v>34.871794871794869</v>
      </c>
      <c r="S1466" t="s">
        <v>8322</v>
      </c>
      <c r="T1466" t="s">
        <v>8342</v>
      </c>
      <c r="U1466">
        <f t="shared" si="114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10"/>
        <v>40989.916666666664</v>
      </c>
      <c r="K1467">
        <v>1329759452</v>
      </c>
      <c r="L1467" s="13">
        <f t="shared" si="11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12"/>
        <v>4.5641449999999999</v>
      </c>
      <c r="R1467" s="8">
        <f t="shared" si="113"/>
        <v>52.622732513451197</v>
      </c>
      <c r="S1467" t="s">
        <v>8322</v>
      </c>
      <c r="T1467" t="s">
        <v>8342</v>
      </c>
      <c r="U1467">
        <f t="shared" si="114"/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10"/>
        <v>42380.999999999993</v>
      </c>
      <c r="K1468">
        <v>1449029266</v>
      </c>
      <c r="L1468" s="13">
        <f t="shared" si="11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12"/>
        <v>1.0787731249999999</v>
      </c>
      <c r="R1468" s="8">
        <f t="shared" si="113"/>
        <v>69.598266129032254</v>
      </c>
      <c r="S1468" t="s">
        <v>8322</v>
      </c>
      <c r="T1468" t="s">
        <v>8342</v>
      </c>
      <c r="U1468">
        <f t="shared" si="114"/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10"/>
        <v>40993.55190972222</v>
      </c>
      <c r="K1469">
        <v>1327518885</v>
      </c>
      <c r="L1469" s="13">
        <f t="shared" si="11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12"/>
        <v>1.1508</v>
      </c>
      <c r="R1469" s="8">
        <f t="shared" si="113"/>
        <v>76.72</v>
      </c>
      <c r="S1469" t="s">
        <v>8322</v>
      </c>
      <c r="T1469" t="s">
        <v>8342</v>
      </c>
      <c r="U1469">
        <f t="shared" si="114"/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10"/>
        <v>40705.806122685179</v>
      </c>
      <c r="K1470">
        <v>1302654049</v>
      </c>
      <c r="L1470" s="13">
        <f t="shared" si="111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12"/>
        <v>1.0236842105263158</v>
      </c>
      <c r="R1470" s="8">
        <f t="shared" si="113"/>
        <v>33.191126279863482</v>
      </c>
      <c r="S1470" t="s">
        <v>8322</v>
      </c>
      <c r="T1470" t="s">
        <v>8342</v>
      </c>
      <c r="U1470">
        <f t="shared" si="114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10"/>
        <v>41320.390150462961</v>
      </c>
      <c r="K1471">
        <v>1358346109</v>
      </c>
      <c r="L1471" s="13">
        <f t="shared" si="11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12"/>
        <v>1.0842485875706214</v>
      </c>
      <c r="R1471" s="8">
        <f t="shared" si="113"/>
        <v>149.46417445482865</v>
      </c>
      <c r="S1471" t="s">
        <v>8322</v>
      </c>
      <c r="T1471" t="s">
        <v>8342</v>
      </c>
      <c r="U1471">
        <f t="shared" si="114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10"/>
        <v>41271.618784722217</v>
      </c>
      <c r="K1472">
        <v>1354909863</v>
      </c>
      <c r="L1472" s="13">
        <f t="shared" si="11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12"/>
        <v>1.2513333333333334</v>
      </c>
      <c r="R1472" s="8">
        <f t="shared" si="113"/>
        <v>23.172839506172838</v>
      </c>
      <c r="S1472" t="s">
        <v>8322</v>
      </c>
      <c r="T1472" t="s">
        <v>8342</v>
      </c>
      <c r="U1472">
        <f t="shared" si="114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10"/>
        <v>42103.749236111107</v>
      </c>
      <c r="K1473">
        <v>1426028334</v>
      </c>
      <c r="L1473" s="13">
        <f t="shared" si="11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12"/>
        <v>1.03840625</v>
      </c>
      <c r="R1473" s="8">
        <f t="shared" si="113"/>
        <v>96.877551020408163</v>
      </c>
      <c r="S1473" t="s">
        <v>8322</v>
      </c>
      <c r="T1473" t="s">
        <v>8342</v>
      </c>
      <c r="U1473">
        <f t="shared" si="114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ref="J1474:J1537" si="115">(I1474/86400)+25569+(-5/24)</f>
        <v>41563.33452546296</v>
      </c>
      <c r="K1474">
        <v>1379336503</v>
      </c>
      <c r="L1474" s="13">
        <f t="shared" ref="L1474:L1537" si="116">(K1474/86400)+25569+(-5/24)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17">E1474/D1474</f>
        <v>1.3870400000000001</v>
      </c>
      <c r="R1474" s="8">
        <f t="shared" ref="R1474:R1537" si="118">E1474/N1474</f>
        <v>103.20238095238095</v>
      </c>
      <c r="S1474" t="s">
        <v>8322</v>
      </c>
      <c r="T1474" t="s">
        <v>8342</v>
      </c>
      <c r="U1474">
        <f t="shared" si="114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si="115"/>
        <v>40969.771284722221</v>
      </c>
      <c r="K1475">
        <v>1328052639</v>
      </c>
      <c r="L1475" s="13">
        <f t="shared" si="116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17"/>
        <v>1.20516</v>
      </c>
      <c r="R1475" s="8">
        <f t="shared" si="118"/>
        <v>38.462553191489363</v>
      </c>
      <c r="S1475" t="s">
        <v>8322</v>
      </c>
      <c r="T1475" t="s">
        <v>8342</v>
      </c>
      <c r="U1475">
        <f t="shared" ref="U1475:U1538" si="119">J1475-L1475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15"/>
        <v>41530.519583333335</v>
      </c>
      <c r="K1476">
        <v>1376501292</v>
      </c>
      <c r="L1476" s="13">
        <f t="shared" si="116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17"/>
        <v>1.1226666666666667</v>
      </c>
      <c r="R1476" s="8">
        <f t="shared" si="118"/>
        <v>44.315789473684212</v>
      </c>
      <c r="S1476" t="s">
        <v>8322</v>
      </c>
      <c r="T1476" t="s">
        <v>8342</v>
      </c>
      <c r="U1476">
        <f t="shared" si="119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15"/>
        <v>41992.999305555553</v>
      </c>
      <c r="K1477">
        <v>1416244863</v>
      </c>
      <c r="L1477" s="13">
        <f t="shared" si="116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17"/>
        <v>1.8866966666666667</v>
      </c>
      <c r="R1477" s="8">
        <f t="shared" si="118"/>
        <v>64.173356009070289</v>
      </c>
      <c r="S1477" t="s">
        <v>8322</v>
      </c>
      <c r="T1477" t="s">
        <v>8342</v>
      </c>
      <c r="U1477">
        <f t="shared" si="119"/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15"/>
        <v>40795.833587962959</v>
      </c>
      <c r="K1478">
        <v>1313024422</v>
      </c>
      <c r="L1478" s="13">
        <f t="shared" si="116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17"/>
        <v>6.6155466666666669</v>
      </c>
      <c r="R1478" s="8">
        <f t="shared" si="118"/>
        <v>43.333275109170302</v>
      </c>
      <c r="S1478" t="s">
        <v>8322</v>
      </c>
      <c r="T1478" t="s">
        <v>8342</v>
      </c>
      <c r="U1478">
        <f t="shared" si="119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15"/>
        <v>40899.916666666664</v>
      </c>
      <c r="K1479">
        <v>1319467604</v>
      </c>
      <c r="L1479" s="13">
        <f t="shared" si="116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17"/>
        <v>1.1131</v>
      </c>
      <c r="R1479" s="8">
        <f t="shared" si="118"/>
        <v>90.495934959349597</v>
      </c>
      <c r="S1479" t="s">
        <v>8322</v>
      </c>
      <c r="T1479" t="s">
        <v>8342</v>
      </c>
      <c r="U1479">
        <f t="shared" si="119"/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15"/>
        <v>41408.663344907407</v>
      </c>
      <c r="K1480">
        <v>1367355313</v>
      </c>
      <c r="L1480" s="13">
        <f t="shared" si="116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17"/>
        <v>11.8161422</v>
      </c>
      <c r="R1480" s="8">
        <f t="shared" si="118"/>
        <v>29.187190495010373</v>
      </c>
      <c r="S1480" t="s">
        <v>8322</v>
      </c>
      <c r="T1480" t="s">
        <v>8342</v>
      </c>
      <c r="U1480">
        <f t="shared" si="119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15"/>
        <v>41768.957638888889</v>
      </c>
      <c r="K1481">
        <v>1398448389</v>
      </c>
      <c r="L1481" s="13">
        <f t="shared" si="116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17"/>
        <v>1.37375</v>
      </c>
      <c r="R1481" s="8">
        <f t="shared" si="118"/>
        <v>30.95774647887324</v>
      </c>
      <c r="S1481" t="s">
        <v>8322</v>
      </c>
      <c r="T1481" t="s">
        <v>8342</v>
      </c>
      <c r="U1481">
        <f t="shared" si="119"/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15"/>
        <v>41481.5</v>
      </c>
      <c r="K1482">
        <v>1373408699</v>
      </c>
      <c r="L1482" s="13">
        <f t="shared" si="116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17"/>
        <v>1.170404</v>
      </c>
      <c r="R1482" s="8">
        <f t="shared" si="118"/>
        <v>92.157795275590544</v>
      </c>
      <c r="S1482" t="s">
        <v>8322</v>
      </c>
      <c r="T1482" t="s">
        <v>8342</v>
      </c>
      <c r="U1482">
        <f t="shared" si="119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15"/>
        <v>41580.714641203704</v>
      </c>
      <c r="K1483">
        <v>1380838145</v>
      </c>
      <c r="L1483" s="13">
        <f t="shared" si="116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17"/>
        <v>2.1000000000000001E-2</v>
      </c>
      <c r="R1483" s="8">
        <f t="shared" si="118"/>
        <v>17.5</v>
      </c>
      <c r="S1483" t="s">
        <v>8322</v>
      </c>
      <c r="T1483" t="s">
        <v>8324</v>
      </c>
      <c r="U1483">
        <f t="shared" si="119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15"/>
        <v>41159.118750000001</v>
      </c>
      <c r="K1484">
        <v>1345062936</v>
      </c>
      <c r="L1484" s="13">
        <f t="shared" si="116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17"/>
        <v>1E-3</v>
      </c>
      <c r="R1484" s="8">
        <f t="shared" si="118"/>
        <v>5</v>
      </c>
      <c r="S1484" t="s">
        <v>8322</v>
      </c>
      <c r="T1484" t="s">
        <v>8324</v>
      </c>
      <c r="U1484">
        <f t="shared" si="119"/>
        <v>22.469027777784504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15"/>
        <v>42572.984664351847</v>
      </c>
      <c r="K1485">
        <v>1467002275</v>
      </c>
      <c r="L1485" s="13">
        <f t="shared" si="116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17"/>
        <v>7.1428571428571426E-3</v>
      </c>
      <c r="R1485" s="8">
        <f t="shared" si="118"/>
        <v>25</v>
      </c>
      <c r="S1485" t="s">
        <v>8322</v>
      </c>
      <c r="T1485" t="s">
        <v>8324</v>
      </c>
      <c r="U1485">
        <f t="shared" si="119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15"/>
        <v>41111.410416666666</v>
      </c>
      <c r="K1486">
        <v>1337834963</v>
      </c>
      <c r="L1486" s="13">
        <f t="shared" si="116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17"/>
        <v>0</v>
      </c>
      <c r="R1486" s="8" t="e">
        <f t="shared" si="118"/>
        <v>#DIV/0!</v>
      </c>
      <c r="S1486" t="s">
        <v>8322</v>
      </c>
      <c r="T1486" t="s">
        <v>8324</v>
      </c>
      <c r="U1486">
        <f t="shared" si="119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15"/>
        <v>42175.587650462963</v>
      </c>
      <c r="K1487">
        <v>1430939173</v>
      </c>
      <c r="L1487" s="13">
        <f t="shared" si="116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17"/>
        <v>2.2388059701492536E-2</v>
      </c>
      <c r="R1487" s="8">
        <f t="shared" si="118"/>
        <v>50</v>
      </c>
      <c r="S1487" t="s">
        <v>8322</v>
      </c>
      <c r="T1487" t="s">
        <v>8324</v>
      </c>
      <c r="U1487">
        <f t="shared" si="119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15"/>
        <v>42061.960196759253</v>
      </c>
      <c r="K1488">
        <v>1422417761</v>
      </c>
      <c r="L1488" s="13">
        <f t="shared" si="116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17"/>
        <v>2.3999999999999998E-3</v>
      </c>
      <c r="R1488" s="8">
        <f t="shared" si="118"/>
        <v>16</v>
      </c>
      <c r="S1488" t="s">
        <v>8322</v>
      </c>
      <c r="T1488" t="s">
        <v>8324</v>
      </c>
      <c r="U1488">
        <f t="shared" si="119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15"/>
        <v>42584.709155092591</v>
      </c>
      <c r="K1489">
        <v>1467583271</v>
      </c>
      <c r="L1489" s="13">
        <f t="shared" si="116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17"/>
        <v>0</v>
      </c>
      <c r="R1489" s="8" t="e">
        <f t="shared" si="118"/>
        <v>#DIV/0!</v>
      </c>
      <c r="S1489" t="s">
        <v>8322</v>
      </c>
      <c r="T1489" t="s">
        <v>8324</v>
      </c>
      <c r="U1489">
        <f t="shared" si="119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15"/>
        <v>41644.354861111111</v>
      </c>
      <c r="K1490">
        <v>1386336660</v>
      </c>
      <c r="L1490" s="13">
        <f t="shared" si="116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17"/>
        <v>2.4E-2</v>
      </c>
      <c r="R1490" s="8">
        <f t="shared" si="118"/>
        <v>60</v>
      </c>
      <c r="S1490" t="s">
        <v>8322</v>
      </c>
      <c r="T1490" t="s">
        <v>8324</v>
      </c>
      <c r="U1490">
        <f t="shared" si="119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15"/>
        <v>41228.445046296292</v>
      </c>
      <c r="K1491">
        <v>1350398452</v>
      </c>
      <c r="L1491" s="13">
        <f t="shared" si="116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17"/>
        <v>0</v>
      </c>
      <c r="R1491" s="8" t="e">
        <f t="shared" si="118"/>
        <v>#DIV/0!</v>
      </c>
      <c r="S1491" t="s">
        <v>8322</v>
      </c>
      <c r="T1491" t="s">
        <v>8324</v>
      </c>
      <c r="U1491">
        <f t="shared" si="119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15"/>
        <v>41549.352708333332</v>
      </c>
      <c r="K1492">
        <v>1378214874</v>
      </c>
      <c r="L1492" s="13">
        <f t="shared" si="116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17"/>
        <v>0.30862068965517242</v>
      </c>
      <c r="R1492" s="8">
        <f t="shared" si="118"/>
        <v>47.10526315789474</v>
      </c>
      <c r="S1492" t="s">
        <v>8322</v>
      </c>
      <c r="T1492" t="s">
        <v>8324</v>
      </c>
      <c r="U1492">
        <f t="shared" si="119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15"/>
        <v>42050.443055555552</v>
      </c>
      <c r="K1493">
        <v>1418922443</v>
      </c>
      <c r="L1493" s="13">
        <f t="shared" si="116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17"/>
        <v>8.3333333333333329E-2</v>
      </c>
      <c r="R1493" s="8">
        <f t="shared" si="118"/>
        <v>100</v>
      </c>
      <c r="S1493" t="s">
        <v>8322</v>
      </c>
      <c r="T1493" t="s">
        <v>8324</v>
      </c>
      <c r="U1493">
        <f t="shared" si="119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15"/>
        <v>40712.676458333335</v>
      </c>
      <c r="K1494">
        <v>1305839646</v>
      </c>
      <c r="L1494" s="13">
        <f t="shared" si="116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17"/>
        <v>7.4999999999999997E-3</v>
      </c>
      <c r="R1494" s="8">
        <f t="shared" si="118"/>
        <v>15</v>
      </c>
      <c r="S1494" t="s">
        <v>8322</v>
      </c>
      <c r="T1494" t="s">
        <v>8324</v>
      </c>
      <c r="U1494">
        <f t="shared" si="119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15"/>
        <v>41441.658275462956</v>
      </c>
      <c r="K1495">
        <v>1368823675</v>
      </c>
      <c r="L1495" s="13">
        <f t="shared" si="116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17"/>
        <v>0</v>
      </c>
      <c r="R1495" s="8" t="e">
        <f t="shared" si="118"/>
        <v>#DIV/0!</v>
      </c>
      <c r="S1495" t="s">
        <v>8322</v>
      </c>
      <c r="T1495" t="s">
        <v>8324</v>
      </c>
      <c r="U1495">
        <f t="shared" si="119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15"/>
        <v>42097.443055555552</v>
      </c>
      <c r="K1496">
        <v>1425489613</v>
      </c>
      <c r="L1496" s="13">
        <f t="shared" si="116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17"/>
        <v>8.8999999999999996E-2</v>
      </c>
      <c r="R1496" s="8">
        <f t="shared" si="118"/>
        <v>40.454545454545453</v>
      </c>
      <c r="S1496" t="s">
        <v>8322</v>
      </c>
      <c r="T1496" t="s">
        <v>8324</v>
      </c>
      <c r="U1496">
        <f t="shared" si="119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15"/>
        <v>40782.581377314811</v>
      </c>
      <c r="K1497">
        <v>1311879431</v>
      </c>
      <c r="L1497" s="13">
        <f t="shared" si="116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17"/>
        <v>0</v>
      </c>
      <c r="R1497" s="8" t="e">
        <f t="shared" si="118"/>
        <v>#DIV/0!</v>
      </c>
      <c r="S1497" t="s">
        <v>8322</v>
      </c>
      <c r="T1497" t="s">
        <v>8324</v>
      </c>
      <c r="U1497">
        <f t="shared" si="119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15"/>
        <v>41898.266886574071</v>
      </c>
      <c r="K1498">
        <v>1405682659</v>
      </c>
      <c r="L1498" s="13">
        <f t="shared" si="116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17"/>
        <v>0</v>
      </c>
      <c r="R1498" s="8" t="e">
        <f t="shared" si="118"/>
        <v>#DIV/0!</v>
      </c>
      <c r="S1498" t="s">
        <v>8322</v>
      </c>
      <c r="T1498" t="s">
        <v>8324</v>
      </c>
      <c r="U1498">
        <f t="shared" si="119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15"/>
        <v>41486.613194444442</v>
      </c>
      <c r="K1499">
        <v>1371655522</v>
      </c>
      <c r="L1499" s="13">
        <f t="shared" si="116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17"/>
        <v>6.666666666666667E-5</v>
      </c>
      <c r="R1499" s="8">
        <f t="shared" si="118"/>
        <v>1</v>
      </c>
      <c r="S1499" t="s">
        <v>8322</v>
      </c>
      <c r="T1499" t="s">
        <v>8324</v>
      </c>
      <c r="U1499">
        <f t="shared" si="119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15"/>
        <v>41885.775208333333</v>
      </c>
      <c r="K1500">
        <v>1405899378</v>
      </c>
      <c r="L1500" s="13">
        <f t="shared" si="116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17"/>
        <v>1.9E-2</v>
      </c>
      <c r="R1500" s="8">
        <f t="shared" si="118"/>
        <v>19</v>
      </c>
      <c r="S1500" t="s">
        <v>8322</v>
      </c>
      <c r="T1500" t="s">
        <v>8324</v>
      </c>
      <c r="U1500">
        <f t="shared" si="119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15"/>
        <v>42586.798993055556</v>
      </c>
      <c r="K1501">
        <v>1465171833</v>
      </c>
      <c r="L1501" s="13">
        <f t="shared" si="116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17"/>
        <v>2.5000000000000001E-3</v>
      </c>
      <c r="R1501" s="8">
        <f t="shared" si="118"/>
        <v>5</v>
      </c>
      <c r="S1501" t="s">
        <v>8322</v>
      </c>
      <c r="T1501" t="s">
        <v>8324</v>
      </c>
      <c r="U1501">
        <f t="shared" si="119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15"/>
        <v>41395.69626157407</v>
      </c>
      <c r="K1502">
        <v>1364852557</v>
      </c>
      <c r="L1502" s="13">
        <f t="shared" si="116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17"/>
        <v>0.25035714285714283</v>
      </c>
      <c r="R1502" s="8">
        <f t="shared" si="118"/>
        <v>46.733333333333334</v>
      </c>
      <c r="S1502" t="s">
        <v>8322</v>
      </c>
      <c r="T1502" t="s">
        <v>8324</v>
      </c>
      <c r="U1502">
        <f t="shared" si="119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15"/>
        <v>42193.3752662037</v>
      </c>
      <c r="K1503">
        <v>1433772023</v>
      </c>
      <c r="L1503" s="13">
        <f t="shared" si="116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17"/>
        <v>1.6633076923076924</v>
      </c>
      <c r="R1503" s="8">
        <f t="shared" si="118"/>
        <v>97.731073446327684</v>
      </c>
      <c r="S1503" t="s">
        <v>8338</v>
      </c>
      <c r="T1503" t="s">
        <v>8339</v>
      </c>
      <c r="U1503">
        <f t="shared" si="119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15"/>
        <v>42454.708333333336</v>
      </c>
      <c r="K1504">
        <v>1456491680</v>
      </c>
      <c r="L1504" s="13">
        <f t="shared" si="116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17"/>
        <v>1.0144545454545455</v>
      </c>
      <c r="R1504" s="8">
        <f t="shared" si="118"/>
        <v>67.835866261398181</v>
      </c>
      <c r="S1504" t="s">
        <v>8338</v>
      </c>
      <c r="T1504" t="s">
        <v>8339</v>
      </c>
      <c r="U1504">
        <f t="shared" si="119"/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15"/>
        <v>42666.13890046296</v>
      </c>
      <c r="K1505">
        <v>1472026801</v>
      </c>
      <c r="L1505" s="13">
        <f t="shared" si="116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17"/>
        <v>1.0789146666666667</v>
      </c>
      <c r="R1505" s="8">
        <f t="shared" si="118"/>
        <v>56.98492957746479</v>
      </c>
      <c r="S1505" t="s">
        <v>8338</v>
      </c>
      <c r="T1505" t="s">
        <v>8339</v>
      </c>
      <c r="U1505">
        <f t="shared" si="119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15"/>
        <v>41800.147916666661</v>
      </c>
      <c r="K1506">
        <v>1399996024</v>
      </c>
      <c r="L1506" s="13">
        <f t="shared" si="116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17"/>
        <v>2.7793846153846156</v>
      </c>
      <c r="R1506" s="8">
        <f t="shared" si="118"/>
        <v>67.159851301115239</v>
      </c>
      <c r="S1506" t="s">
        <v>8338</v>
      </c>
      <c r="T1506" t="s">
        <v>8339</v>
      </c>
      <c r="U1506">
        <f t="shared" si="119"/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15"/>
        <v>42451.625694444439</v>
      </c>
      <c r="K1507">
        <v>1455446303</v>
      </c>
      <c r="L1507" s="13">
        <f t="shared" si="116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17"/>
        <v>1.0358125</v>
      </c>
      <c r="R1507" s="8">
        <f t="shared" si="118"/>
        <v>48.037681159420288</v>
      </c>
      <c r="S1507" t="s">
        <v>8338</v>
      </c>
      <c r="T1507" t="s">
        <v>8339</v>
      </c>
      <c r="U1507">
        <f t="shared" si="119"/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15"/>
        <v>41844.577592592592</v>
      </c>
      <c r="K1508">
        <v>1403635904</v>
      </c>
      <c r="L1508" s="13">
        <f t="shared" si="116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17"/>
        <v>1.1140000000000001</v>
      </c>
      <c r="R1508" s="8">
        <f t="shared" si="118"/>
        <v>38.860465116279073</v>
      </c>
      <c r="S1508" t="s">
        <v>8338</v>
      </c>
      <c r="T1508" t="s">
        <v>8339</v>
      </c>
      <c r="U1508">
        <f t="shared" si="119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15"/>
        <v>40313.131944444445</v>
      </c>
      <c r="K1509">
        <v>1268822909</v>
      </c>
      <c r="L1509" s="13">
        <f t="shared" si="116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17"/>
        <v>2.15</v>
      </c>
      <c r="R1509" s="8">
        <f t="shared" si="118"/>
        <v>78.181818181818187</v>
      </c>
      <c r="S1509" t="s">
        <v>8338</v>
      </c>
      <c r="T1509" t="s">
        <v>8339</v>
      </c>
      <c r="U1509">
        <f t="shared" si="119"/>
        <v>58.889942129637348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15"/>
        <v>41817.406030092592</v>
      </c>
      <c r="K1510">
        <v>1401201881</v>
      </c>
      <c r="L1510" s="13">
        <f t="shared" si="116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17"/>
        <v>1.1076216216216217</v>
      </c>
      <c r="R1510" s="8">
        <f t="shared" si="118"/>
        <v>97.113744075829388</v>
      </c>
      <c r="S1510" t="s">
        <v>8338</v>
      </c>
      <c r="T1510" t="s">
        <v>8339</v>
      </c>
      <c r="U1510">
        <f t="shared" si="119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15"/>
        <v>42780.749305555553</v>
      </c>
      <c r="K1511">
        <v>1484570885</v>
      </c>
      <c r="L1511" s="13">
        <f t="shared" si="116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17"/>
        <v>1.2364125714285714</v>
      </c>
      <c r="R1511" s="8">
        <f t="shared" si="118"/>
        <v>110.39397959183674</v>
      </c>
      <c r="S1511" t="s">
        <v>8338</v>
      </c>
      <c r="T1511" t="s">
        <v>8339</v>
      </c>
      <c r="U1511">
        <f t="shared" si="119"/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15"/>
        <v>41839.176828703705</v>
      </c>
      <c r="K1512">
        <v>1403169278</v>
      </c>
      <c r="L1512" s="13">
        <f t="shared" si="116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17"/>
        <v>1.0103500000000001</v>
      </c>
      <c r="R1512" s="8">
        <f t="shared" si="118"/>
        <v>39.91506172839506</v>
      </c>
      <c r="S1512" t="s">
        <v>8338</v>
      </c>
      <c r="T1512" t="s">
        <v>8339</v>
      </c>
      <c r="U1512">
        <f t="shared" si="119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15"/>
        <v>42326.416712962957</v>
      </c>
      <c r="K1513">
        <v>1445263204</v>
      </c>
      <c r="L1513" s="13">
        <f t="shared" si="116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17"/>
        <v>1.1179285714285714</v>
      </c>
      <c r="R1513" s="8">
        <f t="shared" si="118"/>
        <v>75.975728155339809</v>
      </c>
      <c r="S1513" t="s">
        <v>8338</v>
      </c>
      <c r="T1513" t="s">
        <v>8339</v>
      </c>
      <c r="U1513">
        <f t="shared" si="119"/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15"/>
        <v>42771.476145833331</v>
      </c>
      <c r="K1514">
        <v>1483719939</v>
      </c>
      <c r="L1514" s="13">
        <f t="shared" si="116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17"/>
        <v>5.5877142857142861</v>
      </c>
      <c r="R1514" s="8">
        <f t="shared" si="118"/>
        <v>58.379104477611939</v>
      </c>
      <c r="S1514" t="s">
        <v>8338</v>
      </c>
      <c r="T1514" t="s">
        <v>8339</v>
      </c>
      <c r="U1514">
        <f t="shared" si="119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15"/>
        <v>41836.42900462963</v>
      </c>
      <c r="K1515">
        <v>1402931866</v>
      </c>
      <c r="L1515" s="13">
        <f t="shared" si="116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17"/>
        <v>1.5001875</v>
      </c>
      <c r="R1515" s="8">
        <f t="shared" si="118"/>
        <v>55.82093023255814</v>
      </c>
      <c r="S1515" t="s">
        <v>8338</v>
      </c>
      <c r="T1515" t="s">
        <v>8339</v>
      </c>
      <c r="U1515">
        <f t="shared" si="119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15"/>
        <v>42274.389351851853</v>
      </c>
      <c r="K1516">
        <v>1439907640</v>
      </c>
      <c r="L1516" s="13">
        <f t="shared" si="116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17"/>
        <v>1.0647599999999999</v>
      </c>
      <c r="R1516" s="8">
        <f t="shared" si="118"/>
        <v>151.24431818181819</v>
      </c>
      <c r="S1516" t="s">
        <v>8338</v>
      </c>
      <c r="T1516" t="s">
        <v>8339</v>
      </c>
      <c r="U1516">
        <f t="shared" si="119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15"/>
        <v>42445.003437499996</v>
      </c>
      <c r="K1517">
        <v>1455516297</v>
      </c>
      <c r="L1517" s="13">
        <f t="shared" si="116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17"/>
        <v>1.57189</v>
      </c>
      <c r="R1517" s="8">
        <f t="shared" si="118"/>
        <v>849.67027027027029</v>
      </c>
      <c r="S1517" t="s">
        <v>8338</v>
      </c>
      <c r="T1517" t="s">
        <v>8339</v>
      </c>
      <c r="U1517">
        <f t="shared" si="119"/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15"/>
        <v>42649.374999999993</v>
      </c>
      <c r="K1518">
        <v>1473160292</v>
      </c>
      <c r="L1518" s="13">
        <f t="shared" si="116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17"/>
        <v>1.0865882352941176</v>
      </c>
      <c r="R1518" s="8">
        <f t="shared" si="118"/>
        <v>159.24137931034483</v>
      </c>
      <c r="S1518" t="s">
        <v>8338</v>
      </c>
      <c r="T1518" t="s">
        <v>8339</v>
      </c>
      <c r="U1518">
        <f t="shared" si="119"/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15"/>
        <v>41979.041666666664</v>
      </c>
      <c r="K1519">
        <v>1415194553</v>
      </c>
      <c r="L1519" s="13">
        <f t="shared" si="116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17"/>
        <v>1.6197999999999999</v>
      </c>
      <c r="R1519" s="8">
        <f t="shared" si="118"/>
        <v>39.507317073170732</v>
      </c>
      <c r="S1519" t="s">
        <v>8338</v>
      </c>
      <c r="T1519" t="s">
        <v>8339</v>
      </c>
      <c r="U1519">
        <f t="shared" si="119"/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15"/>
        <v>41790.611712962964</v>
      </c>
      <c r="K1520">
        <v>1398973252</v>
      </c>
      <c r="L1520" s="13">
        <f t="shared" si="116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17"/>
        <v>2.0536666666666665</v>
      </c>
      <c r="R1520" s="8">
        <f t="shared" si="118"/>
        <v>130.52966101694915</v>
      </c>
      <c r="S1520" t="s">
        <v>8338</v>
      </c>
      <c r="T1520" t="s">
        <v>8339</v>
      </c>
      <c r="U1520">
        <f t="shared" si="119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15"/>
        <v>41810.707638888889</v>
      </c>
      <c r="K1521">
        <v>1400867283</v>
      </c>
      <c r="L1521" s="13">
        <f t="shared" si="116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17"/>
        <v>1.033638888888889</v>
      </c>
      <c r="R1521" s="8">
        <f t="shared" si="118"/>
        <v>64.156896551724131</v>
      </c>
      <c r="S1521" t="s">
        <v>8338</v>
      </c>
      <c r="T1521" t="s">
        <v>8339</v>
      </c>
      <c r="U1521">
        <f t="shared" si="119"/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15"/>
        <v>41991.958333333336</v>
      </c>
      <c r="K1522">
        <v>1415824513</v>
      </c>
      <c r="L1522" s="13">
        <f t="shared" si="116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17"/>
        <v>1.0347222222222223</v>
      </c>
      <c r="R1522" s="8">
        <f t="shared" si="118"/>
        <v>111.52694610778443</v>
      </c>
      <c r="S1522" t="s">
        <v>8338</v>
      </c>
      <c r="T1522" t="s">
        <v>8339</v>
      </c>
      <c r="U1522">
        <f t="shared" si="119"/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15"/>
        <v>42527.959386574068</v>
      </c>
      <c r="K1523">
        <v>1462248091</v>
      </c>
      <c r="L1523" s="13">
        <f t="shared" si="116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17"/>
        <v>1.0681333333333334</v>
      </c>
      <c r="R1523" s="8">
        <f t="shared" si="118"/>
        <v>170.44680851063831</v>
      </c>
      <c r="S1523" t="s">
        <v>8338</v>
      </c>
      <c r="T1523" t="s">
        <v>8339</v>
      </c>
      <c r="U1523">
        <f t="shared" si="119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15"/>
        <v>41929.621979166666</v>
      </c>
      <c r="K1524">
        <v>1410983739</v>
      </c>
      <c r="L1524" s="13">
        <f t="shared" si="116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17"/>
        <v>1.3896574712643677</v>
      </c>
      <c r="R1524" s="8">
        <f t="shared" si="118"/>
        <v>133.7391592920354</v>
      </c>
      <c r="S1524" t="s">
        <v>8338</v>
      </c>
      <c r="T1524" t="s">
        <v>8339</v>
      </c>
      <c r="U1524">
        <f t="shared" si="119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15"/>
        <v>41995.791666666664</v>
      </c>
      <c r="K1525">
        <v>1416592916</v>
      </c>
      <c r="L1525" s="13">
        <f t="shared" si="116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17"/>
        <v>1.2484324324324325</v>
      </c>
      <c r="R1525" s="8">
        <f t="shared" si="118"/>
        <v>95.834024896265561</v>
      </c>
      <c r="S1525" t="s">
        <v>8338</v>
      </c>
      <c r="T1525" t="s">
        <v>8339</v>
      </c>
      <c r="U1525">
        <f t="shared" si="119"/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15"/>
        <v>42786.292708333327</v>
      </c>
      <c r="K1526">
        <v>1485000090</v>
      </c>
      <c r="L1526" s="13">
        <f t="shared" si="116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17"/>
        <v>2.0699999999999998</v>
      </c>
      <c r="R1526" s="8">
        <f t="shared" si="118"/>
        <v>221.78571428571428</v>
      </c>
      <c r="S1526" t="s">
        <v>8338</v>
      </c>
      <c r="T1526" t="s">
        <v>8339</v>
      </c>
      <c r="U1526">
        <f t="shared" si="119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15"/>
        <v>42600.494652777772</v>
      </c>
      <c r="K1527">
        <v>1468947138</v>
      </c>
      <c r="L1527" s="13">
        <f t="shared" si="116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17"/>
        <v>1.7400576923076922</v>
      </c>
      <c r="R1527" s="8">
        <f t="shared" si="118"/>
        <v>32.315357142857138</v>
      </c>
      <c r="S1527" t="s">
        <v>8338</v>
      </c>
      <c r="T1527" t="s">
        <v>8339</v>
      </c>
      <c r="U1527">
        <f t="shared" si="119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15"/>
        <v>42388.067673611113</v>
      </c>
      <c r="K1528">
        <v>1448951847</v>
      </c>
      <c r="L1528" s="13">
        <f t="shared" si="116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17"/>
        <v>1.2032608695652174</v>
      </c>
      <c r="R1528" s="8">
        <f t="shared" si="118"/>
        <v>98.839285714285708</v>
      </c>
      <c r="S1528" t="s">
        <v>8338</v>
      </c>
      <c r="T1528" t="s">
        <v>8339</v>
      </c>
      <c r="U1528">
        <f t="shared" si="119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15"/>
        <v>42808.350532407407</v>
      </c>
      <c r="K1529">
        <v>1487082286</v>
      </c>
      <c r="L1529" s="13">
        <f t="shared" si="116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17"/>
        <v>1.1044428571428573</v>
      </c>
      <c r="R1529" s="8">
        <f t="shared" si="118"/>
        <v>55.222142857142863</v>
      </c>
      <c r="S1529" t="s">
        <v>8338</v>
      </c>
      <c r="T1529" t="s">
        <v>8339</v>
      </c>
      <c r="U1529">
        <f t="shared" si="119"/>
        <v>27.958333333335759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15"/>
        <v>42766.791666666664</v>
      </c>
      <c r="K1530">
        <v>1483292122</v>
      </c>
      <c r="L1530" s="13">
        <f t="shared" si="116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17"/>
        <v>2.8156666666666665</v>
      </c>
      <c r="R1530" s="8">
        <f t="shared" si="118"/>
        <v>52.793750000000003</v>
      </c>
      <c r="S1530" t="s">
        <v>8338</v>
      </c>
      <c r="T1530" t="s">
        <v>8339</v>
      </c>
      <c r="U1530">
        <f t="shared" si="119"/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15"/>
        <v>42082.378703703704</v>
      </c>
      <c r="K1531">
        <v>1424185520</v>
      </c>
      <c r="L1531" s="13">
        <f t="shared" si="116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17"/>
        <v>1.0067894736842105</v>
      </c>
      <c r="R1531" s="8">
        <f t="shared" si="118"/>
        <v>135.66666666666666</v>
      </c>
      <c r="S1531" t="s">
        <v>8338</v>
      </c>
      <c r="T1531" t="s">
        <v>8339</v>
      </c>
      <c r="U1531">
        <f t="shared" si="119"/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15"/>
        <v>42300.558969907404</v>
      </c>
      <c r="K1532">
        <v>1443464695</v>
      </c>
      <c r="L1532" s="13">
        <f t="shared" si="116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17"/>
        <v>1.3482571428571428</v>
      </c>
      <c r="R1532" s="8">
        <f t="shared" si="118"/>
        <v>53.991990846681922</v>
      </c>
      <c r="S1532" t="s">
        <v>8338</v>
      </c>
      <c r="T1532" t="s">
        <v>8339</v>
      </c>
      <c r="U1532">
        <f t="shared" si="119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15"/>
        <v>41973.916666666664</v>
      </c>
      <c r="K1533">
        <v>1414610126</v>
      </c>
      <c r="L1533" s="13">
        <f t="shared" si="116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17"/>
        <v>1.7595744680851064</v>
      </c>
      <c r="R1533" s="8">
        <f t="shared" si="118"/>
        <v>56.643835616438359</v>
      </c>
      <c r="S1533" t="s">
        <v>8338</v>
      </c>
      <c r="T1533" t="s">
        <v>8339</v>
      </c>
      <c r="U1533">
        <f t="shared" si="119"/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15"/>
        <v>42415.416666666664</v>
      </c>
      <c r="K1534">
        <v>1453461865</v>
      </c>
      <c r="L1534" s="13">
        <f t="shared" si="116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17"/>
        <v>4.8402000000000003</v>
      </c>
      <c r="R1534" s="8">
        <f t="shared" si="118"/>
        <v>82.316326530612244</v>
      </c>
      <c r="S1534" t="s">
        <v>8338</v>
      </c>
      <c r="T1534" t="s">
        <v>8339</v>
      </c>
      <c r="U1534">
        <f t="shared" si="119"/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15"/>
        <v>42491.957638888889</v>
      </c>
      <c r="K1535">
        <v>1457913777</v>
      </c>
      <c r="L1535" s="13">
        <f t="shared" si="116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17"/>
        <v>1.4514</v>
      </c>
      <c r="R1535" s="8">
        <f t="shared" si="118"/>
        <v>88.26081081081081</v>
      </c>
      <c r="S1535" t="s">
        <v>8338</v>
      </c>
      <c r="T1535" t="s">
        <v>8339</v>
      </c>
      <c r="U1535">
        <f t="shared" si="119"/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15"/>
        <v>42251.465995370367</v>
      </c>
      <c r="K1536">
        <v>1438791062</v>
      </c>
      <c r="L1536" s="13">
        <f t="shared" si="116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17"/>
        <v>4.1773333333333333</v>
      </c>
      <c r="R1536" s="8">
        <f t="shared" si="118"/>
        <v>84.905149051490511</v>
      </c>
      <c r="S1536" t="s">
        <v>8338</v>
      </c>
      <c r="T1536" t="s">
        <v>8339</v>
      </c>
      <c r="U1536">
        <f t="shared" si="119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15"/>
        <v>42513.708333333336</v>
      </c>
      <c r="K1537">
        <v>1461527631</v>
      </c>
      <c r="L1537" s="13">
        <f t="shared" si="116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17"/>
        <v>1.3242499999999999</v>
      </c>
      <c r="R1537" s="8">
        <f t="shared" si="118"/>
        <v>48.154545454545456</v>
      </c>
      <c r="S1537" t="s">
        <v>8338</v>
      </c>
      <c r="T1537" t="s">
        <v>8339</v>
      </c>
      <c r="U1537">
        <f t="shared" si="119"/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ref="J1538:J1601" si="120">(I1538/86400)+25569+(-5/24)</f>
        <v>42243.593865740739</v>
      </c>
      <c r="K1538">
        <v>1438110910</v>
      </c>
      <c r="L1538" s="13">
        <f t="shared" ref="L1538:L1601" si="121">(K1538/86400)+25569+(-5/24)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22">E1538/D1538</f>
        <v>2.5030841666666666</v>
      </c>
      <c r="R1538" s="8">
        <f t="shared" ref="R1538:R1601" si="123">E1538/N1538</f>
        <v>66.015406593406595</v>
      </c>
      <c r="S1538" t="s">
        <v>8338</v>
      </c>
      <c r="T1538" t="s">
        <v>8339</v>
      </c>
      <c r="U1538">
        <f t="shared" si="119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si="120"/>
        <v>42588.541666666664</v>
      </c>
      <c r="K1539">
        <v>1467358427</v>
      </c>
      <c r="L1539" s="13">
        <f t="shared" si="121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22"/>
        <v>1.7989999999999999</v>
      </c>
      <c r="R1539" s="8">
        <f t="shared" si="123"/>
        <v>96.375</v>
      </c>
      <c r="S1539" t="s">
        <v>8338</v>
      </c>
      <c r="T1539" t="s">
        <v>8339</v>
      </c>
      <c r="U1539">
        <f t="shared" ref="U1539:U1602" si="124">J1539-L1539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20"/>
        <v>42026.57372685185</v>
      </c>
      <c r="K1540">
        <v>1418064370</v>
      </c>
      <c r="L1540" s="13">
        <f t="shared" si="121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22"/>
        <v>1.0262857142857142</v>
      </c>
      <c r="R1540" s="8">
        <f t="shared" si="123"/>
        <v>156.17391304347825</v>
      </c>
      <c r="S1540" t="s">
        <v>8338</v>
      </c>
      <c r="T1540" t="s">
        <v>8339</v>
      </c>
      <c r="U1540">
        <f t="shared" si="12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20"/>
        <v>42738.710868055554</v>
      </c>
      <c r="K1541">
        <v>1480629819</v>
      </c>
      <c r="L1541" s="13">
        <f t="shared" si="121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22"/>
        <v>1.359861</v>
      </c>
      <c r="R1541" s="8">
        <f t="shared" si="123"/>
        <v>95.764859154929582</v>
      </c>
      <c r="S1541" t="s">
        <v>8338</v>
      </c>
      <c r="T1541" t="s">
        <v>8339</v>
      </c>
      <c r="U1541">
        <f t="shared" si="12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20"/>
        <v>41968.843749999993</v>
      </c>
      <c r="K1542">
        <v>1414368616</v>
      </c>
      <c r="L1542" s="13">
        <f t="shared" si="121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22"/>
        <v>1.1786666666666668</v>
      </c>
      <c r="R1542" s="8">
        <f t="shared" si="123"/>
        <v>180.40816326530611</v>
      </c>
      <c r="S1542" t="s">
        <v>8338</v>
      </c>
      <c r="T1542" t="s">
        <v>8339</v>
      </c>
      <c r="U1542">
        <f t="shared" si="124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20"/>
        <v>42004.503912037035</v>
      </c>
      <c r="K1543">
        <v>1417453538</v>
      </c>
      <c r="L1543" s="13">
        <f t="shared" si="121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22"/>
        <v>3.3333333333333332E-4</v>
      </c>
      <c r="R1543" s="8">
        <f t="shared" si="123"/>
        <v>3</v>
      </c>
      <c r="S1543" t="s">
        <v>8338</v>
      </c>
      <c r="T1543" t="s">
        <v>8343</v>
      </c>
      <c r="U1543">
        <f t="shared" si="12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20"/>
        <v>42185.788194444445</v>
      </c>
      <c r="K1544">
        <v>1434412500</v>
      </c>
      <c r="L1544" s="13">
        <f t="shared" si="121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22"/>
        <v>0.04</v>
      </c>
      <c r="R1544" s="8">
        <f t="shared" si="123"/>
        <v>20</v>
      </c>
      <c r="S1544" t="s">
        <v>8338</v>
      </c>
      <c r="T1544" t="s">
        <v>8343</v>
      </c>
      <c r="U1544">
        <f t="shared" si="12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20"/>
        <v>41965.342986111107</v>
      </c>
      <c r="K1545">
        <v>1414066434</v>
      </c>
      <c r="L1545" s="13">
        <f t="shared" si="121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22"/>
        <v>4.4444444444444444E-3</v>
      </c>
      <c r="R1545" s="8">
        <f t="shared" si="123"/>
        <v>10</v>
      </c>
      <c r="S1545" t="s">
        <v>8338</v>
      </c>
      <c r="T1545" t="s">
        <v>8343</v>
      </c>
      <c r="U1545">
        <f t="shared" si="124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20"/>
        <v>42094.804166666661</v>
      </c>
      <c r="K1546">
        <v>1424222024</v>
      </c>
      <c r="L1546" s="13">
        <f t="shared" si="121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22"/>
        <v>0</v>
      </c>
      <c r="R1546" s="8" t="e">
        <f t="shared" si="123"/>
        <v>#DIV/0!</v>
      </c>
      <c r="S1546" t="s">
        <v>8338</v>
      </c>
      <c r="T1546" t="s">
        <v>8343</v>
      </c>
      <c r="U1546">
        <f t="shared" si="124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20"/>
        <v>42065.677777777775</v>
      </c>
      <c r="K1547">
        <v>1422393234</v>
      </c>
      <c r="L1547" s="13">
        <f t="shared" si="121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22"/>
        <v>3.3333333333333332E-4</v>
      </c>
      <c r="R1547" s="8">
        <f t="shared" si="123"/>
        <v>1</v>
      </c>
      <c r="S1547" t="s">
        <v>8338</v>
      </c>
      <c r="T1547" t="s">
        <v>8343</v>
      </c>
      <c r="U1547">
        <f t="shared" si="124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20"/>
        <v>41899.004618055551</v>
      </c>
      <c r="K1548">
        <v>1405746399</v>
      </c>
      <c r="L1548" s="13">
        <f t="shared" si="121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22"/>
        <v>0.28899999999999998</v>
      </c>
      <c r="R1548" s="8">
        <f t="shared" si="123"/>
        <v>26.272727272727273</v>
      </c>
      <c r="S1548" t="s">
        <v>8338</v>
      </c>
      <c r="T1548" t="s">
        <v>8343</v>
      </c>
      <c r="U1548">
        <f t="shared" si="12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20"/>
        <v>42789.218541666669</v>
      </c>
      <c r="K1549">
        <v>1487240082</v>
      </c>
      <c r="L1549" s="13">
        <f t="shared" si="121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22"/>
        <v>0</v>
      </c>
      <c r="R1549" s="8" t="e">
        <f t="shared" si="123"/>
        <v>#DIV/0!</v>
      </c>
      <c r="S1549" t="s">
        <v>8338</v>
      </c>
      <c r="T1549" t="s">
        <v>8343</v>
      </c>
      <c r="U1549">
        <f t="shared" si="12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20"/>
        <v>42316.715509259258</v>
      </c>
      <c r="K1550">
        <v>1444425020</v>
      </c>
      <c r="L1550" s="13">
        <f t="shared" si="121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22"/>
        <v>8.5714285714285715E-2</v>
      </c>
      <c r="R1550" s="8">
        <f t="shared" si="123"/>
        <v>60</v>
      </c>
      <c r="S1550" t="s">
        <v>8338</v>
      </c>
      <c r="T1550" t="s">
        <v>8343</v>
      </c>
      <c r="U1550">
        <f t="shared" si="124"/>
        <v>30.041666666664241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20"/>
        <v>42310.96943287037</v>
      </c>
      <c r="K1551">
        <v>1443928559</v>
      </c>
      <c r="L1551" s="13">
        <f t="shared" si="121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22"/>
        <v>0.34</v>
      </c>
      <c r="R1551" s="8">
        <f t="shared" si="123"/>
        <v>28.333333333333332</v>
      </c>
      <c r="S1551" t="s">
        <v>8338</v>
      </c>
      <c r="T1551" t="s">
        <v>8343</v>
      </c>
      <c r="U1551">
        <f t="shared" si="124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20"/>
        <v>42502.24113425926</v>
      </c>
      <c r="K1552">
        <v>1460458034</v>
      </c>
      <c r="L1552" s="13">
        <f t="shared" si="121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22"/>
        <v>0.13466666666666666</v>
      </c>
      <c r="R1552" s="8">
        <f t="shared" si="123"/>
        <v>14.428571428571429</v>
      </c>
      <c r="S1552" t="s">
        <v>8338</v>
      </c>
      <c r="T1552" t="s">
        <v>8343</v>
      </c>
      <c r="U1552">
        <f t="shared" si="12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20"/>
        <v>42151.616192129623</v>
      </c>
      <c r="K1553">
        <v>1430164039</v>
      </c>
      <c r="L1553" s="13">
        <f t="shared" si="121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22"/>
        <v>0</v>
      </c>
      <c r="R1553" s="8" t="e">
        <f t="shared" si="123"/>
        <v>#DIV/0!</v>
      </c>
      <c r="S1553" t="s">
        <v>8338</v>
      </c>
      <c r="T1553" t="s">
        <v>8343</v>
      </c>
      <c r="U1553">
        <f t="shared" si="12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20"/>
        <v>41912.957638888889</v>
      </c>
      <c r="K1554">
        <v>1410366708</v>
      </c>
      <c r="L1554" s="13">
        <f t="shared" si="121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22"/>
        <v>0.49186046511627907</v>
      </c>
      <c r="R1554" s="8">
        <f t="shared" si="123"/>
        <v>132.1875</v>
      </c>
      <c r="S1554" t="s">
        <v>8338</v>
      </c>
      <c r="T1554" t="s">
        <v>8343</v>
      </c>
      <c r="U1554">
        <f t="shared" si="124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20"/>
        <v>42249.074618055551</v>
      </c>
      <c r="K1555">
        <v>1438584447</v>
      </c>
      <c r="L1555" s="13">
        <f t="shared" si="121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22"/>
        <v>0</v>
      </c>
      <c r="R1555" s="8" t="e">
        <f t="shared" si="123"/>
        <v>#DIV/0!</v>
      </c>
      <c r="S1555" t="s">
        <v>8338</v>
      </c>
      <c r="T1555" t="s">
        <v>8343</v>
      </c>
      <c r="U1555">
        <f t="shared" si="12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20"/>
        <v>42218.043865740743</v>
      </c>
      <c r="K1556">
        <v>1435903390</v>
      </c>
      <c r="L1556" s="13">
        <f t="shared" si="121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22"/>
        <v>0</v>
      </c>
      <c r="R1556" s="8" t="e">
        <f t="shared" si="123"/>
        <v>#DIV/0!</v>
      </c>
      <c r="S1556" t="s">
        <v>8338</v>
      </c>
      <c r="T1556" t="s">
        <v>8343</v>
      </c>
      <c r="U1556">
        <f t="shared" si="12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20"/>
        <v>42264.499999999993</v>
      </c>
      <c r="K1557">
        <v>1440513832</v>
      </c>
      <c r="L1557" s="13">
        <f t="shared" si="121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22"/>
        <v>0</v>
      </c>
      <c r="R1557" s="8" t="e">
        <f t="shared" si="123"/>
        <v>#DIV/0!</v>
      </c>
      <c r="S1557" t="s">
        <v>8338</v>
      </c>
      <c r="T1557" t="s">
        <v>8343</v>
      </c>
      <c r="U1557">
        <f t="shared" si="124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20"/>
        <v>42554.944722222215</v>
      </c>
      <c r="K1558">
        <v>1465011624</v>
      </c>
      <c r="L1558" s="13">
        <f t="shared" si="121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22"/>
        <v>0.45133333333333331</v>
      </c>
      <c r="R1558" s="8">
        <f t="shared" si="123"/>
        <v>56.416666666666664</v>
      </c>
      <c r="S1558" t="s">
        <v>8338</v>
      </c>
      <c r="T1558" t="s">
        <v>8343</v>
      </c>
      <c r="U1558">
        <f t="shared" si="12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20"/>
        <v>41902.444826388884</v>
      </c>
      <c r="K1559">
        <v>1408549233</v>
      </c>
      <c r="L1559" s="13">
        <f t="shared" si="121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22"/>
        <v>0.04</v>
      </c>
      <c r="R1559" s="8">
        <f t="shared" si="123"/>
        <v>100</v>
      </c>
      <c r="S1559" t="s">
        <v>8338</v>
      </c>
      <c r="T1559" t="s">
        <v>8343</v>
      </c>
      <c r="U1559">
        <f t="shared" si="12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20"/>
        <v>42244.299999999996</v>
      </c>
      <c r="K1560">
        <v>1435656759</v>
      </c>
      <c r="L1560" s="13">
        <f t="shared" si="121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22"/>
        <v>4.6666666666666669E-2</v>
      </c>
      <c r="R1560" s="8">
        <f t="shared" si="123"/>
        <v>11.666666666666666</v>
      </c>
      <c r="S1560" t="s">
        <v>8338</v>
      </c>
      <c r="T1560" t="s">
        <v>8343</v>
      </c>
      <c r="U1560">
        <f t="shared" si="124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20"/>
        <v>42122.844895833332</v>
      </c>
      <c r="K1561">
        <v>1428974199</v>
      </c>
      <c r="L1561" s="13">
        <f t="shared" si="121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22"/>
        <v>3.3333333333333335E-3</v>
      </c>
      <c r="R1561" s="8">
        <f t="shared" si="123"/>
        <v>50</v>
      </c>
      <c r="S1561" t="s">
        <v>8338</v>
      </c>
      <c r="T1561" t="s">
        <v>8343</v>
      </c>
      <c r="U1561">
        <f t="shared" si="12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20"/>
        <v>41955.854085648149</v>
      </c>
      <c r="K1562">
        <v>1414110593</v>
      </c>
      <c r="L1562" s="13">
        <f t="shared" si="121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22"/>
        <v>3.7600000000000001E-2</v>
      </c>
      <c r="R1562" s="8">
        <f t="shared" si="123"/>
        <v>23.5</v>
      </c>
      <c r="S1562" t="s">
        <v>8338</v>
      </c>
      <c r="T1562" t="s">
        <v>8343</v>
      </c>
      <c r="U1562">
        <f t="shared" si="124"/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20"/>
        <v>41584.875034722216</v>
      </c>
      <c r="K1563">
        <v>1381194003</v>
      </c>
      <c r="L1563" s="13">
        <f t="shared" si="121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22"/>
        <v>6.7000000000000002E-3</v>
      </c>
      <c r="R1563" s="8">
        <f t="shared" si="123"/>
        <v>67</v>
      </c>
      <c r="S1563" t="s">
        <v>8322</v>
      </c>
      <c r="T1563" t="s">
        <v>8344</v>
      </c>
      <c r="U1563">
        <f t="shared" si="124"/>
        <v>30.041666666664241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20"/>
        <v>40148.826388888883</v>
      </c>
      <c r="K1564">
        <v>1253712916</v>
      </c>
      <c r="L1564" s="13">
        <f t="shared" si="121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22"/>
        <v>0</v>
      </c>
      <c r="R1564" s="8" t="e">
        <f t="shared" si="123"/>
        <v>#DIV/0!</v>
      </c>
      <c r="S1564" t="s">
        <v>8322</v>
      </c>
      <c r="T1564" t="s">
        <v>8344</v>
      </c>
      <c r="U1564">
        <f t="shared" si="124"/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20"/>
        <v>41712.492488425924</v>
      </c>
      <c r="K1565">
        <v>1389635351</v>
      </c>
      <c r="L1565" s="13">
        <f t="shared" si="121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22"/>
        <v>1.4166666666666666E-2</v>
      </c>
      <c r="R1565" s="8">
        <f t="shared" si="123"/>
        <v>42.5</v>
      </c>
      <c r="S1565" t="s">
        <v>8322</v>
      </c>
      <c r="T1565" t="s">
        <v>8344</v>
      </c>
      <c r="U1565">
        <f t="shared" si="124"/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20"/>
        <v>42152.628472222219</v>
      </c>
      <c r="K1566">
        <v>1430124509</v>
      </c>
      <c r="L1566" s="13">
        <f t="shared" si="121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22"/>
        <v>1E-3</v>
      </c>
      <c r="R1566" s="8">
        <f t="shared" si="123"/>
        <v>10</v>
      </c>
      <c r="S1566" t="s">
        <v>8322</v>
      </c>
      <c r="T1566" t="s">
        <v>8344</v>
      </c>
      <c r="U1566">
        <f t="shared" si="124"/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20"/>
        <v>40702.521539351852</v>
      </c>
      <c r="K1567">
        <v>1304962261</v>
      </c>
      <c r="L1567" s="13">
        <f t="shared" si="121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22"/>
        <v>2.5000000000000001E-2</v>
      </c>
      <c r="R1567" s="8">
        <f t="shared" si="123"/>
        <v>100</v>
      </c>
      <c r="S1567" t="s">
        <v>8322</v>
      </c>
      <c r="T1567" t="s">
        <v>8344</v>
      </c>
      <c r="U1567">
        <f t="shared" si="12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20"/>
        <v>42578.708333333336</v>
      </c>
      <c r="K1568">
        <v>1467151204</v>
      </c>
      <c r="L1568" s="13">
        <f t="shared" si="121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22"/>
        <v>0.21249999999999999</v>
      </c>
      <c r="R1568" s="8">
        <f t="shared" si="123"/>
        <v>108.05084745762711</v>
      </c>
      <c r="S1568" t="s">
        <v>8322</v>
      </c>
      <c r="T1568" t="s">
        <v>8344</v>
      </c>
      <c r="U1568">
        <f t="shared" si="124"/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20"/>
        <v>41686.791666666664</v>
      </c>
      <c r="K1569">
        <v>1391293745</v>
      </c>
      <c r="L1569" s="13">
        <f t="shared" si="121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22"/>
        <v>4.1176470588235294E-2</v>
      </c>
      <c r="R1569" s="8">
        <f t="shared" si="123"/>
        <v>26.923076923076923</v>
      </c>
      <c r="S1569" t="s">
        <v>8322</v>
      </c>
      <c r="T1569" t="s">
        <v>8344</v>
      </c>
      <c r="U1569">
        <f t="shared" si="124"/>
        <v>15.063136574070086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20"/>
        <v>41996.853993055549</v>
      </c>
      <c r="K1570">
        <v>1416360585</v>
      </c>
      <c r="L1570" s="13">
        <f t="shared" si="121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22"/>
        <v>0.13639999999999999</v>
      </c>
      <c r="R1570" s="8">
        <f t="shared" si="123"/>
        <v>155</v>
      </c>
      <c r="S1570" t="s">
        <v>8322</v>
      </c>
      <c r="T1570" t="s">
        <v>8344</v>
      </c>
      <c r="U1570">
        <f t="shared" si="12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20"/>
        <v>41419.471226851849</v>
      </c>
      <c r="K1571">
        <v>1366906714</v>
      </c>
      <c r="L1571" s="13">
        <f t="shared" si="121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22"/>
        <v>0</v>
      </c>
      <c r="R1571" s="8" t="e">
        <f t="shared" si="123"/>
        <v>#DIV/0!</v>
      </c>
      <c r="S1571" t="s">
        <v>8322</v>
      </c>
      <c r="T1571" t="s">
        <v>8344</v>
      </c>
      <c r="U1571">
        <f t="shared" si="12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20"/>
        <v>42468.56344907407</v>
      </c>
      <c r="K1572">
        <v>1457551882</v>
      </c>
      <c r="L1572" s="13">
        <f t="shared" si="121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22"/>
        <v>0.41399999999999998</v>
      </c>
      <c r="R1572" s="8">
        <f t="shared" si="123"/>
        <v>47.769230769230766</v>
      </c>
      <c r="S1572" t="s">
        <v>8322</v>
      </c>
      <c r="T1572" t="s">
        <v>8344</v>
      </c>
      <c r="U1572">
        <f t="shared" si="124"/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20"/>
        <v>42174.56114583333</v>
      </c>
      <c r="K1573">
        <v>1432146483</v>
      </c>
      <c r="L1573" s="13">
        <f t="shared" si="121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22"/>
        <v>6.6115702479338841E-3</v>
      </c>
      <c r="R1573" s="8">
        <f t="shared" si="123"/>
        <v>20</v>
      </c>
      <c r="S1573" t="s">
        <v>8322</v>
      </c>
      <c r="T1573" t="s">
        <v>8344</v>
      </c>
      <c r="U1573">
        <f t="shared" si="12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20"/>
        <v>42428.790972222218</v>
      </c>
      <c r="K1574">
        <v>1454546859</v>
      </c>
      <c r="L1574" s="13">
        <f t="shared" si="121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22"/>
        <v>0.05</v>
      </c>
      <c r="R1574" s="8">
        <f t="shared" si="123"/>
        <v>41.666666666666664</v>
      </c>
      <c r="S1574" t="s">
        <v>8322</v>
      </c>
      <c r="T1574" t="s">
        <v>8344</v>
      </c>
      <c r="U1574">
        <f t="shared" si="124"/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20"/>
        <v>42825.957638888889</v>
      </c>
      <c r="K1575">
        <v>1487548802</v>
      </c>
      <c r="L1575" s="13">
        <f t="shared" si="121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22"/>
        <v>2.4777777777777777E-2</v>
      </c>
      <c r="R1575" s="8">
        <f t="shared" si="123"/>
        <v>74.333333333333329</v>
      </c>
      <c r="S1575" t="s">
        <v>8322</v>
      </c>
      <c r="T1575" t="s">
        <v>8344</v>
      </c>
      <c r="U1575">
        <f t="shared" si="124"/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20"/>
        <v>42052.719085648147</v>
      </c>
      <c r="K1576">
        <v>1421187329</v>
      </c>
      <c r="L1576" s="13">
        <f t="shared" si="121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22"/>
        <v>5.0599999999999999E-2</v>
      </c>
      <c r="R1576" s="8">
        <f t="shared" si="123"/>
        <v>84.333333333333329</v>
      </c>
      <c r="S1576" t="s">
        <v>8322</v>
      </c>
      <c r="T1576" t="s">
        <v>8344</v>
      </c>
      <c r="U1576">
        <f t="shared" si="12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20"/>
        <v>41829.315925925919</v>
      </c>
      <c r="K1577">
        <v>1402317296</v>
      </c>
      <c r="L1577" s="13">
        <f t="shared" si="121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22"/>
        <v>0.2291</v>
      </c>
      <c r="R1577" s="8">
        <f t="shared" si="123"/>
        <v>65.457142857142856</v>
      </c>
      <c r="S1577" t="s">
        <v>8322</v>
      </c>
      <c r="T1577" t="s">
        <v>8344</v>
      </c>
      <c r="U1577">
        <f t="shared" si="12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20"/>
        <v>42185.670925925922</v>
      </c>
      <c r="K1578">
        <v>1431810368</v>
      </c>
      <c r="L1578" s="13">
        <f t="shared" si="121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22"/>
        <v>0.13</v>
      </c>
      <c r="R1578" s="8">
        <f t="shared" si="123"/>
        <v>65</v>
      </c>
      <c r="S1578" t="s">
        <v>8322</v>
      </c>
      <c r="T1578" t="s">
        <v>8344</v>
      </c>
      <c r="U1578">
        <f t="shared" si="12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20"/>
        <v>41114.639444444438</v>
      </c>
      <c r="K1579">
        <v>1337977248</v>
      </c>
      <c r="L1579" s="13">
        <f t="shared" si="121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22"/>
        <v>5.4999999999999997E-3</v>
      </c>
      <c r="R1579" s="8">
        <f t="shared" si="123"/>
        <v>27.5</v>
      </c>
      <c r="S1579" t="s">
        <v>8322</v>
      </c>
      <c r="T1579" t="s">
        <v>8344</v>
      </c>
      <c r="U1579">
        <f t="shared" si="12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20"/>
        <v>40422.875</v>
      </c>
      <c r="K1580">
        <v>1281317691</v>
      </c>
      <c r="L1580" s="13">
        <f t="shared" si="121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22"/>
        <v>0.10806536636794939</v>
      </c>
      <c r="R1580" s="8">
        <f t="shared" si="123"/>
        <v>51.25</v>
      </c>
      <c r="S1580" t="s">
        <v>8322</v>
      </c>
      <c r="T1580" t="s">
        <v>8344</v>
      </c>
      <c r="U1580">
        <f t="shared" si="124"/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20"/>
        <v>41514.788090277776</v>
      </c>
      <c r="K1581">
        <v>1374882891</v>
      </c>
      <c r="L1581" s="13">
        <f t="shared" si="121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22"/>
        <v>8.4008400840084006E-3</v>
      </c>
      <c r="R1581" s="8">
        <f t="shared" si="123"/>
        <v>14</v>
      </c>
      <c r="S1581" t="s">
        <v>8322</v>
      </c>
      <c r="T1581" t="s">
        <v>8344</v>
      </c>
      <c r="U1581">
        <f t="shared" si="12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20"/>
        <v>41049.841736111106</v>
      </c>
      <c r="K1582">
        <v>1332378726</v>
      </c>
      <c r="L1582" s="13">
        <f t="shared" si="121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22"/>
        <v>0</v>
      </c>
      <c r="R1582" s="8" t="e">
        <f t="shared" si="123"/>
        <v>#DIV/0!</v>
      </c>
      <c r="S1582" t="s">
        <v>8322</v>
      </c>
      <c r="T1582" t="s">
        <v>8344</v>
      </c>
      <c r="U1582">
        <f t="shared" si="12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20"/>
        <v>42357.240624999999</v>
      </c>
      <c r="K1583">
        <v>1447757190</v>
      </c>
      <c r="L1583" s="13">
        <f t="shared" si="121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22"/>
        <v>5.0000000000000001E-3</v>
      </c>
      <c r="R1583" s="8">
        <f t="shared" si="123"/>
        <v>5</v>
      </c>
      <c r="S1583" t="s">
        <v>8338</v>
      </c>
      <c r="T1583" t="s">
        <v>8345</v>
      </c>
      <c r="U1583">
        <f t="shared" si="12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20"/>
        <v>42303.680555555555</v>
      </c>
      <c r="K1584">
        <v>1440961053</v>
      </c>
      <c r="L1584" s="13">
        <f t="shared" si="121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22"/>
        <v>9.2999999999999999E-2</v>
      </c>
      <c r="R1584" s="8">
        <f t="shared" si="123"/>
        <v>31</v>
      </c>
      <c r="S1584" t="s">
        <v>8338</v>
      </c>
      <c r="T1584" t="s">
        <v>8345</v>
      </c>
      <c r="U1584">
        <f t="shared" si="124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20"/>
        <v>41907.696655092594</v>
      </c>
      <c r="K1585">
        <v>1409089391</v>
      </c>
      <c r="L1585" s="13">
        <f t="shared" si="121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22"/>
        <v>7.5000000000000002E-4</v>
      </c>
      <c r="R1585" s="8">
        <f t="shared" si="123"/>
        <v>15</v>
      </c>
      <c r="S1585" t="s">
        <v>8338</v>
      </c>
      <c r="T1585" t="s">
        <v>8345</v>
      </c>
      <c r="U1585">
        <f t="shared" si="12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20"/>
        <v>41789.440983796296</v>
      </c>
      <c r="K1586">
        <v>1400600101</v>
      </c>
      <c r="L1586" s="13">
        <f t="shared" si="121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22"/>
        <v>0</v>
      </c>
      <c r="R1586" s="8" t="e">
        <f t="shared" si="123"/>
        <v>#DIV/0!</v>
      </c>
      <c r="S1586" t="s">
        <v>8338</v>
      </c>
      <c r="T1586" t="s">
        <v>8345</v>
      </c>
      <c r="U1586">
        <f t="shared" si="12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20"/>
        <v>42729.249999999993</v>
      </c>
      <c r="K1587">
        <v>1480800568</v>
      </c>
      <c r="L1587" s="13">
        <f t="shared" si="121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22"/>
        <v>0.79</v>
      </c>
      <c r="R1587" s="8">
        <f t="shared" si="123"/>
        <v>131.66666666666666</v>
      </c>
      <c r="S1587" t="s">
        <v>8338</v>
      </c>
      <c r="T1587" t="s">
        <v>8345</v>
      </c>
      <c r="U1587">
        <f t="shared" si="124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20"/>
        <v>42098.854421296295</v>
      </c>
      <c r="K1588">
        <v>1425609022</v>
      </c>
      <c r="L1588" s="13">
        <f t="shared" si="121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22"/>
        <v>0</v>
      </c>
      <c r="R1588" s="8" t="e">
        <f t="shared" si="123"/>
        <v>#DIV/0!</v>
      </c>
      <c r="S1588" t="s">
        <v>8338</v>
      </c>
      <c r="T1588" t="s">
        <v>8345</v>
      </c>
      <c r="U1588">
        <f t="shared" si="124"/>
        <v>29.958333333335759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20"/>
        <v>41986.742650462962</v>
      </c>
      <c r="K1589">
        <v>1415918965</v>
      </c>
      <c r="L1589" s="13">
        <f t="shared" si="121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22"/>
        <v>1.3333333333333334E-4</v>
      </c>
      <c r="R1589" s="8">
        <f t="shared" si="123"/>
        <v>1</v>
      </c>
      <c r="S1589" t="s">
        <v>8338</v>
      </c>
      <c r="T1589" t="s">
        <v>8345</v>
      </c>
      <c r="U1589">
        <f t="shared" si="12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20"/>
        <v>42035.633333333331</v>
      </c>
      <c r="K1590">
        <v>1420091999</v>
      </c>
      <c r="L1590" s="13">
        <f t="shared" si="121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22"/>
        <v>0</v>
      </c>
      <c r="R1590" s="8" t="e">
        <f t="shared" si="123"/>
        <v>#DIV/0!</v>
      </c>
      <c r="S1590" t="s">
        <v>8338</v>
      </c>
      <c r="T1590" t="s">
        <v>8345</v>
      </c>
      <c r="U1590">
        <f t="shared" si="124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20"/>
        <v>42286.776458333326</v>
      </c>
      <c r="K1591">
        <v>1441841886</v>
      </c>
      <c r="L1591" s="13">
        <f t="shared" si="121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22"/>
        <v>0</v>
      </c>
      <c r="R1591" s="8" t="e">
        <f t="shared" si="123"/>
        <v>#DIV/0!</v>
      </c>
      <c r="S1591" t="s">
        <v>8338</v>
      </c>
      <c r="T1591" t="s">
        <v>8345</v>
      </c>
      <c r="U1591">
        <f t="shared" si="12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20"/>
        <v>42270.648888888885</v>
      </c>
      <c r="K1592">
        <v>1440448464</v>
      </c>
      <c r="L1592" s="13">
        <f t="shared" si="121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22"/>
        <v>1.7000000000000001E-2</v>
      </c>
      <c r="R1592" s="8">
        <f t="shared" si="123"/>
        <v>510</v>
      </c>
      <c r="S1592" t="s">
        <v>8338</v>
      </c>
      <c r="T1592" t="s">
        <v>8345</v>
      </c>
      <c r="U1592">
        <f t="shared" si="12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20"/>
        <v>42463.476168981484</v>
      </c>
      <c r="K1593">
        <v>1457112341</v>
      </c>
      <c r="L1593" s="13">
        <f t="shared" si="121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22"/>
        <v>0.29228571428571426</v>
      </c>
      <c r="R1593" s="8">
        <f t="shared" si="123"/>
        <v>44.478260869565219</v>
      </c>
      <c r="S1593" t="s">
        <v>8338</v>
      </c>
      <c r="T1593" t="s">
        <v>8345</v>
      </c>
      <c r="U1593">
        <f t="shared" si="124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20"/>
        <v>42090.822743055549</v>
      </c>
      <c r="K1594">
        <v>1423619085</v>
      </c>
      <c r="L1594" s="13">
        <f t="shared" si="121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22"/>
        <v>0</v>
      </c>
      <c r="R1594" s="8" t="e">
        <f t="shared" si="123"/>
        <v>#DIV/0!</v>
      </c>
      <c r="S1594" t="s">
        <v>8338</v>
      </c>
      <c r="T1594" t="s">
        <v>8345</v>
      </c>
      <c r="U1594">
        <f t="shared" si="124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20"/>
        <v>42063.63721064815</v>
      </c>
      <c r="K1595">
        <v>1422562655</v>
      </c>
      <c r="L1595" s="13">
        <f t="shared" si="121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22"/>
        <v>1.3636363636363637E-4</v>
      </c>
      <c r="R1595" s="8">
        <f t="shared" si="123"/>
        <v>1</v>
      </c>
      <c r="S1595" t="s">
        <v>8338</v>
      </c>
      <c r="T1595" t="s">
        <v>8345</v>
      </c>
      <c r="U1595">
        <f t="shared" si="12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20"/>
        <v>42505.472916666666</v>
      </c>
      <c r="K1596">
        <v>1458147982</v>
      </c>
      <c r="L1596" s="13">
        <f t="shared" si="121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22"/>
        <v>0.20499999999999999</v>
      </c>
      <c r="R1596" s="8">
        <f t="shared" si="123"/>
        <v>20.5</v>
      </c>
      <c r="S1596" t="s">
        <v>8338</v>
      </c>
      <c r="T1596" t="s">
        <v>8345</v>
      </c>
      <c r="U1596">
        <f t="shared" si="124"/>
        <v>59.968495370376331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20"/>
        <v>41808.634027777771</v>
      </c>
      <c r="K1597">
        <v>1400634728</v>
      </c>
      <c r="L1597" s="13">
        <f t="shared" si="121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22"/>
        <v>2.8E-3</v>
      </c>
      <c r="R1597" s="8">
        <f t="shared" si="123"/>
        <v>40</v>
      </c>
      <c r="S1597" t="s">
        <v>8338</v>
      </c>
      <c r="T1597" t="s">
        <v>8345</v>
      </c>
      <c r="U1597">
        <f t="shared" si="124"/>
        <v>28.792268518511264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20"/>
        <v>41986.26353009259</v>
      </c>
      <c r="K1598">
        <v>1414577969</v>
      </c>
      <c r="L1598" s="13">
        <f t="shared" si="121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22"/>
        <v>2.3076923076923078E-2</v>
      </c>
      <c r="R1598" s="8">
        <f t="shared" si="123"/>
        <v>25</v>
      </c>
      <c r="S1598" t="s">
        <v>8338</v>
      </c>
      <c r="T1598" t="s">
        <v>8345</v>
      </c>
      <c r="U1598">
        <f t="shared" si="124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20"/>
        <v>42633.145798611113</v>
      </c>
      <c r="K1599">
        <v>1471768197</v>
      </c>
      <c r="L1599" s="13">
        <f t="shared" si="121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22"/>
        <v>0</v>
      </c>
      <c r="R1599" s="8" t="e">
        <f t="shared" si="123"/>
        <v>#DIV/0!</v>
      </c>
      <c r="S1599" t="s">
        <v>8338</v>
      </c>
      <c r="T1599" t="s">
        <v>8345</v>
      </c>
      <c r="U1599">
        <f t="shared" si="12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20"/>
        <v>42211.459004629629</v>
      </c>
      <c r="K1600">
        <v>1432742458</v>
      </c>
      <c r="L1600" s="13">
        <f t="shared" si="121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22"/>
        <v>1.25E-3</v>
      </c>
      <c r="R1600" s="8">
        <f t="shared" si="123"/>
        <v>1</v>
      </c>
      <c r="S1600" t="s">
        <v>8338</v>
      </c>
      <c r="T1600" t="s">
        <v>8345</v>
      </c>
      <c r="U1600">
        <f t="shared" si="12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20"/>
        <v>42468.289074074077</v>
      </c>
      <c r="K1601">
        <v>1457528176</v>
      </c>
      <c r="L1601" s="13">
        <f t="shared" si="121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22"/>
        <v>0</v>
      </c>
      <c r="R1601" s="8" t="e">
        <f t="shared" si="123"/>
        <v>#DIV/0!</v>
      </c>
      <c r="S1601" t="s">
        <v>8338</v>
      </c>
      <c r="T1601" t="s">
        <v>8345</v>
      </c>
      <c r="U1601">
        <f t="shared" si="124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ref="J1602:J1665" si="125">(I1602/86400)+25569+(-5/24)</f>
        <v>41835.007638888885</v>
      </c>
      <c r="K1602">
        <v>1401585752</v>
      </c>
      <c r="L1602" s="13">
        <f t="shared" ref="L1602:L1665" si="126">(K1602/86400)+25569+(-5/24)</f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27">E1602/D1602</f>
        <v>7.3400000000000007E-2</v>
      </c>
      <c r="R1602" s="8">
        <f t="shared" ref="R1602:R1665" si="128">E1602/N1602</f>
        <v>40.777777777777779</v>
      </c>
      <c r="S1602" t="s">
        <v>8338</v>
      </c>
      <c r="T1602" t="s">
        <v>8345</v>
      </c>
      <c r="U1602">
        <f t="shared" si="124"/>
        <v>44.158657407409919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si="125"/>
        <v>40667.884641203702</v>
      </c>
      <c r="K1603">
        <v>1301969633</v>
      </c>
      <c r="L1603" s="13">
        <f t="shared" si="126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27"/>
        <v>1.082492</v>
      </c>
      <c r="R1603" s="8">
        <f t="shared" si="128"/>
        <v>48.325535714285714</v>
      </c>
      <c r="S1603" t="s">
        <v>8325</v>
      </c>
      <c r="T1603" t="s">
        <v>8326</v>
      </c>
      <c r="U1603">
        <f t="shared" ref="U1603:U1666" si="129">J1603-L1603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25"/>
        <v>40830.75</v>
      </c>
      <c r="K1604">
        <v>1314947317</v>
      </c>
      <c r="L1604" s="13">
        <f t="shared" si="126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27"/>
        <v>1.0016666666666667</v>
      </c>
      <c r="R1604" s="8">
        <f t="shared" si="128"/>
        <v>46.953125</v>
      </c>
      <c r="S1604" t="s">
        <v>8325</v>
      </c>
      <c r="T1604" t="s">
        <v>8326</v>
      </c>
      <c r="U1604">
        <f t="shared" si="129"/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25"/>
        <v>40935.961331018516</v>
      </c>
      <c r="K1605">
        <v>1322539459</v>
      </c>
      <c r="L1605" s="13">
        <f t="shared" si="126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27"/>
        <v>1.0003299999999999</v>
      </c>
      <c r="R1605" s="8">
        <f t="shared" si="128"/>
        <v>66.688666666666663</v>
      </c>
      <c r="S1605" t="s">
        <v>8325</v>
      </c>
      <c r="T1605" t="s">
        <v>8326</v>
      </c>
      <c r="U1605">
        <f t="shared" si="129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25"/>
        <v>40985.595312500001</v>
      </c>
      <c r="K1606">
        <v>1328559435</v>
      </c>
      <c r="L1606" s="13">
        <f t="shared" si="126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27"/>
        <v>1.2210714285714286</v>
      </c>
      <c r="R1606" s="8">
        <f t="shared" si="128"/>
        <v>48.842857142857142</v>
      </c>
      <c r="S1606" t="s">
        <v>8325</v>
      </c>
      <c r="T1606" t="s">
        <v>8326</v>
      </c>
      <c r="U1606">
        <f t="shared" si="129"/>
        <v>39.958333333335759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25"/>
        <v>40756.083333333328</v>
      </c>
      <c r="K1607">
        <v>1311380313</v>
      </c>
      <c r="L1607" s="13">
        <f t="shared" si="126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27"/>
        <v>1.0069333333333335</v>
      </c>
      <c r="R1607" s="8">
        <f t="shared" si="128"/>
        <v>137.30909090909091</v>
      </c>
      <c r="S1607" t="s">
        <v>8325</v>
      </c>
      <c r="T1607" t="s">
        <v>8326</v>
      </c>
      <c r="U1607">
        <f t="shared" si="129"/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25"/>
        <v>40625.861550925925</v>
      </c>
      <c r="K1608">
        <v>1293158438</v>
      </c>
      <c r="L1608" s="13">
        <f t="shared" si="126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27"/>
        <v>1.01004125</v>
      </c>
      <c r="R1608" s="8">
        <f t="shared" si="128"/>
        <v>87.829673913043479</v>
      </c>
      <c r="S1608" t="s">
        <v>8325</v>
      </c>
      <c r="T1608" t="s">
        <v>8326</v>
      </c>
      <c r="U1608">
        <f t="shared" si="129"/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25"/>
        <v>41074.600127314814</v>
      </c>
      <c r="K1609">
        <v>1337887451</v>
      </c>
      <c r="L1609" s="13">
        <f t="shared" si="126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27"/>
        <v>1.4511000000000001</v>
      </c>
      <c r="R1609" s="8">
        <f t="shared" si="128"/>
        <v>70.785365853658533</v>
      </c>
      <c r="S1609" t="s">
        <v>8325</v>
      </c>
      <c r="T1609" t="s">
        <v>8326</v>
      </c>
      <c r="U1609">
        <f t="shared" si="129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25"/>
        <v>41640.018055555549</v>
      </c>
      <c r="K1610">
        <v>1385754986</v>
      </c>
      <c r="L1610" s="13">
        <f t="shared" si="126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27"/>
        <v>1.0125</v>
      </c>
      <c r="R1610" s="8">
        <f t="shared" si="128"/>
        <v>52.826086956521742</v>
      </c>
      <c r="S1610" t="s">
        <v>8325</v>
      </c>
      <c r="T1610" t="s">
        <v>8326</v>
      </c>
      <c r="U1610">
        <f t="shared" si="129"/>
        <v>32.395532407404971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25"/>
        <v>40849.125</v>
      </c>
      <c r="K1611">
        <v>1315612909</v>
      </c>
      <c r="L1611" s="13">
        <f t="shared" si="126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27"/>
        <v>1.1833333333333333</v>
      </c>
      <c r="R1611" s="8">
        <f t="shared" si="128"/>
        <v>443.75</v>
      </c>
      <c r="S1611" t="s">
        <v>8325</v>
      </c>
      <c r="T1611" t="s">
        <v>8326</v>
      </c>
      <c r="U1611">
        <f t="shared" si="129"/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25"/>
        <v>41258.716550925921</v>
      </c>
      <c r="K1612">
        <v>1353017510</v>
      </c>
      <c r="L1612" s="13">
        <f t="shared" si="126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27"/>
        <v>2.7185000000000001</v>
      </c>
      <c r="R1612" s="8">
        <f t="shared" si="128"/>
        <v>48.544642857142854</v>
      </c>
      <c r="S1612" t="s">
        <v>8325</v>
      </c>
      <c r="T1612" t="s">
        <v>8326</v>
      </c>
      <c r="U1612">
        <f t="shared" si="129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25"/>
        <v>41429.792037037034</v>
      </c>
      <c r="K1613">
        <v>1368576032</v>
      </c>
      <c r="L1613" s="13">
        <f t="shared" si="126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27"/>
        <v>1.25125</v>
      </c>
      <c r="R1613" s="8">
        <f t="shared" si="128"/>
        <v>37.074074074074076</v>
      </c>
      <c r="S1613" t="s">
        <v>8325</v>
      </c>
      <c r="T1613" t="s">
        <v>8326</v>
      </c>
      <c r="U1613">
        <f t="shared" si="129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25"/>
        <v>41276.666481481479</v>
      </c>
      <c r="K1614">
        <v>1354568384</v>
      </c>
      <c r="L1614" s="13">
        <f t="shared" si="126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27"/>
        <v>1.1000000000000001</v>
      </c>
      <c r="R1614" s="8">
        <f t="shared" si="128"/>
        <v>50</v>
      </c>
      <c r="S1614" t="s">
        <v>8325</v>
      </c>
      <c r="T1614" t="s">
        <v>8326</v>
      </c>
      <c r="U1614">
        <f t="shared" si="129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25"/>
        <v>41111.861134259256</v>
      </c>
      <c r="K1615">
        <v>1340329202</v>
      </c>
      <c r="L1615" s="13">
        <f t="shared" si="126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27"/>
        <v>1.0149999999999999</v>
      </c>
      <c r="R1615" s="8">
        <f t="shared" si="128"/>
        <v>39.03846153846154</v>
      </c>
      <c r="S1615" t="s">
        <v>8325</v>
      </c>
      <c r="T1615" t="s">
        <v>8326</v>
      </c>
      <c r="U1615">
        <f t="shared" si="129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25"/>
        <v>41854.5</v>
      </c>
      <c r="K1616">
        <v>1401924769</v>
      </c>
      <c r="L1616" s="13">
        <f t="shared" si="126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27"/>
        <v>1.0269999999999999</v>
      </c>
      <c r="R1616" s="8">
        <f t="shared" si="128"/>
        <v>66.688311688311686</v>
      </c>
      <c r="S1616" t="s">
        <v>8325</v>
      </c>
      <c r="T1616" t="s">
        <v>8326</v>
      </c>
      <c r="U1616">
        <f t="shared" si="129"/>
        <v>59.727210648146865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25"/>
        <v>40889.884212962963</v>
      </c>
      <c r="K1617">
        <v>1319850796</v>
      </c>
      <c r="L1617" s="13">
        <f t="shared" si="126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27"/>
        <v>1.1412500000000001</v>
      </c>
      <c r="R1617" s="8">
        <f t="shared" si="128"/>
        <v>67.132352941176464</v>
      </c>
      <c r="S1617" t="s">
        <v>8325</v>
      </c>
      <c r="T1617" t="s">
        <v>8326</v>
      </c>
      <c r="U1617">
        <f t="shared" si="129"/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25"/>
        <v>41235.708333333328</v>
      </c>
      <c r="K1618">
        <v>1350061821</v>
      </c>
      <c r="L1618" s="13">
        <f t="shared" si="126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27"/>
        <v>1.042</v>
      </c>
      <c r="R1618" s="8">
        <f t="shared" si="128"/>
        <v>66.369426751592357</v>
      </c>
      <c r="S1618" t="s">
        <v>8325</v>
      </c>
      <c r="T1618" t="s">
        <v>8326</v>
      </c>
      <c r="U1618">
        <f t="shared" si="129"/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25"/>
        <v>41579.583333333328</v>
      </c>
      <c r="K1619">
        <v>1380470188</v>
      </c>
      <c r="L1619" s="13">
        <f t="shared" si="126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27"/>
        <v>1.4585714285714286</v>
      </c>
      <c r="R1619" s="8">
        <f t="shared" si="128"/>
        <v>64.620253164556956</v>
      </c>
      <c r="S1619" t="s">
        <v>8325</v>
      </c>
      <c r="T1619" t="s">
        <v>8326</v>
      </c>
      <c r="U1619">
        <f t="shared" si="129"/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25"/>
        <v>41341.446006944439</v>
      </c>
      <c r="K1620">
        <v>1359301335</v>
      </c>
      <c r="L1620" s="13">
        <f t="shared" si="126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27"/>
        <v>1.0506666666666666</v>
      </c>
      <c r="R1620" s="8">
        <f t="shared" si="128"/>
        <v>58.370370370370374</v>
      </c>
      <c r="S1620" t="s">
        <v>8325</v>
      </c>
      <c r="T1620" t="s">
        <v>8326</v>
      </c>
      <c r="U1620">
        <f t="shared" si="129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25"/>
        <v>41896.977847222217</v>
      </c>
      <c r="K1621">
        <v>1408940886</v>
      </c>
      <c r="L1621" s="13">
        <f t="shared" si="126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27"/>
        <v>1.3333333333333333</v>
      </c>
      <c r="R1621" s="8">
        <f t="shared" si="128"/>
        <v>86.956521739130437</v>
      </c>
      <c r="S1621" t="s">
        <v>8325</v>
      </c>
      <c r="T1621" t="s">
        <v>8326</v>
      </c>
      <c r="U1621">
        <f t="shared" si="129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25"/>
        <v>41328.131249999999</v>
      </c>
      <c r="K1622">
        <v>1361002140</v>
      </c>
      <c r="L1622" s="13">
        <f t="shared" si="126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27"/>
        <v>1.1299999999999999</v>
      </c>
      <c r="R1622" s="8">
        <f t="shared" si="128"/>
        <v>66.470588235294116</v>
      </c>
      <c r="S1622" t="s">
        <v>8325</v>
      </c>
      <c r="T1622" t="s">
        <v>8326</v>
      </c>
      <c r="U1622">
        <f t="shared" si="129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25"/>
        <v>41056.957638888889</v>
      </c>
      <c r="K1623">
        <v>1333550015</v>
      </c>
      <c r="L1623" s="13">
        <f t="shared" si="126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27"/>
        <v>1.212</v>
      </c>
      <c r="R1623" s="8">
        <f t="shared" si="128"/>
        <v>163.78378378378378</v>
      </c>
      <c r="S1623" t="s">
        <v>8325</v>
      </c>
      <c r="T1623" t="s">
        <v>8326</v>
      </c>
      <c r="U1623">
        <f t="shared" si="129"/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25"/>
        <v>41990.124305555553</v>
      </c>
      <c r="K1624">
        <v>1415343874</v>
      </c>
      <c r="L1624" s="13">
        <f t="shared" si="126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27"/>
        <v>1.0172463768115942</v>
      </c>
      <c r="R1624" s="8">
        <f t="shared" si="128"/>
        <v>107.98461538461538</v>
      </c>
      <c r="S1624" t="s">
        <v>8325</v>
      </c>
      <c r="T1624" t="s">
        <v>8326</v>
      </c>
      <c r="U1624">
        <f t="shared" si="129"/>
        <v>40.037800925922056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25"/>
        <v>41513.480196759258</v>
      </c>
      <c r="K1625">
        <v>1372437089</v>
      </c>
      <c r="L1625" s="13">
        <f t="shared" si="126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27"/>
        <v>1.0106666666666666</v>
      </c>
      <c r="R1625" s="8">
        <f t="shared" si="128"/>
        <v>42.111111111111114</v>
      </c>
      <c r="S1625" t="s">
        <v>8325</v>
      </c>
      <c r="T1625" t="s">
        <v>8326</v>
      </c>
      <c r="U1625">
        <f t="shared" si="129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25"/>
        <v>41283.158969907403</v>
      </c>
      <c r="K1626">
        <v>1354265335</v>
      </c>
      <c r="L1626" s="13">
        <f t="shared" si="126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27"/>
        <v>1.18</v>
      </c>
      <c r="R1626" s="8">
        <f t="shared" si="128"/>
        <v>47.2</v>
      </c>
      <c r="S1626" t="s">
        <v>8325</v>
      </c>
      <c r="T1626" t="s">
        <v>8326</v>
      </c>
      <c r="U1626">
        <f t="shared" si="129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25"/>
        <v>41163.491354166668</v>
      </c>
      <c r="K1627">
        <v>1344962853</v>
      </c>
      <c r="L1627" s="13">
        <f t="shared" si="126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27"/>
        <v>1.5533333333333332</v>
      </c>
      <c r="R1627" s="8">
        <f t="shared" si="128"/>
        <v>112.01923076923077</v>
      </c>
      <c r="S1627" t="s">
        <v>8325</v>
      </c>
      <c r="T1627" t="s">
        <v>8326</v>
      </c>
      <c r="U1627">
        <f t="shared" si="129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25"/>
        <v>41609.681331018517</v>
      </c>
      <c r="K1628">
        <v>1383337267</v>
      </c>
      <c r="L1628" s="13">
        <f t="shared" si="126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27"/>
        <v>1.0118750000000001</v>
      </c>
      <c r="R1628" s="8">
        <f t="shared" si="128"/>
        <v>74.953703703703709</v>
      </c>
      <c r="S1628" t="s">
        <v>8325</v>
      </c>
      <c r="T1628" t="s">
        <v>8326</v>
      </c>
      <c r="U1628">
        <f t="shared" si="129"/>
        <v>30.041666666671517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25"/>
        <v>41238.999305555553</v>
      </c>
      <c r="K1629">
        <v>1351011489</v>
      </c>
      <c r="L1629" s="13">
        <f t="shared" si="126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27"/>
        <v>1.17</v>
      </c>
      <c r="R1629" s="8">
        <f t="shared" si="128"/>
        <v>61.578947368421055</v>
      </c>
      <c r="S1629" t="s">
        <v>8325</v>
      </c>
      <c r="T1629" t="s">
        <v>8326</v>
      </c>
      <c r="U1629">
        <f t="shared" si="129"/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25"/>
        <v>41807.528726851851</v>
      </c>
      <c r="K1630">
        <v>1400175682</v>
      </c>
      <c r="L1630" s="13">
        <f t="shared" si="126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27"/>
        <v>1.00925</v>
      </c>
      <c r="R1630" s="8">
        <f t="shared" si="128"/>
        <v>45.875</v>
      </c>
      <c r="S1630" t="s">
        <v>8325</v>
      </c>
      <c r="T1630" t="s">
        <v>8326</v>
      </c>
      <c r="U1630">
        <f t="shared" si="129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25"/>
        <v>41690.658946759257</v>
      </c>
      <c r="K1631">
        <v>1389041333</v>
      </c>
      <c r="L1631" s="13">
        <f t="shared" si="126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27"/>
        <v>1.0366666666666666</v>
      </c>
      <c r="R1631" s="8">
        <f t="shared" si="128"/>
        <v>75.853658536585371</v>
      </c>
      <c r="S1631" t="s">
        <v>8325</v>
      </c>
      <c r="T1631" t="s">
        <v>8326</v>
      </c>
      <c r="U1631">
        <f t="shared" si="129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25"/>
        <v>40970.082638888889</v>
      </c>
      <c r="K1632">
        <v>1328040375</v>
      </c>
      <c r="L1632" s="13">
        <f t="shared" si="126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27"/>
        <v>2.6524999999999999</v>
      </c>
      <c r="R1632" s="8">
        <f t="shared" si="128"/>
        <v>84.206349206349202</v>
      </c>
      <c r="S1632" t="s">
        <v>8325</v>
      </c>
      <c r="T1632" t="s">
        <v>8326</v>
      </c>
      <c r="U1632">
        <f t="shared" si="129"/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25"/>
        <v>41194.65116898148</v>
      </c>
      <c r="K1633">
        <v>1347482261</v>
      </c>
      <c r="L1633" s="13">
        <f t="shared" si="126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27"/>
        <v>1.5590999999999999</v>
      </c>
      <c r="R1633" s="8">
        <f t="shared" si="128"/>
        <v>117.22556390977444</v>
      </c>
      <c r="S1633" t="s">
        <v>8325</v>
      </c>
      <c r="T1633" t="s">
        <v>8326</v>
      </c>
      <c r="U1633">
        <f t="shared" si="129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25"/>
        <v>40810.132569444446</v>
      </c>
      <c r="K1634">
        <v>1311667854</v>
      </c>
      <c r="L1634" s="13">
        <f t="shared" si="126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27"/>
        <v>1.0162500000000001</v>
      </c>
      <c r="R1634" s="8">
        <f t="shared" si="128"/>
        <v>86.489361702127653</v>
      </c>
      <c r="S1634" t="s">
        <v>8325</v>
      </c>
      <c r="T1634" t="s">
        <v>8326</v>
      </c>
      <c r="U1634">
        <f t="shared" si="129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25"/>
        <v>40924</v>
      </c>
      <c r="K1635">
        <v>1324329156</v>
      </c>
      <c r="L1635" s="13">
        <f t="shared" si="126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27"/>
        <v>1</v>
      </c>
      <c r="R1635" s="8">
        <f t="shared" si="128"/>
        <v>172.41379310344828</v>
      </c>
      <c r="S1635" t="s">
        <v>8325</v>
      </c>
      <c r="T1635" t="s">
        <v>8326</v>
      </c>
      <c r="U1635">
        <f t="shared" si="129"/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25"/>
        <v>40696.040972222218</v>
      </c>
      <c r="K1636">
        <v>1303706001</v>
      </c>
      <c r="L1636" s="13">
        <f t="shared" si="126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27"/>
        <v>1.0049999999999999</v>
      </c>
      <c r="R1636" s="8">
        <f t="shared" si="128"/>
        <v>62.8125</v>
      </c>
      <c r="S1636" t="s">
        <v>8325</v>
      </c>
      <c r="T1636" t="s">
        <v>8326</v>
      </c>
      <c r="U1636">
        <f t="shared" si="129"/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25"/>
        <v>42562.660428240742</v>
      </c>
      <c r="K1637">
        <v>1463086261</v>
      </c>
      <c r="L1637" s="13">
        <f t="shared" si="126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27"/>
        <v>1.2529999999999999</v>
      </c>
      <c r="R1637" s="8">
        <f t="shared" si="128"/>
        <v>67.729729729729726</v>
      </c>
      <c r="S1637" t="s">
        <v>8325</v>
      </c>
      <c r="T1637" t="s">
        <v>8326</v>
      </c>
      <c r="U1637">
        <f t="shared" si="129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25"/>
        <v>40705.958333333328</v>
      </c>
      <c r="K1638">
        <v>1304129088</v>
      </c>
      <c r="L1638" s="13">
        <f t="shared" si="126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27"/>
        <v>1.0355555555555556</v>
      </c>
      <c r="R1638" s="8">
        <f t="shared" si="128"/>
        <v>53.5632183908046</v>
      </c>
      <c r="S1638" t="s">
        <v>8325</v>
      </c>
      <c r="T1638" t="s">
        <v>8326</v>
      </c>
      <c r="U1638">
        <f t="shared" si="129"/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25"/>
        <v>40178.777083333327</v>
      </c>
      <c r="K1639">
        <v>1257444140</v>
      </c>
      <c r="L1639" s="13">
        <f t="shared" si="126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27"/>
        <v>1.038</v>
      </c>
      <c r="R1639" s="8">
        <f t="shared" si="128"/>
        <v>34.6</v>
      </c>
      <c r="S1639" t="s">
        <v>8325</v>
      </c>
      <c r="T1639" t="s">
        <v>8326</v>
      </c>
      <c r="U1639">
        <f t="shared" si="129"/>
        <v>56.233796296291985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25"/>
        <v>41333.684027777774</v>
      </c>
      <c r="K1640">
        <v>1358180968</v>
      </c>
      <c r="L1640" s="13">
        <f t="shared" si="126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27"/>
        <v>1.05</v>
      </c>
      <c r="R1640" s="8">
        <f t="shared" si="128"/>
        <v>38.888888888888886</v>
      </c>
      <c r="S1640" t="s">
        <v>8325</v>
      </c>
      <c r="T1640" t="s">
        <v>8326</v>
      </c>
      <c r="U1640">
        <f t="shared" si="129"/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25"/>
        <v>40971.444039351853</v>
      </c>
      <c r="K1641">
        <v>1328197165</v>
      </c>
      <c r="L1641" s="13">
        <f t="shared" si="126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27"/>
        <v>1</v>
      </c>
      <c r="R1641" s="8">
        <f t="shared" si="128"/>
        <v>94.736842105263165</v>
      </c>
      <c r="S1641" t="s">
        <v>8325</v>
      </c>
      <c r="T1641" t="s">
        <v>8326</v>
      </c>
      <c r="U1641">
        <f t="shared" si="129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25"/>
        <v>40392.874305555553</v>
      </c>
      <c r="K1642">
        <v>1279603955</v>
      </c>
      <c r="L1642" s="13">
        <f t="shared" si="126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27"/>
        <v>1.6986000000000001</v>
      </c>
      <c r="R1642" s="8">
        <f t="shared" si="128"/>
        <v>39.967058823529413</v>
      </c>
      <c r="S1642" t="s">
        <v>8325</v>
      </c>
      <c r="T1642" t="s">
        <v>8326</v>
      </c>
      <c r="U1642">
        <f t="shared" si="129"/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25"/>
        <v>41992.388240740744</v>
      </c>
      <c r="K1643">
        <v>1416406744</v>
      </c>
      <c r="L1643" s="13">
        <f t="shared" si="126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27"/>
        <v>1.014</v>
      </c>
      <c r="R1643" s="8">
        <f t="shared" si="128"/>
        <v>97.5</v>
      </c>
      <c r="S1643" t="s">
        <v>8325</v>
      </c>
      <c r="T1643" t="s">
        <v>8346</v>
      </c>
      <c r="U1643">
        <f t="shared" si="129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25"/>
        <v>40707.816284722219</v>
      </c>
      <c r="K1644">
        <v>1306283727</v>
      </c>
      <c r="L1644" s="13">
        <f t="shared" si="126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27"/>
        <v>1</v>
      </c>
      <c r="R1644" s="8">
        <f t="shared" si="128"/>
        <v>42.857142857142854</v>
      </c>
      <c r="S1644" t="s">
        <v>8325</v>
      </c>
      <c r="T1644" t="s">
        <v>8346</v>
      </c>
      <c r="U1644">
        <f t="shared" si="129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25"/>
        <v>41176.615879629629</v>
      </c>
      <c r="K1645">
        <v>1345924012</v>
      </c>
      <c r="L1645" s="13">
        <f t="shared" si="126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27"/>
        <v>1.2470000000000001</v>
      </c>
      <c r="R1645" s="8">
        <f t="shared" si="128"/>
        <v>168.51351351351352</v>
      </c>
      <c r="S1645" t="s">
        <v>8325</v>
      </c>
      <c r="T1645" t="s">
        <v>8346</v>
      </c>
      <c r="U1645">
        <f t="shared" si="129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25"/>
        <v>41234.893055555549</v>
      </c>
      <c r="K1646">
        <v>1348363560</v>
      </c>
      <c r="L1646" s="13">
        <f t="shared" si="126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27"/>
        <v>1.095</v>
      </c>
      <c r="R1646" s="8">
        <f t="shared" si="128"/>
        <v>85.546875</v>
      </c>
      <c r="S1646" t="s">
        <v>8325</v>
      </c>
      <c r="T1646" t="s">
        <v>8346</v>
      </c>
      <c r="U1646">
        <f t="shared" si="129"/>
        <v>60.041666666664241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25"/>
        <v>41535.40902777778</v>
      </c>
      <c r="K1647">
        <v>1378306140</v>
      </c>
      <c r="L1647" s="13">
        <f t="shared" si="126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27"/>
        <v>1.1080000000000001</v>
      </c>
      <c r="R1647" s="8">
        <f t="shared" si="128"/>
        <v>554</v>
      </c>
      <c r="S1647" t="s">
        <v>8325</v>
      </c>
      <c r="T1647" t="s">
        <v>8346</v>
      </c>
      <c r="U1647">
        <f t="shared" si="129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25"/>
        <v>41865.549305555549</v>
      </c>
      <c r="K1648">
        <v>1405248503</v>
      </c>
      <c r="L1648" s="13">
        <f t="shared" si="126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27"/>
        <v>1.1020000000000001</v>
      </c>
      <c r="R1648" s="8">
        <f t="shared" si="128"/>
        <v>26.554216867469879</v>
      </c>
      <c r="S1648" t="s">
        <v>8325</v>
      </c>
      <c r="T1648" t="s">
        <v>8346</v>
      </c>
      <c r="U1648">
        <f t="shared" si="129"/>
        <v>32.307372685179871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25"/>
        <v>41069.201122685183</v>
      </c>
      <c r="K1649">
        <v>1336643377</v>
      </c>
      <c r="L1649" s="13">
        <f t="shared" si="126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27"/>
        <v>1.0471999999999999</v>
      </c>
      <c r="R1649" s="8">
        <f t="shared" si="128"/>
        <v>113.82608695652173</v>
      </c>
      <c r="S1649" t="s">
        <v>8325</v>
      </c>
      <c r="T1649" t="s">
        <v>8346</v>
      </c>
      <c r="U1649">
        <f t="shared" si="129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25"/>
        <v>40622.454652777778</v>
      </c>
      <c r="K1650">
        <v>1298048082</v>
      </c>
      <c r="L1650" s="13">
        <f t="shared" si="126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27"/>
        <v>1.2526086956521738</v>
      </c>
      <c r="R1650" s="8">
        <f t="shared" si="128"/>
        <v>32.011111111111113</v>
      </c>
      <c r="S1650" t="s">
        <v>8325</v>
      </c>
      <c r="T1650" t="s">
        <v>8346</v>
      </c>
      <c r="U1650">
        <f t="shared" si="129"/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25"/>
        <v>41782.476331018515</v>
      </c>
      <c r="K1651">
        <v>1396974355</v>
      </c>
      <c r="L1651" s="13">
        <f t="shared" si="126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27"/>
        <v>1.0058763157894737</v>
      </c>
      <c r="R1651" s="8">
        <f t="shared" si="128"/>
        <v>47.189259259259259</v>
      </c>
      <c r="S1651" t="s">
        <v>8325</v>
      </c>
      <c r="T1651" t="s">
        <v>8346</v>
      </c>
      <c r="U1651">
        <f t="shared" si="129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25"/>
        <v>41556.227280092593</v>
      </c>
      <c r="K1652">
        <v>1378722437</v>
      </c>
      <c r="L1652" s="13">
        <f t="shared" si="126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27"/>
        <v>1.4155</v>
      </c>
      <c r="R1652" s="8">
        <f t="shared" si="128"/>
        <v>88.46875</v>
      </c>
      <c r="S1652" t="s">
        <v>8325</v>
      </c>
      <c r="T1652" t="s">
        <v>8346</v>
      </c>
      <c r="U1652">
        <f t="shared" si="129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25"/>
        <v>40659.082638888889</v>
      </c>
      <c r="K1653">
        <v>1300916220</v>
      </c>
      <c r="L1653" s="13">
        <f t="shared" si="126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27"/>
        <v>1.0075000000000001</v>
      </c>
      <c r="R1653" s="8">
        <f t="shared" si="128"/>
        <v>100.75</v>
      </c>
      <c r="S1653" t="s">
        <v>8325</v>
      </c>
      <c r="T1653" t="s">
        <v>8346</v>
      </c>
      <c r="U1653">
        <f t="shared" si="129"/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25"/>
        <v>41602.326307870368</v>
      </c>
      <c r="K1654">
        <v>1382701793</v>
      </c>
      <c r="L1654" s="13">
        <f t="shared" si="126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27"/>
        <v>1.0066666666666666</v>
      </c>
      <c r="R1654" s="8">
        <f t="shared" si="128"/>
        <v>64.714285714285708</v>
      </c>
      <c r="S1654" t="s">
        <v>8325</v>
      </c>
      <c r="T1654" t="s">
        <v>8346</v>
      </c>
      <c r="U1654">
        <f t="shared" si="129"/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25"/>
        <v>40657.626111111109</v>
      </c>
      <c r="K1655">
        <v>1300996896</v>
      </c>
      <c r="L1655" s="13">
        <f t="shared" si="126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27"/>
        <v>1.7423040000000001</v>
      </c>
      <c r="R1655" s="8">
        <f t="shared" si="128"/>
        <v>51.854285714285716</v>
      </c>
      <c r="S1655" t="s">
        <v>8325</v>
      </c>
      <c r="T1655" t="s">
        <v>8346</v>
      </c>
      <c r="U1655">
        <f t="shared" si="129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25"/>
        <v>41017.682407407403</v>
      </c>
      <c r="K1656">
        <v>1332192160</v>
      </c>
      <c r="L1656" s="13">
        <f t="shared" si="126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27"/>
        <v>1.199090909090909</v>
      </c>
      <c r="R1656" s="8">
        <f t="shared" si="128"/>
        <v>38.794117647058826</v>
      </c>
      <c r="S1656" t="s">
        <v>8325</v>
      </c>
      <c r="T1656" t="s">
        <v>8346</v>
      </c>
      <c r="U1656">
        <f t="shared" si="129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25"/>
        <v>41004.541898148142</v>
      </c>
      <c r="K1657">
        <v>1331060420</v>
      </c>
      <c r="L1657" s="13">
        <f t="shared" si="126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27"/>
        <v>1.4286666666666668</v>
      </c>
      <c r="R1657" s="8">
        <f t="shared" si="128"/>
        <v>44.645833333333336</v>
      </c>
      <c r="S1657" t="s">
        <v>8325</v>
      </c>
      <c r="T1657" t="s">
        <v>8346</v>
      </c>
      <c r="U1657">
        <f t="shared" si="129"/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25"/>
        <v>41256.720509259256</v>
      </c>
      <c r="K1658">
        <v>1352845052</v>
      </c>
      <c r="L1658" s="13">
        <f t="shared" si="126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27"/>
        <v>1.0033493333333334</v>
      </c>
      <c r="R1658" s="8">
        <f t="shared" si="128"/>
        <v>156.77333333333334</v>
      </c>
      <c r="S1658" t="s">
        <v>8325</v>
      </c>
      <c r="T1658" t="s">
        <v>8346</v>
      </c>
      <c r="U1658">
        <f t="shared" si="129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25"/>
        <v>41053.573703703703</v>
      </c>
      <c r="K1659">
        <v>1335293168</v>
      </c>
      <c r="L1659" s="13">
        <f t="shared" si="126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27"/>
        <v>1.0493380000000001</v>
      </c>
      <c r="R1659" s="8">
        <f t="shared" si="128"/>
        <v>118.70339366515837</v>
      </c>
      <c r="S1659" t="s">
        <v>8325</v>
      </c>
      <c r="T1659" t="s">
        <v>8346</v>
      </c>
      <c r="U1659">
        <f t="shared" si="129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25"/>
        <v>41261.388888888883</v>
      </c>
      <c r="K1660">
        <v>1352524767</v>
      </c>
      <c r="L1660" s="13">
        <f t="shared" si="126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27"/>
        <v>1.3223333333333334</v>
      </c>
      <c r="R1660" s="8">
        <f t="shared" si="128"/>
        <v>74.149532710280369</v>
      </c>
      <c r="S1660" t="s">
        <v>8325</v>
      </c>
      <c r="T1660" t="s">
        <v>8346</v>
      </c>
      <c r="U1660">
        <f t="shared" si="129"/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25"/>
        <v>41625.291666666664</v>
      </c>
      <c r="K1661">
        <v>1384811721</v>
      </c>
      <c r="L1661" s="13">
        <f t="shared" si="126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27"/>
        <v>1.1279999999999999</v>
      </c>
      <c r="R1661" s="8">
        <f t="shared" si="128"/>
        <v>12.533333333333333</v>
      </c>
      <c r="S1661" t="s">
        <v>8325</v>
      </c>
      <c r="T1661" t="s">
        <v>8346</v>
      </c>
      <c r="U1661">
        <f t="shared" si="129"/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25"/>
        <v>42490.707638888889</v>
      </c>
      <c r="K1662">
        <v>1459355950</v>
      </c>
      <c r="L1662" s="13">
        <f t="shared" si="126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27"/>
        <v>12.5375</v>
      </c>
      <c r="R1662" s="8">
        <f t="shared" si="128"/>
        <v>27.861111111111111</v>
      </c>
      <c r="S1662" t="s">
        <v>8325</v>
      </c>
      <c r="T1662" t="s">
        <v>8346</v>
      </c>
      <c r="U1662">
        <f t="shared" si="129"/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25"/>
        <v>42386.666666666664</v>
      </c>
      <c r="K1663">
        <v>1449359831</v>
      </c>
      <c r="L1663" s="13">
        <f t="shared" si="126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27"/>
        <v>1.0250632911392406</v>
      </c>
      <c r="R1663" s="8">
        <f t="shared" si="128"/>
        <v>80.178217821782184</v>
      </c>
      <c r="S1663" t="s">
        <v>8325</v>
      </c>
      <c r="T1663" t="s">
        <v>8346</v>
      </c>
      <c r="U1663">
        <f t="shared" si="129"/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25"/>
        <v>40908.031666666662</v>
      </c>
      <c r="K1664">
        <v>1320122736</v>
      </c>
      <c r="L1664" s="13">
        <f t="shared" si="126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27"/>
        <v>1.026375</v>
      </c>
      <c r="R1664" s="8">
        <f t="shared" si="128"/>
        <v>132.43548387096774</v>
      </c>
      <c r="S1664" t="s">
        <v>8325</v>
      </c>
      <c r="T1664" t="s">
        <v>8346</v>
      </c>
      <c r="U1664">
        <f t="shared" si="129"/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25"/>
        <v>42035.813738425924</v>
      </c>
      <c r="K1665">
        <v>1420158707</v>
      </c>
      <c r="L1665" s="13">
        <f t="shared" si="126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27"/>
        <v>1.08</v>
      </c>
      <c r="R1665" s="8">
        <f t="shared" si="128"/>
        <v>33.75</v>
      </c>
      <c r="S1665" t="s">
        <v>8325</v>
      </c>
      <c r="T1665" t="s">
        <v>8346</v>
      </c>
      <c r="U1665">
        <f t="shared" si="129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ref="J1666:J1729" si="130">(I1666/86400)+25569+(-5/24)</f>
        <v>40983.957638888889</v>
      </c>
      <c r="K1666">
        <v>1328033818</v>
      </c>
      <c r="L1666" s="13">
        <f t="shared" ref="L1666:L1729" si="131">(K1666/86400)+25569+(-5/24)</f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32">E1666/D1666</f>
        <v>1.2240879999999998</v>
      </c>
      <c r="R1666" s="8">
        <f t="shared" ref="R1666:R1729" si="133">E1666/N1666</f>
        <v>34.384494382022467</v>
      </c>
      <c r="S1666" t="s">
        <v>8325</v>
      </c>
      <c r="T1666" t="s">
        <v>8346</v>
      </c>
      <c r="U1666">
        <f t="shared" si="129"/>
        <v>44.404189814813435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si="130"/>
        <v>40595.916666666664</v>
      </c>
      <c r="K1667">
        <v>1295624113</v>
      </c>
      <c r="L1667" s="13">
        <f t="shared" si="131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32"/>
        <v>1.1945714285714286</v>
      </c>
      <c r="R1667" s="8">
        <f t="shared" si="133"/>
        <v>44.956989247311824</v>
      </c>
      <c r="S1667" t="s">
        <v>8325</v>
      </c>
      <c r="T1667" t="s">
        <v>8346</v>
      </c>
      <c r="U1667">
        <f t="shared" ref="U1667:U1730" si="134">J1667-L1667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30"/>
        <v>41361.003159722219</v>
      </c>
      <c r="K1668">
        <v>1361858673</v>
      </c>
      <c r="L1668" s="13">
        <f t="shared" si="131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32"/>
        <v>1.6088</v>
      </c>
      <c r="R1668" s="8">
        <f t="shared" si="133"/>
        <v>41.04081632653061</v>
      </c>
      <c r="S1668" t="s">
        <v>8325</v>
      </c>
      <c r="T1668" t="s">
        <v>8346</v>
      </c>
      <c r="U1668">
        <f t="shared" si="134"/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30"/>
        <v>41709.082638888889</v>
      </c>
      <c r="K1669">
        <v>1392169298</v>
      </c>
      <c r="L1669" s="13">
        <f t="shared" si="131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32"/>
        <v>1.2685294117647059</v>
      </c>
      <c r="R1669" s="8">
        <f t="shared" si="133"/>
        <v>52.597560975609753</v>
      </c>
      <c r="S1669" t="s">
        <v>8325</v>
      </c>
      <c r="T1669" t="s">
        <v>8346</v>
      </c>
      <c r="U1669">
        <f t="shared" si="134"/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30"/>
        <v>40874.983090277776</v>
      </c>
      <c r="K1670">
        <v>1319859339</v>
      </c>
      <c r="L1670" s="13">
        <f t="shared" si="131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32"/>
        <v>1.026375</v>
      </c>
      <c r="R1670" s="8">
        <f t="shared" si="133"/>
        <v>70.784482758620683</v>
      </c>
      <c r="S1670" t="s">
        <v>8325</v>
      </c>
      <c r="T1670" t="s">
        <v>8346</v>
      </c>
      <c r="U1670">
        <f t="shared" si="134"/>
        <v>30.041666666664241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30"/>
        <v>42521.676805555551</v>
      </c>
      <c r="K1671">
        <v>1459545276</v>
      </c>
      <c r="L1671" s="13">
        <f t="shared" si="131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32"/>
        <v>1.3975</v>
      </c>
      <c r="R1671" s="8">
        <f t="shared" si="133"/>
        <v>53.75</v>
      </c>
      <c r="S1671" t="s">
        <v>8325</v>
      </c>
      <c r="T1671" t="s">
        <v>8346</v>
      </c>
      <c r="U1671">
        <f t="shared" si="134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30"/>
        <v>40363.958333333328</v>
      </c>
      <c r="K1672">
        <v>1273961999</v>
      </c>
      <c r="L1672" s="13">
        <f t="shared" si="131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32"/>
        <v>1.026</v>
      </c>
      <c r="R1672" s="8">
        <f t="shared" si="133"/>
        <v>44.608695652173914</v>
      </c>
      <c r="S1672" t="s">
        <v>8325</v>
      </c>
      <c r="T1672" t="s">
        <v>8346</v>
      </c>
      <c r="U1672">
        <f t="shared" si="134"/>
        <v>50.236122685186274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30"/>
        <v>42583.335810185185</v>
      </c>
      <c r="K1673">
        <v>1467464614</v>
      </c>
      <c r="L1673" s="13">
        <f t="shared" si="131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32"/>
        <v>1.0067349999999999</v>
      </c>
      <c r="R1673" s="8">
        <f t="shared" si="133"/>
        <v>26.148961038961041</v>
      </c>
      <c r="S1673" t="s">
        <v>8325</v>
      </c>
      <c r="T1673" t="s">
        <v>8346</v>
      </c>
      <c r="U1673">
        <f t="shared" si="134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30"/>
        <v>41064.448263888888</v>
      </c>
      <c r="K1674">
        <v>1336232730</v>
      </c>
      <c r="L1674" s="13">
        <f t="shared" si="131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32"/>
        <v>1.1294117647058823</v>
      </c>
      <c r="R1674" s="8">
        <f t="shared" si="133"/>
        <v>39.183673469387756</v>
      </c>
      <c r="S1674" t="s">
        <v>8325</v>
      </c>
      <c r="T1674" t="s">
        <v>8346</v>
      </c>
      <c r="U1674">
        <f t="shared" si="134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30"/>
        <v>42069.670046296298</v>
      </c>
      <c r="K1675">
        <v>1423083892</v>
      </c>
      <c r="L1675" s="13">
        <f t="shared" si="131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32"/>
        <v>1.2809523809523808</v>
      </c>
      <c r="R1675" s="8">
        <f t="shared" si="133"/>
        <v>45.593220338983052</v>
      </c>
      <c r="S1675" t="s">
        <v>8325</v>
      </c>
      <c r="T1675" t="s">
        <v>8346</v>
      </c>
      <c r="U1675">
        <f t="shared" si="134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30"/>
        <v>42600.082638888889</v>
      </c>
      <c r="K1676">
        <v>1468852306</v>
      </c>
      <c r="L1676" s="13">
        <f t="shared" si="131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32"/>
        <v>2.0169999999999999</v>
      </c>
      <c r="R1676" s="8">
        <f t="shared" si="133"/>
        <v>89.247787610619469</v>
      </c>
      <c r="S1676" t="s">
        <v>8325</v>
      </c>
      <c r="T1676" t="s">
        <v>8346</v>
      </c>
      <c r="U1676">
        <f t="shared" si="134"/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30"/>
        <v>40832.710416666661</v>
      </c>
      <c r="K1677">
        <v>1316194540</v>
      </c>
      <c r="L1677" s="13">
        <f t="shared" si="131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32"/>
        <v>1.37416</v>
      </c>
      <c r="R1677" s="8">
        <f t="shared" si="133"/>
        <v>40.416470588235299</v>
      </c>
      <c r="S1677" t="s">
        <v>8325</v>
      </c>
      <c r="T1677" t="s">
        <v>8346</v>
      </c>
      <c r="U1677">
        <f t="shared" si="134"/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30"/>
        <v>41019.957638888889</v>
      </c>
      <c r="K1678">
        <v>1330968347</v>
      </c>
      <c r="L1678" s="13">
        <f t="shared" si="131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32"/>
        <v>1.1533333333333333</v>
      </c>
      <c r="R1678" s="8">
        <f t="shared" si="133"/>
        <v>82.38095238095238</v>
      </c>
      <c r="S1678" t="s">
        <v>8325</v>
      </c>
      <c r="T1678" t="s">
        <v>8346</v>
      </c>
      <c r="U1678">
        <f t="shared" si="134"/>
        <v>46.43973379630188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30"/>
        <v>42476.040972222218</v>
      </c>
      <c r="K1679">
        <v>1455615976</v>
      </c>
      <c r="L1679" s="13">
        <f t="shared" si="131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32"/>
        <v>1.1166666666666667</v>
      </c>
      <c r="R1679" s="8">
        <f t="shared" si="133"/>
        <v>159.52380952380952</v>
      </c>
      <c r="S1679" t="s">
        <v>8325</v>
      </c>
      <c r="T1679" t="s">
        <v>8346</v>
      </c>
      <c r="U1679">
        <f t="shared" si="134"/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30"/>
        <v>41676.646655092591</v>
      </c>
      <c r="K1680">
        <v>1390509071</v>
      </c>
      <c r="L1680" s="13">
        <f t="shared" si="131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32"/>
        <v>1.1839999999999999</v>
      </c>
      <c r="R1680" s="8">
        <f t="shared" si="133"/>
        <v>36.244897959183675</v>
      </c>
      <c r="S1680" t="s">
        <v>8325</v>
      </c>
      <c r="T1680" t="s">
        <v>8346</v>
      </c>
      <c r="U1680">
        <f t="shared" si="134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30"/>
        <v>40745.860474537032</v>
      </c>
      <c r="K1681">
        <v>1309311545</v>
      </c>
      <c r="L1681" s="13">
        <f t="shared" si="131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32"/>
        <v>1.75</v>
      </c>
      <c r="R1681" s="8">
        <f t="shared" si="133"/>
        <v>62.5</v>
      </c>
      <c r="S1681" t="s">
        <v>8325</v>
      </c>
      <c r="T1681" t="s">
        <v>8346</v>
      </c>
      <c r="U1681">
        <f t="shared" si="134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30"/>
        <v>41832.549386574072</v>
      </c>
      <c r="K1682">
        <v>1402596667</v>
      </c>
      <c r="L1682" s="13">
        <f t="shared" si="131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32"/>
        <v>1.175</v>
      </c>
      <c r="R1682" s="8">
        <f t="shared" si="133"/>
        <v>47</v>
      </c>
      <c r="S1682" t="s">
        <v>8325</v>
      </c>
      <c r="T1682" t="s">
        <v>8346</v>
      </c>
      <c r="U1682">
        <f t="shared" si="134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30"/>
        <v>42822.874999999993</v>
      </c>
      <c r="K1683">
        <v>1486522484</v>
      </c>
      <c r="L1683" s="13">
        <f t="shared" si="131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32"/>
        <v>1.0142212307692309</v>
      </c>
      <c r="R1683" s="8">
        <f t="shared" si="133"/>
        <v>74.575090497737563</v>
      </c>
      <c r="S1683" t="s">
        <v>8325</v>
      </c>
      <c r="T1683" t="s">
        <v>8347</v>
      </c>
      <c r="U1683">
        <f t="shared" si="134"/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30"/>
        <v>42838.963657407403</v>
      </c>
      <c r="K1684">
        <v>1486962460</v>
      </c>
      <c r="L1684" s="13">
        <f t="shared" si="131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32"/>
        <v>0</v>
      </c>
      <c r="R1684" s="8" t="e">
        <f t="shared" si="133"/>
        <v>#DIV/0!</v>
      </c>
      <c r="S1684" t="s">
        <v>8325</v>
      </c>
      <c r="T1684" t="s">
        <v>8347</v>
      </c>
      <c r="U1684">
        <f t="shared" si="134"/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30"/>
        <v>42832.57335648148</v>
      </c>
      <c r="K1685">
        <v>1489517138</v>
      </c>
      <c r="L1685" s="13">
        <f t="shared" si="131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32"/>
        <v>0.21714285714285714</v>
      </c>
      <c r="R1685" s="8">
        <f t="shared" si="133"/>
        <v>76</v>
      </c>
      <c r="S1685" t="s">
        <v>8325</v>
      </c>
      <c r="T1685" t="s">
        <v>8347</v>
      </c>
      <c r="U1685">
        <f t="shared" si="134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30"/>
        <v>42811.565289351849</v>
      </c>
      <c r="K1686">
        <v>1487360041</v>
      </c>
      <c r="L1686" s="13">
        <f t="shared" si="131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32"/>
        <v>1.0912500000000001</v>
      </c>
      <c r="R1686" s="8">
        <f t="shared" si="133"/>
        <v>86.43564356435644</v>
      </c>
      <c r="S1686" t="s">
        <v>8325</v>
      </c>
      <c r="T1686" t="s">
        <v>8347</v>
      </c>
      <c r="U1686">
        <f t="shared" si="134"/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30"/>
        <v>42818.0002662037</v>
      </c>
      <c r="K1687">
        <v>1487743223</v>
      </c>
      <c r="L1687" s="13">
        <f t="shared" si="131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32"/>
        <v>1.0285714285714285</v>
      </c>
      <c r="R1687" s="8">
        <f t="shared" si="133"/>
        <v>24</v>
      </c>
      <c r="S1687" t="s">
        <v>8325</v>
      </c>
      <c r="T1687" t="s">
        <v>8347</v>
      </c>
      <c r="U1687">
        <f t="shared" si="134"/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30"/>
        <v>42852.593969907401</v>
      </c>
      <c r="K1688">
        <v>1488140119</v>
      </c>
      <c r="L1688" s="13">
        <f t="shared" si="131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32"/>
        <v>3.5999999999999999E-3</v>
      </c>
      <c r="R1688" s="8">
        <f t="shared" si="133"/>
        <v>18</v>
      </c>
      <c r="S1688" t="s">
        <v>8325</v>
      </c>
      <c r="T1688" t="s">
        <v>8347</v>
      </c>
      <c r="U1688">
        <f t="shared" si="134"/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30"/>
        <v>42835.635416666664</v>
      </c>
      <c r="K1689">
        <v>1488935245</v>
      </c>
      <c r="L1689" s="13">
        <f t="shared" si="131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32"/>
        <v>0.3125</v>
      </c>
      <c r="R1689" s="8">
        <f t="shared" si="133"/>
        <v>80.128205128205124</v>
      </c>
      <c r="S1689" t="s">
        <v>8325</v>
      </c>
      <c r="T1689" t="s">
        <v>8347</v>
      </c>
      <c r="U1689">
        <f t="shared" si="134"/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30"/>
        <v>42834.28465277778</v>
      </c>
      <c r="K1690">
        <v>1489150194</v>
      </c>
      <c r="L1690" s="13">
        <f t="shared" si="131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32"/>
        <v>0.443</v>
      </c>
      <c r="R1690" s="8">
        <f t="shared" si="133"/>
        <v>253.14285714285714</v>
      </c>
      <c r="S1690" t="s">
        <v>8325</v>
      </c>
      <c r="T1690" t="s">
        <v>8347</v>
      </c>
      <c r="U1690">
        <f t="shared" si="134"/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30"/>
        <v>42810.692476851851</v>
      </c>
      <c r="K1691">
        <v>1487111830</v>
      </c>
      <c r="L1691" s="13">
        <f t="shared" si="131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32"/>
        <v>1</v>
      </c>
      <c r="R1691" s="8">
        <f t="shared" si="133"/>
        <v>171.42857142857142</v>
      </c>
      <c r="S1691" t="s">
        <v>8325</v>
      </c>
      <c r="T1691" t="s">
        <v>8347</v>
      </c>
      <c r="U1691">
        <f t="shared" si="134"/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30"/>
        <v>42831.181041666663</v>
      </c>
      <c r="K1692">
        <v>1488882042</v>
      </c>
      <c r="L1692" s="13">
        <f t="shared" si="131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32"/>
        <v>0.254</v>
      </c>
      <c r="R1692" s="8">
        <f t="shared" si="133"/>
        <v>57.727272727272727</v>
      </c>
      <c r="S1692" t="s">
        <v>8325</v>
      </c>
      <c r="T1692" t="s">
        <v>8347</v>
      </c>
      <c r="U1692">
        <f t="shared" si="134"/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30"/>
        <v>42827.833333333336</v>
      </c>
      <c r="K1693">
        <v>1488387008</v>
      </c>
      <c r="L1693" s="13">
        <f t="shared" si="131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32"/>
        <v>0.33473333333333333</v>
      </c>
      <c r="R1693" s="8">
        <f t="shared" si="133"/>
        <v>264.26315789473682</v>
      </c>
      <c r="S1693" t="s">
        <v>8325</v>
      </c>
      <c r="T1693" t="s">
        <v>8347</v>
      </c>
      <c r="U1693">
        <f t="shared" si="134"/>
        <v>32.340185185188602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30"/>
        <v>42820.790972222218</v>
      </c>
      <c r="K1694">
        <v>1487734667</v>
      </c>
      <c r="L1694" s="13">
        <f t="shared" si="131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32"/>
        <v>0.47799999999999998</v>
      </c>
      <c r="R1694" s="8">
        <f t="shared" si="133"/>
        <v>159.33333333333334</v>
      </c>
      <c r="S1694" t="s">
        <v>8325</v>
      </c>
      <c r="T1694" t="s">
        <v>8347</v>
      </c>
      <c r="U1694">
        <f t="shared" si="134"/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30"/>
        <v>42834.624999999993</v>
      </c>
      <c r="K1695">
        <v>1489097112</v>
      </c>
      <c r="L1695" s="13">
        <f t="shared" si="131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32"/>
        <v>9.3333333333333338E-2</v>
      </c>
      <c r="R1695" s="8">
        <f t="shared" si="133"/>
        <v>35</v>
      </c>
      <c r="S1695" t="s">
        <v>8325</v>
      </c>
      <c r="T1695" t="s">
        <v>8347</v>
      </c>
      <c r="U1695">
        <f t="shared" si="134"/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30"/>
        <v>42820.98333333333</v>
      </c>
      <c r="K1696">
        <v>1488038674</v>
      </c>
      <c r="L1696" s="13">
        <f t="shared" si="131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32"/>
        <v>5.0000000000000001E-4</v>
      </c>
      <c r="R1696" s="8">
        <f t="shared" si="133"/>
        <v>5</v>
      </c>
      <c r="S1696" t="s">
        <v>8325</v>
      </c>
      <c r="T1696" t="s">
        <v>8347</v>
      </c>
      <c r="U1696">
        <f t="shared" si="134"/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30"/>
        <v>42834.833333333336</v>
      </c>
      <c r="K1697">
        <v>1488847514</v>
      </c>
      <c r="L1697" s="13">
        <f t="shared" si="131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32"/>
        <v>0.11708333333333333</v>
      </c>
      <c r="R1697" s="8">
        <f t="shared" si="133"/>
        <v>61.086956521739133</v>
      </c>
      <c r="S1697" t="s">
        <v>8325</v>
      </c>
      <c r="T1697" t="s">
        <v>8347</v>
      </c>
      <c r="U1697">
        <f t="shared" si="134"/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30"/>
        <v>42825.819571759253</v>
      </c>
      <c r="K1698">
        <v>1488418811</v>
      </c>
      <c r="L1698" s="13">
        <f t="shared" si="131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32"/>
        <v>0</v>
      </c>
      <c r="R1698" s="8" t="e">
        <f t="shared" si="133"/>
        <v>#DIV/0!</v>
      </c>
      <c r="S1698" t="s">
        <v>8325</v>
      </c>
      <c r="T1698" t="s">
        <v>8347</v>
      </c>
      <c r="U1698">
        <f t="shared" si="134"/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30"/>
        <v>42834.782962962963</v>
      </c>
      <c r="K1699">
        <v>1489193248</v>
      </c>
      <c r="L1699" s="13">
        <f t="shared" si="131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32"/>
        <v>0.20208000000000001</v>
      </c>
      <c r="R1699" s="8">
        <f t="shared" si="133"/>
        <v>114.81818181818181</v>
      </c>
      <c r="S1699" t="s">
        <v>8325</v>
      </c>
      <c r="T1699" t="s">
        <v>8347</v>
      </c>
      <c r="U1699">
        <f t="shared" si="134"/>
        <v>29.958333333335759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30"/>
        <v>42819.939583333333</v>
      </c>
      <c r="K1700">
        <v>1488430760</v>
      </c>
      <c r="L1700" s="13">
        <f t="shared" si="131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32"/>
        <v>0</v>
      </c>
      <c r="R1700" s="8" t="e">
        <f t="shared" si="133"/>
        <v>#DIV/0!</v>
      </c>
      <c r="S1700" t="s">
        <v>8325</v>
      </c>
      <c r="T1700" t="s">
        <v>8347</v>
      </c>
      <c r="U1700">
        <f t="shared" si="134"/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30"/>
        <v>42836.655613425923</v>
      </c>
      <c r="K1701">
        <v>1489351445</v>
      </c>
      <c r="L1701" s="13">
        <f t="shared" si="131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32"/>
        <v>4.2311459353574929E-2</v>
      </c>
      <c r="R1701" s="8">
        <f t="shared" si="133"/>
        <v>54</v>
      </c>
      <c r="S1701" t="s">
        <v>8325</v>
      </c>
      <c r="T1701" t="s">
        <v>8347</v>
      </c>
      <c r="U1701">
        <f t="shared" si="134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30"/>
        <v>42825.958333333336</v>
      </c>
      <c r="K1702">
        <v>1488418990</v>
      </c>
      <c r="L1702" s="13">
        <f t="shared" si="131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32"/>
        <v>0.2606</v>
      </c>
      <c r="R1702" s="8">
        <f t="shared" si="133"/>
        <v>65.974683544303801</v>
      </c>
      <c r="S1702" t="s">
        <v>8325</v>
      </c>
      <c r="T1702" t="s">
        <v>8347</v>
      </c>
      <c r="U1702">
        <f t="shared" si="134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30"/>
        <v>42019.456076388888</v>
      </c>
      <c r="K1703">
        <v>1418745405</v>
      </c>
      <c r="L1703" s="13">
        <f t="shared" si="131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32"/>
        <v>1.9801980198019802E-3</v>
      </c>
      <c r="R1703" s="8">
        <f t="shared" si="133"/>
        <v>5</v>
      </c>
      <c r="S1703" t="s">
        <v>8325</v>
      </c>
      <c r="T1703" t="s">
        <v>8347</v>
      </c>
      <c r="U1703">
        <f t="shared" si="134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30"/>
        <v>42093.619791666664</v>
      </c>
      <c r="K1704">
        <v>1425156750</v>
      </c>
      <c r="L1704" s="13">
        <f t="shared" si="131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32"/>
        <v>6.0606060606060605E-5</v>
      </c>
      <c r="R1704" s="8">
        <f t="shared" si="133"/>
        <v>1</v>
      </c>
      <c r="S1704" t="s">
        <v>8325</v>
      </c>
      <c r="T1704" t="s">
        <v>8347</v>
      </c>
      <c r="U1704">
        <f t="shared" si="134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30"/>
        <v>42247.073344907403</v>
      </c>
      <c r="K1705">
        <v>1435819537</v>
      </c>
      <c r="L1705" s="13">
        <f t="shared" si="131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32"/>
        <v>1.0200000000000001E-2</v>
      </c>
      <c r="R1705" s="8">
        <f t="shared" si="133"/>
        <v>25.5</v>
      </c>
      <c r="S1705" t="s">
        <v>8325</v>
      </c>
      <c r="T1705" t="s">
        <v>8347</v>
      </c>
      <c r="U1705">
        <f t="shared" si="134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30"/>
        <v>42050.931400462963</v>
      </c>
      <c r="K1706">
        <v>1421464873</v>
      </c>
      <c r="L1706" s="13">
        <f t="shared" si="131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32"/>
        <v>0.65100000000000002</v>
      </c>
      <c r="R1706" s="8">
        <f t="shared" si="133"/>
        <v>118.36363636363636</v>
      </c>
      <c r="S1706" t="s">
        <v>8325</v>
      </c>
      <c r="T1706" t="s">
        <v>8347</v>
      </c>
      <c r="U1706">
        <f t="shared" si="134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30"/>
        <v>42256.458333333336</v>
      </c>
      <c r="K1707">
        <v>1440807846</v>
      </c>
      <c r="L1707" s="13">
        <f t="shared" si="131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32"/>
        <v>0</v>
      </c>
      <c r="R1707" s="8" t="e">
        <f t="shared" si="133"/>
        <v>#DIV/0!</v>
      </c>
      <c r="S1707" t="s">
        <v>8325</v>
      </c>
      <c r="T1707" t="s">
        <v>8347</v>
      </c>
      <c r="U1707">
        <f t="shared" si="134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30"/>
        <v>42239.098055555551</v>
      </c>
      <c r="K1708">
        <v>1435130472</v>
      </c>
      <c r="L1708" s="13">
        <f t="shared" si="131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32"/>
        <v>0</v>
      </c>
      <c r="R1708" s="8" t="e">
        <f t="shared" si="133"/>
        <v>#DIV/0!</v>
      </c>
      <c r="S1708" t="s">
        <v>8325</v>
      </c>
      <c r="T1708" t="s">
        <v>8347</v>
      </c>
      <c r="U1708">
        <f t="shared" si="134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30"/>
        <v>42457.471006944441</v>
      </c>
      <c r="K1709">
        <v>1456593495</v>
      </c>
      <c r="L1709" s="13">
        <f t="shared" si="131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32"/>
        <v>9.74E-2</v>
      </c>
      <c r="R1709" s="8">
        <f t="shared" si="133"/>
        <v>54.111111111111114</v>
      </c>
      <c r="S1709" t="s">
        <v>8325</v>
      </c>
      <c r="T1709" t="s">
        <v>8347</v>
      </c>
      <c r="U1709">
        <f t="shared" si="134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30"/>
        <v>42491.658634259256</v>
      </c>
      <c r="K1710">
        <v>1458679706</v>
      </c>
      <c r="L1710" s="13">
        <f t="shared" si="131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32"/>
        <v>0</v>
      </c>
      <c r="R1710" s="8" t="e">
        <f t="shared" si="133"/>
        <v>#DIV/0!</v>
      </c>
      <c r="S1710" t="s">
        <v>8325</v>
      </c>
      <c r="T1710" t="s">
        <v>8347</v>
      </c>
      <c r="U1710">
        <f t="shared" si="134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30"/>
        <v>41882.610416666663</v>
      </c>
      <c r="K1711">
        <v>1405949514</v>
      </c>
      <c r="L1711" s="13">
        <f t="shared" si="131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32"/>
        <v>4.8571428571428571E-2</v>
      </c>
      <c r="R1711" s="8">
        <f t="shared" si="133"/>
        <v>21.25</v>
      </c>
      <c r="S1711" t="s">
        <v>8325</v>
      </c>
      <c r="T1711" t="s">
        <v>8347</v>
      </c>
      <c r="U1711">
        <f t="shared" si="134"/>
        <v>41.254930555551255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30"/>
        <v>42387.333333333336</v>
      </c>
      <c r="K1712">
        <v>1449151888</v>
      </c>
      <c r="L1712" s="13">
        <f t="shared" si="131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32"/>
        <v>6.7999999999999996E-3</v>
      </c>
      <c r="R1712" s="8">
        <f t="shared" si="133"/>
        <v>34</v>
      </c>
      <c r="S1712" t="s">
        <v>8325</v>
      </c>
      <c r="T1712" t="s">
        <v>8347</v>
      </c>
      <c r="U1712">
        <f t="shared" si="134"/>
        <v>45.950370370374003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30"/>
        <v>41883.437893518516</v>
      </c>
      <c r="K1713">
        <v>1406907034</v>
      </c>
      <c r="L1713" s="13">
        <f t="shared" si="131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32"/>
        <v>0.105</v>
      </c>
      <c r="R1713" s="8">
        <f t="shared" si="133"/>
        <v>525</v>
      </c>
      <c r="S1713" t="s">
        <v>8325</v>
      </c>
      <c r="T1713" t="s">
        <v>8347</v>
      </c>
      <c r="U1713">
        <f t="shared" si="134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30"/>
        <v>42185.705474537033</v>
      </c>
      <c r="K1714">
        <v>1430517353</v>
      </c>
      <c r="L1714" s="13">
        <f t="shared" si="131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32"/>
        <v>0</v>
      </c>
      <c r="R1714" s="8" t="e">
        <f t="shared" si="133"/>
        <v>#DIV/0!</v>
      </c>
      <c r="S1714" t="s">
        <v>8325</v>
      </c>
      <c r="T1714" t="s">
        <v>8347</v>
      </c>
      <c r="U1714">
        <f t="shared" si="134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30"/>
        <v>41917.592731481483</v>
      </c>
      <c r="K1715">
        <v>1409944412</v>
      </c>
      <c r="L1715" s="13">
        <f t="shared" si="131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32"/>
        <v>1.6666666666666666E-2</v>
      </c>
      <c r="R1715" s="8">
        <f t="shared" si="133"/>
        <v>50</v>
      </c>
      <c r="S1715" t="s">
        <v>8325</v>
      </c>
      <c r="T1715" t="s">
        <v>8347</v>
      </c>
      <c r="U1715">
        <f t="shared" si="134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30"/>
        <v>42125.710196759253</v>
      </c>
      <c r="K1716">
        <v>1427925761</v>
      </c>
      <c r="L1716" s="13">
        <f t="shared" si="131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32"/>
        <v>7.868E-2</v>
      </c>
      <c r="R1716" s="8">
        <f t="shared" si="133"/>
        <v>115.70588235294117</v>
      </c>
      <c r="S1716" t="s">
        <v>8325</v>
      </c>
      <c r="T1716" t="s">
        <v>8347</v>
      </c>
      <c r="U1716">
        <f t="shared" si="134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30"/>
        <v>42093.931944444441</v>
      </c>
      <c r="K1717">
        <v>1425186785</v>
      </c>
      <c r="L1717" s="13">
        <f t="shared" si="131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32"/>
        <v>2.2000000000000001E-3</v>
      </c>
      <c r="R1717" s="8">
        <f t="shared" si="133"/>
        <v>5.5</v>
      </c>
      <c r="S1717" t="s">
        <v>8325</v>
      </c>
      <c r="T1717" t="s">
        <v>8347</v>
      </c>
      <c r="U1717">
        <f t="shared" si="134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30"/>
        <v>42713.410868055558</v>
      </c>
      <c r="K1718">
        <v>1477835499</v>
      </c>
      <c r="L1718" s="13">
        <f t="shared" si="131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32"/>
        <v>7.4999999999999997E-2</v>
      </c>
      <c r="R1718" s="8">
        <f t="shared" si="133"/>
        <v>50</v>
      </c>
      <c r="S1718" t="s">
        <v>8325</v>
      </c>
      <c r="T1718" t="s">
        <v>8347</v>
      </c>
      <c r="U1718">
        <f t="shared" si="134"/>
        <v>40.041666666671517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30"/>
        <v>42480.958333333336</v>
      </c>
      <c r="K1719">
        <v>1459467238</v>
      </c>
      <c r="L1719" s="13">
        <f t="shared" si="131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32"/>
        <v>0.42725880551301687</v>
      </c>
      <c r="R1719" s="8">
        <f t="shared" si="133"/>
        <v>34.024390243902438</v>
      </c>
      <c r="S1719" t="s">
        <v>8325</v>
      </c>
      <c r="T1719" t="s">
        <v>8347</v>
      </c>
      <c r="U1719">
        <f t="shared" si="134"/>
        <v>20.184745370374003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30"/>
        <v>42503.999305555553</v>
      </c>
      <c r="K1720">
        <v>1459435149</v>
      </c>
      <c r="L1720" s="13">
        <f t="shared" si="131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32"/>
        <v>2.142857142857143E-3</v>
      </c>
      <c r="R1720" s="8">
        <f t="shared" si="133"/>
        <v>37.5</v>
      </c>
      <c r="S1720" t="s">
        <v>8325</v>
      </c>
      <c r="T1720" t="s">
        <v>8347</v>
      </c>
      <c r="U1720">
        <f t="shared" si="134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30"/>
        <v>41899.326284722221</v>
      </c>
      <c r="K1721">
        <v>1408366191</v>
      </c>
      <c r="L1721" s="13">
        <f t="shared" si="131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32"/>
        <v>8.7500000000000008E-3</v>
      </c>
      <c r="R1721" s="8">
        <f t="shared" si="133"/>
        <v>11.666666666666666</v>
      </c>
      <c r="S1721" t="s">
        <v>8325</v>
      </c>
      <c r="T1721" t="s">
        <v>8347</v>
      </c>
      <c r="U1721">
        <f t="shared" si="134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30"/>
        <v>41952.616562499999</v>
      </c>
      <c r="K1722">
        <v>1412966871</v>
      </c>
      <c r="L1722" s="13">
        <f t="shared" si="131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32"/>
        <v>5.6250000000000001E-2</v>
      </c>
      <c r="R1722" s="8">
        <f t="shared" si="133"/>
        <v>28.125</v>
      </c>
      <c r="S1722" t="s">
        <v>8325</v>
      </c>
      <c r="T1722" t="s">
        <v>8347</v>
      </c>
      <c r="U1722">
        <f t="shared" si="134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30"/>
        <v>42349.25304398148</v>
      </c>
      <c r="K1723">
        <v>1447239863</v>
      </c>
      <c r="L1723" s="13">
        <f t="shared" si="131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32"/>
        <v>0</v>
      </c>
      <c r="R1723" s="8" t="e">
        <f t="shared" si="133"/>
        <v>#DIV/0!</v>
      </c>
      <c r="S1723" t="s">
        <v>8325</v>
      </c>
      <c r="T1723" t="s">
        <v>8347</v>
      </c>
      <c r="U1723">
        <f t="shared" si="134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30"/>
        <v>42462.798611111109</v>
      </c>
      <c r="K1724">
        <v>1456441429</v>
      </c>
      <c r="L1724" s="13">
        <f t="shared" si="131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32"/>
        <v>3.4722222222222224E-4</v>
      </c>
      <c r="R1724" s="8">
        <f t="shared" si="133"/>
        <v>1</v>
      </c>
      <c r="S1724" t="s">
        <v>8325</v>
      </c>
      <c r="T1724" t="s">
        <v>8347</v>
      </c>
      <c r="U1724">
        <f t="shared" si="134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30"/>
        <v>42186.041666666664</v>
      </c>
      <c r="K1725">
        <v>1430855315</v>
      </c>
      <c r="L1725" s="13">
        <f t="shared" si="131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32"/>
        <v>6.5000000000000002E-2</v>
      </c>
      <c r="R1725" s="8">
        <f t="shared" si="133"/>
        <v>216.66666666666666</v>
      </c>
      <c r="S1725" t="s">
        <v>8325</v>
      </c>
      <c r="T1725" t="s">
        <v>8347</v>
      </c>
      <c r="U1725">
        <f t="shared" si="134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30"/>
        <v>41942.724097222221</v>
      </c>
      <c r="K1726">
        <v>1412115762</v>
      </c>
      <c r="L1726" s="13">
        <f t="shared" si="131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32"/>
        <v>5.8333333333333336E-3</v>
      </c>
      <c r="R1726" s="8">
        <f t="shared" si="133"/>
        <v>8.75</v>
      </c>
      <c r="S1726" t="s">
        <v>8325</v>
      </c>
      <c r="T1726" t="s">
        <v>8347</v>
      </c>
      <c r="U1726">
        <f t="shared" si="134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30"/>
        <v>41875.759826388887</v>
      </c>
      <c r="K1727">
        <v>1406330049</v>
      </c>
      <c r="L1727" s="13">
        <f t="shared" si="131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32"/>
        <v>0.10181818181818182</v>
      </c>
      <c r="R1727" s="8">
        <f t="shared" si="133"/>
        <v>62.222222222222221</v>
      </c>
      <c r="S1727" t="s">
        <v>8325</v>
      </c>
      <c r="T1727" t="s">
        <v>8347</v>
      </c>
      <c r="U1727">
        <f t="shared" si="134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30"/>
        <v>41817.711388888885</v>
      </c>
      <c r="K1728">
        <v>1401401064</v>
      </c>
      <c r="L1728" s="13">
        <f t="shared" si="131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32"/>
        <v>0.33784615384615385</v>
      </c>
      <c r="R1728" s="8">
        <f t="shared" si="133"/>
        <v>137.25</v>
      </c>
      <c r="S1728" t="s">
        <v>8325</v>
      </c>
      <c r="T1728" t="s">
        <v>8347</v>
      </c>
      <c r="U1728">
        <f t="shared" si="134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30"/>
        <v>42099.249999999993</v>
      </c>
      <c r="K1729">
        <v>1423520177</v>
      </c>
      <c r="L1729" s="13">
        <f t="shared" si="131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32"/>
        <v>3.3333333333333332E-4</v>
      </c>
      <c r="R1729" s="8">
        <f t="shared" si="133"/>
        <v>1</v>
      </c>
      <c r="S1729" t="s">
        <v>8325</v>
      </c>
      <c r="T1729" t="s">
        <v>8347</v>
      </c>
      <c r="U1729">
        <f t="shared" si="134"/>
        <v>54.530358796291694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ref="J1730:J1793" si="135">(I1730/86400)+25569+(-5/24)</f>
        <v>42298.417523148142</v>
      </c>
      <c r="K1730">
        <v>1442847674</v>
      </c>
      <c r="L1730" s="13">
        <f t="shared" ref="L1730:L1793" si="136">(K1730/86400)+25569+(-5/24)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37">E1730/D1730</f>
        <v>0.68400000000000005</v>
      </c>
      <c r="R1730" s="8">
        <f t="shared" ref="R1730:R1793" si="138">E1730/N1730</f>
        <v>122.14285714285714</v>
      </c>
      <c r="S1730" t="s">
        <v>8325</v>
      </c>
      <c r="T1730" t="s">
        <v>8347</v>
      </c>
      <c r="U1730">
        <f t="shared" si="134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si="135"/>
        <v>42530.843819444439</v>
      </c>
      <c r="K1731">
        <v>1460337306</v>
      </c>
      <c r="L1731" s="13">
        <f t="shared" si="136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37"/>
        <v>0</v>
      </c>
      <c r="R1731" s="8" t="e">
        <f t="shared" si="138"/>
        <v>#DIV/0!</v>
      </c>
      <c r="S1731" t="s">
        <v>8325</v>
      </c>
      <c r="T1731" t="s">
        <v>8347</v>
      </c>
      <c r="U1731">
        <f t="shared" ref="U1731:U1794" si="139">J1731-L1731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35"/>
        <v>42301.879432870366</v>
      </c>
      <c r="K1732">
        <v>1443146783</v>
      </c>
      <c r="L1732" s="13">
        <f t="shared" si="136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37"/>
        <v>0</v>
      </c>
      <c r="R1732" s="8" t="e">
        <f t="shared" si="138"/>
        <v>#DIV/0!</v>
      </c>
      <c r="S1732" t="s">
        <v>8325</v>
      </c>
      <c r="T1732" t="s">
        <v>8347</v>
      </c>
      <c r="U1732">
        <f t="shared" si="139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35"/>
        <v>42166.416666666664</v>
      </c>
      <c r="K1733">
        <v>1432849552</v>
      </c>
      <c r="L1733" s="13">
        <f t="shared" si="136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37"/>
        <v>0</v>
      </c>
      <c r="R1733" s="8" t="e">
        <f t="shared" si="138"/>
        <v>#DIV/0!</v>
      </c>
      <c r="S1733" t="s">
        <v>8325</v>
      </c>
      <c r="T1733" t="s">
        <v>8347</v>
      </c>
      <c r="U1733">
        <f t="shared" si="139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35"/>
        <v>42384.999999999993</v>
      </c>
      <c r="K1734">
        <v>1447777481</v>
      </c>
      <c r="L1734" s="13">
        <f t="shared" si="136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37"/>
        <v>0</v>
      </c>
      <c r="R1734" s="8" t="e">
        <f t="shared" si="138"/>
        <v>#DIV/0!</v>
      </c>
      <c r="S1734" t="s">
        <v>8325</v>
      </c>
      <c r="T1734" t="s">
        <v>8347</v>
      </c>
      <c r="U1734">
        <f t="shared" si="139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35"/>
        <v>42626.687499999993</v>
      </c>
      <c r="K1735">
        <v>1472746374</v>
      </c>
      <c r="L1735" s="13">
        <f t="shared" si="136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37"/>
        <v>0</v>
      </c>
      <c r="R1735" s="8" t="e">
        <f t="shared" si="138"/>
        <v>#DIV/0!</v>
      </c>
      <c r="S1735" t="s">
        <v>8325</v>
      </c>
      <c r="T1735" t="s">
        <v>8347</v>
      </c>
      <c r="U1735">
        <f t="shared" si="139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35"/>
        <v>42131.828194444439</v>
      </c>
      <c r="K1736">
        <v>1428454356</v>
      </c>
      <c r="L1736" s="13">
        <f t="shared" si="136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37"/>
        <v>2.2222222222222223E-4</v>
      </c>
      <c r="R1736" s="8">
        <f t="shared" si="138"/>
        <v>1</v>
      </c>
      <c r="S1736" t="s">
        <v>8325</v>
      </c>
      <c r="T1736" t="s">
        <v>8347</v>
      </c>
      <c r="U1736">
        <f t="shared" si="139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35"/>
        <v>42589.605844907404</v>
      </c>
      <c r="K1737">
        <v>1468006345</v>
      </c>
      <c r="L1737" s="13">
        <f t="shared" si="136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37"/>
        <v>0.11</v>
      </c>
      <c r="R1737" s="8">
        <f t="shared" si="138"/>
        <v>55</v>
      </c>
      <c r="S1737" t="s">
        <v>8325</v>
      </c>
      <c r="T1737" t="s">
        <v>8347</v>
      </c>
      <c r="U1737">
        <f t="shared" si="139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35"/>
        <v>42316.694826388884</v>
      </c>
      <c r="K1738">
        <v>1444423233</v>
      </c>
      <c r="L1738" s="13">
        <f t="shared" si="136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37"/>
        <v>7.3333333333333332E-3</v>
      </c>
      <c r="R1738" s="8">
        <f t="shared" si="138"/>
        <v>22</v>
      </c>
      <c r="S1738" t="s">
        <v>8325</v>
      </c>
      <c r="T1738" t="s">
        <v>8347</v>
      </c>
      <c r="U1738">
        <f t="shared" si="139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35"/>
        <v>42205.740648148145</v>
      </c>
      <c r="K1739">
        <v>1434840392</v>
      </c>
      <c r="L1739" s="13">
        <f t="shared" si="136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37"/>
        <v>0.21249999999999999</v>
      </c>
      <c r="R1739" s="8">
        <f t="shared" si="138"/>
        <v>56.666666666666664</v>
      </c>
      <c r="S1739" t="s">
        <v>8325</v>
      </c>
      <c r="T1739" t="s">
        <v>8347</v>
      </c>
      <c r="U1739">
        <f t="shared" si="139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35"/>
        <v>41914.665995370371</v>
      </c>
      <c r="K1740">
        <v>1409691542</v>
      </c>
      <c r="L1740" s="13">
        <f t="shared" si="136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37"/>
        <v>4.0000000000000001E-3</v>
      </c>
      <c r="R1740" s="8">
        <f t="shared" si="138"/>
        <v>20</v>
      </c>
      <c r="S1740" t="s">
        <v>8325</v>
      </c>
      <c r="T1740" t="s">
        <v>8347</v>
      </c>
      <c r="U1740">
        <f t="shared" si="139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35"/>
        <v>42494.624212962961</v>
      </c>
      <c r="K1741">
        <v>1457297932</v>
      </c>
      <c r="L1741" s="13">
        <f t="shared" si="136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37"/>
        <v>1E-3</v>
      </c>
      <c r="R1741" s="8">
        <f t="shared" si="138"/>
        <v>1</v>
      </c>
      <c r="S1741" t="s">
        <v>8325</v>
      </c>
      <c r="T1741" t="s">
        <v>8347</v>
      </c>
      <c r="U1741">
        <f t="shared" si="139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35"/>
        <v>42201.609050925923</v>
      </c>
      <c r="K1742">
        <v>1434483422</v>
      </c>
      <c r="L1742" s="13">
        <f t="shared" si="136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37"/>
        <v>0</v>
      </c>
      <c r="R1742" s="8" t="e">
        <f t="shared" si="138"/>
        <v>#DIV/0!</v>
      </c>
      <c r="S1742" t="s">
        <v>8325</v>
      </c>
      <c r="T1742" t="s">
        <v>8347</v>
      </c>
      <c r="U1742">
        <f t="shared" si="139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35"/>
        <v>42165.419803240737</v>
      </c>
      <c r="K1743">
        <v>1430060671</v>
      </c>
      <c r="L1743" s="13">
        <f t="shared" si="136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37"/>
        <v>1.1083333333333334</v>
      </c>
      <c r="R1743" s="8">
        <f t="shared" si="138"/>
        <v>25.576923076923077</v>
      </c>
      <c r="S1743" t="s">
        <v>8338</v>
      </c>
      <c r="T1743" t="s">
        <v>8339</v>
      </c>
      <c r="U1743">
        <f t="shared" si="139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35"/>
        <v>42742.666666666664</v>
      </c>
      <c r="K1744">
        <v>1481058170</v>
      </c>
      <c r="L1744" s="13">
        <f t="shared" si="136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37"/>
        <v>1.0874999999999999</v>
      </c>
      <c r="R1744" s="8">
        <f t="shared" si="138"/>
        <v>63.970588235294116</v>
      </c>
      <c r="S1744" t="s">
        <v>8338</v>
      </c>
      <c r="T1744" t="s">
        <v>8339</v>
      </c>
      <c r="U1744">
        <f t="shared" si="139"/>
        <v>31.998032407405844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35"/>
        <v>42608.957638888889</v>
      </c>
      <c r="K1745">
        <v>1470348775</v>
      </c>
      <c r="L1745" s="13">
        <f t="shared" si="136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37"/>
        <v>1.0041666666666667</v>
      </c>
      <c r="R1745" s="8">
        <f t="shared" si="138"/>
        <v>89.925373134328353</v>
      </c>
      <c r="S1745" t="s">
        <v>8338</v>
      </c>
      <c r="T1745" t="s">
        <v>8339</v>
      </c>
      <c r="U1745">
        <f t="shared" si="139"/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35"/>
        <v>42071.355057870365</v>
      </c>
      <c r="K1746">
        <v>1421937077</v>
      </c>
      <c r="L1746" s="13">
        <f t="shared" si="136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37"/>
        <v>1.1845454545454546</v>
      </c>
      <c r="R1746" s="8">
        <f t="shared" si="138"/>
        <v>93.071428571428569</v>
      </c>
      <c r="S1746" t="s">
        <v>8338</v>
      </c>
      <c r="T1746" t="s">
        <v>8339</v>
      </c>
      <c r="U1746">
        <f t="shared" si="139"/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35"/>
        <v>42725.874999999993</v>
      </c>
      <c r="K1747">
        <v>1479276838</v>
      </c>
      <c r="L1747" s="13">
        <f t="shared" si="136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37"/>
        <v>1.1401428571428571</v>
      </c>
      <c r="R1747" s="8">
        <f t="shared" si="138"/>
        <v>89.674157303370791</v>
      </c>
      <c r="S1747" t="s">
        <v>8338</v>
      </c>
      <c r="T1747" t="s">
        <v>8339</v>
      </c>
      <c r="U1747">
        <f t="shared" si="139"/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35"/>
        <v>42697.874999999993</v>
      </c>
      <c r="K1748">
        <v>1477368867</v>
      </c>
      <c r="L1748" s="13">
        <f t="shared" si="136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37"/>
        <v>1.4810000000000001</v>
      </c>
      <c r="R1748" s="8">
        <f t="shared" si="138"/>
        <v>207.61682242990653</v>
      </c>
      <c r="S1748" t="s">
        <v>8338</v>
      </c>
      <c r="T1748" t="s">
        <v>8339</v>
      </c>
      <c r="U1748">
        <f t="shared" si="139"/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35"/>
        <v>42321.416666666664</v>
      </c>
      <c r="K1749">
        <v>1444904830</v>
      </c>
      <c r="L1749" s="13">
        <f t="shared" si="136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37"/>
        <v>1.0495555555555556</v>
      </c>
      <c r="R1749" s="8">
        <f t="shared" si="138"/>
        <v>59.408805031446541</v>
      </c>
      <c r="S1749" t="s">
        <v>8338</v>
      </c>
      <c r="T1749" t="s">
        <v>8339</v>
      </c>
      <c r="U1749">
        <f t="shared" si="139"/>
        <v>29.189467592594156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35"/>
        <v>42249.742395833331</v>
      </c>
      <c r="K1750">
        <v>1438642143</v>
      </c>
      <c r="L1750" s="13">
        <f t="shared" si="136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37"/>
        <v>1.29948</v>
      </c>
      <c r="R1750" s="8">
        <f t="shared" si="138"/>
        <v>358.97237569060775</v>
      </c>
      <c r="S1750" t="s">
        <v>8338</v>
      </c>
      <c r="T1750" t="s">
        <v>8339</v>
      </c>
      <c r="U1750">
        <f t="shared" si="139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35"/>
        <v>42795.583333333336</v>
      </c>
      <c r="K1751">
        <v>1485213921</v>
      </c>
      <c r="L1751" s="13">
        <f t="shared" si="136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37"/>
        <v>1.2348756218905472</v>
      </c>
      <c r="R1751" s="8">
        <f t="shared" si="138"/>
        <v>94.736641221374043</v>
      </c>
      <c r="S1751" t="s">
        <v>8338</v>
      </c>
      <c r="T1751" t="s">
        <v>8339</v>
      </c>
      <c r="U1751">
        <f t="shared" si="139"/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35"/>
        <v>42479.628518518519</v>
      </c>
      <c r="K1752">
        <v>1458936304</v>
      </c>
      <c r="L1752" s="13">
        <f t="shared" si="136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37"/>
        <v>2.0162</v>
      </c>
      <c r="R1752" s="8">
        <f t="shared" si="138"/>
        <v>80.647999999999996</v>
      </c>
      <c r="S1752" t="s">
        <v>8338</v>
      </c>
      <c r="T1752" t="s">
        <v>8339</v>
      </c>
      <c r="U1752">
        <f t="shared" si="139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35"/>
        <v>42082.5315162037</v>
      </c>
      <c r="K1753">
        <v>1424198723</v>
      </c>
      <c r="L1753" s="13">
        <f t="shared" si="136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37"/>
        <v>1.0289999999999999</v>
      </c>
      <c r="R1753" s="8">
        <f t="shared" si="138"/>
        <v>168.68852459016392</v>
      </c>
      <c r="S1753" t="s">
        <v>8338</v>
      </c>
      <c r="T1753" t="s">
        <v>8339</v>
      </c>
      <c r="U1753">
        <f t="shared" si="139"/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35"/>
        <v>42657.044930555552</v>
      </c>
      <c r="K1754">
        <v>1473833082</v>
      </c>
      <c r="L1754" s="13">
        <f t="shared" si="136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37"/>
        <v>2.6016666666666666</v>
      </c>
      <c r="R1754" s="8">
        <f t="shared" si="138"/>
        <v>34.68888888888889</v>
      </c>
      <c r="S1754" t="s">
        <v>8338</v>
      </c>
      <c r="T1754" t="s">
        <v>8339</v>
      </c>
      <c r="U1754">
        <f t="shared" si="139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35"/>
        <v>42450.499629629623</v>
      </c>
      <c r="K1755">
        <v>1455991168</v>
      </c>
      <c r="L1755" s="13">
        <f t="shared" si="136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37"/>
        <v>1.08</v>
      </c>
      <c r="R1755" s="8">
        <f t="shared" si="138"/>
        <v>462.85714285714283</v>
      </c>
      <c r="S1755" t="s">
        <v>8338</v>
      </c>
      <c r="T1755" t="s">
        <v>8339</v>
      </c>
      <c r="U1755">
        <f t="shared" si="139"/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35"/>
        <v>42097.626770833333</v>
      </c>
      <c r="K1756">
        <v>1425502953</v>
      </c>
      <c r="L1756" s="13">
        <f t="shared" si="136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37"/>
        <v>1.1052941176470588</v>
      </c>
      <c r="R1756" s="8">
        <f t="shared" si="138"/>
        <v>104.38888888888889</v>
      </c>
      <c r="S1756" t="s">
        <v>8338</v>
      </c>
      <c r="T1756" t="s">
        <v>8339</v>
      </c>
      <c r="U1756">
        <f t="shared" si="139"/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35"/>
        <v>42282.580567129626</v>
      </c>
      <c r="K1757">
        <v>1441479361</v>
      </c>
      <c r="L1757" s="13">
        <f t="shared" si="136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37"/>
        <v>1.2</v>
      </c>
      <c r="R1757" s="8">
        <f t="shared" si="138"/>
        <v>7.5</v>
      </c>
      <c r="S1757" t="s">
        <v>8338</v>
      </c>
      <c r="T1757" t="s">
        <v>8339</v>
      </c>
      <c r="U1757">
        <f t="shared" si="139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35"/>
        <v>42610.959131944437</v>
      </c>
      <c r="K1758">
        <v>1468987269</v>
      </c>
      <c r="L1758" s="13">
        <f t="shared" si="136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37"/>
        <v>1.0282909090909091</v>
      </c>
      <c r="R1758" s="8">
        <f t="shared" si="138"/>
        <v>47.13</v>
      </c>
      <c r="S1758" t="s">
        <v>8338</v>
      </c>
      <c r="T1758" t="s">
        <v>8339</v>
      </c>
      <c r="U1758">
        <f t="shared" si="139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35"/>
        <v>42763.603472222218</v>
      </c>
      <c r="K1759">
        <v>1483041083</v>
      </c>
      <c r="L1759" s="13">
        <f t="shared" si="136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37"/>
        <v>1.1599999999999999</v>
      </c>
      <c r="R1759" s="8">
        <f t="shared" si="138"/>
        <v>414.28571428571428</v>
      </c>
      <c r="S1759" t="s">
        <v>8338</v>
      </c>
      <c r="T1759" t="s">
        <v>8339</v>
      </c>
      <c r="U1759">
        <f t="shared" si="139"/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35"/>
        <v>42565.74759259259</v>
      </c>
      <c r="K1760">
        <v>1463352992</v>
      </c>
      <c r="L1760" s="13">
        <f t="shared" si="136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37"/>
        <v>1.147</v>
      </c>
      <c r="R1760" s="8">
        <f t="shared" si="138"/>
        <v>42.481481481481481</v>
      </c>
      <c r="S1760" t="s">
        <v>8338</v>
      </c>
      <c r="T1760" t="s">
        <v>8339</v>
      </c>
      <c r="U1760">
        <f t="shared" si="139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35"/>
        <v>42088.579039351847</v>
      </c>
      <c r="K1761">
        <v>1425585229</v>
      </c>
      <c r="L1761" s="13">
        <f t="shared" si="136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37"/>
        <v>1.0660000000000001</v>
      </c>
      <c r="R1761" s="8">
        <f t="shared" si="138"/>
        <v>108.77551020408163</v>
      </c>
      <c r="S1761" t="s">
        <v>8338</v>
      </c>
      <c r="T1761" t="s">
        <v>8339</v>
      </c>
      <c r="U1761">
        <f t="shared" si="139"/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35"/>
        <v>42425.464270833334</v>
      </c>
      <c r="K1762">
        <v>1454688513</v>
      </c>
      <c r="L1762" s="13">
        <f t="shared" si="136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37"/>
        <v>1.6544000000000001</v>
      </c>
      <c r="R1762" s="8">
        <f t="shared" si="138"/>
        <v>81.098039215686271</v>
      </c>
      <c r="S1762" t="s">
        <v>8338</v>
      </c>
      <c r="T1762" t="s">
        <v>8339</v>
      </c>
      <c r="U1762">
        <f t="shared" si="139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35"/>
        <v>42259.359490740739</v>
      </c>
      <c r="K1763">
        <v>1437745060</v>
      </c>
      <c r="L1763" s="13">
        <f t="shared" si="136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37"/>
        <v>1.55</v>
      </c>
      <c r="R1763" s="8">
        <f t="shared" si="138"/>
        <v>51.666666666666664</v>
      </c>
      <c r="S1763" t="s">
        <v>8338</v>
      </c>
      <c r="T1763" t="s">
        <v>8339</v>
      </c>
      <c r="U1763">
        <f t="shared" si="139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35"/>
        <v>42440.773668981477</v>
      </c>
      <c r="K1764">
        <v>1455147245</v>
      </c>
      <c r="L1764" s="13">
        <f t="shared" si="136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37"/>
        <v>8.85</v>
      </c>
      <c r="R1764" s="8">
        <f t="shared" si="138"/>
        <v>35.4</v>
      </c>
      <c r="S1764" t="s">
        <v>8338</v>
      </c>
      <c r="T1764" t="s">
        <v>8339</v>
      </c>
      <c r="U1764">
        <f t="shared" si="139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35"/>
        <v>42666.660185185181</v>
      </c>
      <c r="K1765">
        <v>1474663840</v>
      </c>
      <c r="L1765" s="13">
        <f t="shared" si="136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37"/>
        <v>1.0190833333333333</v>
      </c>
      <c r="R1765" s="8">
        <f t="shared" si="138"/>
        <v>103.63559322033899</v>
      </c>
      <c r="S1765" t="s">
        <v>8338</v>
      </c>
      <c r="T1765" t="s">
        <v>8339</v>
      </c>
      <c r="U1765">
        <f t="shared" si="139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35"/>
        <v>41854.27753472222</v>
      </c>
      <c r="K1766">
        <v>1404560379</v>
      </c>
      <c r="L1766" s="13">
        <f t="shared" si="136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37"/>
        <v>0.19600000000000001</v>
      </c>
      <c r="R1766" s="8">
        <f t="shared" si="138"/>
        <v>55.282051282051285</v>
      </c>
      <c r="S1766" t="s">
        <v>8338</v>
      </c>
      <c r="T1766" t="s">
        <v>8339</v>
      </c>
      <c r="U1766">
        <f t="shared" si="139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35"/>
        <v>41864.772129629629</v>
      </c>
      <c r="K1767">
        <v>1405380712</v>
      </c>
      <c r="L1767" s="13">
        <f t="shared" si="136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37"/>
        <v>0.59467839999999994</v>
      </c>
      <c r="R1767" s="8">
        <f t="shared" si="138"/>
        <v>72.16970873786407</v>
      </c>
      <c r="S1767" t="s">
        <v>8338</v>
      </c>
      <c r="T1767" t="s">
        <v>8339</v>
      </c>
      <c r="U1767">
        <f t="shared" si="139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35"/>
        <v>41876.65148148148</v>
      </c>
      <c r="K1768">
        <v>1407184688</v>
      </c>
      <c r="L1768" s="13">
        <f t="shared" si="136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37"/>
        <v>0</v>
      </c>
      <c r="R1768" s="8" t="e">
        <f t="shared" si="138"/>
        <v>#DIV/0!</v>
      </c>
      <c r="S1768" t="s">
        <v>8338</v>
      </c>
      <c r="T1768" t="s">
        <v>8339</v>
      </c>
      <c r="U1768">
        <f t="shared" si="139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35"/>
        <v>41854.450046296297</v>
      </c>
      <c r="K1769">
        <v>1404488884</v>
      </c>
      <c r="L1769" s="13">
        <f t="shared" si="136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37"/>
        <v>0.4572</v>
      </c>
      <c r="R1769" s="8">
        <f t="shared" si="138"/>
        <v>58.615384615384613</v>
      </c>
      <c r="S1769" t="s">
        <v>8338</v>
      </c>
      <c r="T1769" t="s">
        <v>8339</v>
      </c>
      <c r="U1769">
        <f t="shared" si="139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35"/>
        <v>41909.352361111109</v>
      </c>
      <c r="K1770">
        <v>1406640444</v>
      </c>
      <c r="L1770" s="13">
        <f t="shared" si="136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37"/>
        <v>3.7400000000000003E-2</v>
      </c>
      <c r="R1770" s="8">
        <f t="shared" si="138"/>
        <v>12.466666666666667</v>
      </c>
      <c r="S1770" t="s">
        <v>8338</v>
      </c>
      <c r="T1770" t="s">
        <v>8339</v>
      </c>
      <c r="U1770">
        <f t="shared" si="139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35"/>
        <v>42017.610636574071</v>
      </c>
      <c r="K1771">
        <v>1418585959</v>
      </c>
      <c r="L1771" s="13">
        <f t="shared" si="136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37"/>
        <v>2.7025E-2</v>
      </c>
      <c r="R1771" s="8">
        <f t="shared" si="138"/>
        <v>49.136363636363633</v>
      </c>
      <c r="S1771" t="s">
        <v>8338</v>
      </c>
      <c r="T1771" t="s">
        <v>8339</v>
      </c>
      <c r="U1771">
        <f t="shared" si="139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35"/>
        <v>41926.571689814817</v>
      </c>
      <c r="K1772">
        <v>1410288194</v>
      </c>
      <c r="L1772" s="13">
        <f t="shared" si="136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37"/>
        <v>0.56514285714285717</v>
      </c>
      <c r="R1772" s="8">
        <f t="shared" si="138"/>
        <v>150.5</v>
      </c>
      <c r="S1772" t="s">
        <v>8338</v>
      </c>
      <c r="T1772" t="s">
        <v>8339</v>
      </c>
      <c r="U1772">
        <f t="shared" si="139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35"/>
        <v>41935.771296296291</v>
      </c>
      <c r="K1773">
        <v>1411515040</v>
      </c>
      <c r="L1773" s="13">
        <f t="shared" si="136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37"/>
        <v>0.21309523809523809</v>
      </c>
      <c r="R1773" s="8">
        <f t="shared" si="138"/>
        <v>35.799999999999997</v>
      </c>
      <c r="S1773" t="s">
        <v>8338</v>
      </c>
      <c r="T1773" t="s">
        <v>8339</v>
      </c>
      <c r="U1773">
        <f t="shared" si="139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35"/>
        <v>41826.509675925925</v>
      </c>
      <c r="K1774">
        <v>1399482836</v>
      </c>
      <c r="L1774" s="13">
        <f t="shared" si="136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37"/>
        <v>0.156</v>
      </c>
      <c r="R1774" s="8">
        <f t="shared" si="138"/>
        <v>45.157894736842103</v>
      </c>
      <c r="S1774" t="s">
        <v>8338</v>
      </c>
      <c r="T1774" t="s">
        <v>8339</v>
      </c>
      <c r="U1774">
        <f t="shared" si="139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35"/>
        <v>42023.552060185182</v>
      </c>
      <c r="K1775">
        <v>1417803298</v>
      </c>
      <c r="L1775" s="13">
        <f t="shared" si="136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37"/>
        <v>6.2566666666666673E-2</v>
      </c>
      <c r="R1775" s="8">
        <f t="shared" si="138"/>
        <v>98.78947368421052</v>
      </c>
      <c r="S1775" t="s">
        <v>8338</v>
      </c>
      <c r="T1775" t="s">
        <v>8339</v>
      </c>
      <c r="U1775">
        <f t="shared" si="139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35"/>
        <v>41972.415972222218</v>
      </c>
      <c r="K1776">
        <v>1413609292</v>
      </c>
      <c r="L1776" s="13">
        <f t="shared" si="136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37"/>
        <v>0.4592</v>
      </c>
      <c r="R1776" s="8">
        <f t="shared" si="138"/>
        <v>88.307692307692307</v>
      </c>
      <c r="S1776" t="s">
        <v>8338</v>
      </c>
      <c r="T1776" t="s">
        <v>8339</v>
      </c>
      <c r="U1776">
        <f t="shared" si="139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35"/>
        <v>41936.768055555549</v>
      </c>
      <c r="K1777">
        <v>1410305160</v>
      </c>
      <c r="L1777" s="13">
        <f t="shared" si="136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37"/>
        <v>0.65101538461538466</v>
      </c>
      <c r="R1777" s="8">
        <f t="shared" si="138"/>
        <v>170.62903225806451</v>
      </c>
      <c r="S1777" t="s">
        <v>8338</v>
      </c>
      <c r="T1777" t="s">
        <v>8339</v>
      </c>
      <c r="U1777">
        <f t="shared" si="139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35"/>
        <v>41941.748506944445</v>
      </c>
      <c r="K1778">
        <v>1411513071</v>
      </c>
      <c r="L1778" s="13">
        <f t="shared" si="136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37"/>
        <v>6.7000000000000004E-2</v>
      </c>
      <c r="R1778" s="8">
        <f t="shared" si="138"/>
        <v>83.75</v>
      </c>
      <c r="S1778" t="s">
        <v>8338</v>
      </c>
      <c r="T1778" t="s">
        <v>8339</v>
      </c>
      <c r="U1778">
        <f t="shared" si="139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35"/>
        <v>42055.14876157407</v>
      </c>
      <c r="K1779">
        <v>1421829253</v>
      </c>
      <c r="L1779" s="13">
        <f t="shared" si="136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37"/>
        <v>0.135625</v>
      </c>
      <c r="R1779" s="8">
        <f t="shared" si="138"/>
        <v>65.099999999999994</v>
      </c>
      <c r="S1779" t="s">
        <v>8338</v>
      </c>
      <c r="T1779" t="s">
        <v>8339</v>
      </c>
      <c r="U1779">
        <f t="shared" si="139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35"/>
        <v>42090.613368055558</v>
      </c>
      <c r="K1780">
        <v>1423600995</v>
      </c>
      <c r="L1780" s="13">
        <f t="shared" si="136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37"/>
        <v>1.9900000000000001E-2</v>
      </c>
      <c r="R1780" s="8">
        <f t="shared" si="138"/>
        <v>66.333333333333329</v>
      </c>
      <c r="S1780" t="s">
        <v>8338</v>
      </c>
      <c r="T1780" t="s">
        <v>8339</v>
      </c>
      <c r="U1780">
        <f t="shared" si="139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35"/>
        <v>42615.483564814807</v>
      </c>
      <c r="K1781">
        <v>1470242180</v>
      </c>
      <c r="L1781" s="13">
        <f t="shared" si="136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37"/>
        <v>0.36236363636363639</v>
      </c>
      <c r="R1781" s="8">
        <f t="shared" si="138"/>
        <v>104.89473684210526</v>
      </c>
      <c r="S1781" t="s">
        <v>8338</v>
      </c>
      <c r="T1781" t="s">
        <v>8339</v>
      </c>
      <c r="U1781">
        <f t="shared" si="139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35"/>
        <v>42553.392476851848</v>
      </c>
      <c r="K1782">
        <v>1462285510</v>
      </c>
      <c r="L1782" s="13">
        <f t="shared" si="136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37"/>
        <v>0.39743333333333336</v>
      </c>
      <c r="R1782" s="8">
        <f t="shared" si="138"/>
        <v>78.440789473684205</v>
      </c>
      <c r="S1782" t="s">
        <v>8338</v>
      </c>
      <c r="T1782" t="s">
        <v>8339</v>
      </c>
      <c r="U1782">
        <f t="shared" si="139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35"/>
        <v>42628.409085648142</v>
      </c>
      <c r="K1783">
        <v>1471272545</v>
      </c>
      <c r="L1783" s="13">
        <f t="shared" si="136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37"/>
        <v>0.25763636363636366</v>
      </c>
      <c r="R1783" s="8">
        <f t="shared" si="138"/>
        <v>59.041666666666664</v>
      </c>
      <c r="S1783" t="s">
        <v>8338</v>
      </c>
      <c r="T1783" t="s">
        <v>8339</v>
      </c>
      <c r="U1783">
        <f t="shared" si="139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35"/>
        <v>42421.366770833331</v>
      </c>
      <c r="K1784">
        <v>1453211289</v>
      </c>
      <c r="L1784" s="13">
        <f t="shared" si="136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37"/>
        <v>0.15491428571428573</v>
      </c>
      <c r="R1784" s="8">
        <f t="shared" si="138"/>
        <v>71.34210526315789</v>
      </c>
      <c r="S1784" t="s">
        <v>8338</v>
      </c>
      <c r="T1784" t="s">
        <v>8339</v>
      </c>
      <c r="U1784">
        <f t="shared" si="139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35"/>
        <v>42145.741643518515</v>
      </c>
      <c r="K1785">
        <v>1429656478</v>
      </c>
      <c r="L1785" s="13">
        <f t="shared" si="136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37"/>
        <v>0.236925</v>
      </c>
      <c r="R1785" s="8">
        <f t="shared" si="138"/>
        <v>51.227027027027027</v>
      </c>
      <c r="S1785" t="s">
        <v>8338</v>
      </c>
      <c r="T1785" t="s">
        <v>8339</v>
      </c>
      <c r="U1785">
        <f t="shared" si="139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35"/>
        <v>42034.934027777774</v>
      </c>
      <c r="K1786">
        <v>1419954240</v>
      </c>
      <c r="L1786" s="13">
        <f t="shared" si="136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37"/>
        <v>0.39760000000000001</v>
      </c>
      <c r="R1786" s="8">
        <f t="shared" si="138"/>
        <v>60.242424242424242</v>
      </c>
      <c r="S1786" t="s">
        <v>8338</v>
      </c>
      <c r="T1786" t="s">
        <v>8339</v>
      </c>
      <c r="U1786">
        <f t="shared" si="139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35"/>
        <v>41927.791666666664</v>
      </c>
      <c r="K1787">
        <v>1410750855</v>
      </c>
      <c r="L1787" s="13">
        <f t="shared" si="136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37"/>
        <v>0.20220833333333332</v>
      </c>
      <c r="R1787" s="8">
        <f t="shared" si="138"/>
        <v>44.935185185185183</v>
      </c>
      <c r="S1787" t="s">
        <v>8338</v>
      </c>
      <c r="T1787" t="s">
        <v>8339</v>
      </c>
      <c r="U1787">
        <f t="shared" si="139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35"/>
        <v>41988.342326388891</v>
      </c>
      <c r="K1788">
        <v>1416057177</v>
      </c>
      <c r="L1788" s="13">
        <f t="shared" si="136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37"/>
        <v>0.47631578947368419</v>
      </c>
      <c r="R1788" s="8">
        <f t="shared" si="138"/>
        <v>31.206896551724139</v>
      </c>
      <c r="S1788" t="s">
        <v>8338</v>
      </c>
      <c r="T1788" t="s">
        <v>8339</v>
      </c>
      <c r="U1788">
        <f t="shared" si="139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35"/>
        <v>42098.40552083333</v>
      </c>
      <c r="K1789">
        <v>1425570237</v>
      </c>
      <c r="L1789" s="13">
        <f t="shared" si="136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37"/>
        <v>0.15329999999999999</v>
      </c>
      <c r="R1789" s="8">
        <f t="shared" si="138"/>
        <v>63.875</v>
      </c>
      <c r="S1789" t="s">
        <v>8338</v>
      </c>
      <c r="T1789" t="s">
        <v>8339</v>
      </c>
      <c r="U1789">
        <f t="shared" si="139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35"/>
        <v>41943.740069444444</v>
      </c>
      <c r="K1790">
        <v>1412203542</v>
      </c>
      <c r="L1790" s="13">
        <f t="shared" si="136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37"/>
        <v>1.3818181818181818E-2</v>
      </c>
      <c r="R1790" s="8">
        <f t="shared" si="138"/>
        <v>19</v>
      </c>
      <c r="S1790" t="s">
        <v>8338</v>
      </c>
      <c r="T1790" t="s">
        <v>8339</v>
      </c>
      <c r="U1790">
        <f t="shared" si="139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35"/>
        <v>42016.041701388887</v>
      </c>
      <c r="K1791">
        <v>1415858403</v>
      </c>
      <c r="L1791" s="13">
        <f t="shared" si="136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37"/>
        <v>5.0000000000000001E-3</v>
      </c>
      <c r="R1791" s="8">
        <f t="shared" si="138"/>
        <v>10</v>
      </c>
      <c r="S1791" t="s">
        <v>8338</v>
      </c>
      <c r="T1791" t="s">
        <v>8339</v>
      </c>
      <c r="U1791">
        <f t="shared" si="139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35"/>
        <v>42040.466180555552</v>
      </c>
      <c r="K1792">
        <v>1420560678</v>
      </c>
      <c r="L1792" s="13">
        <f t="shared" si="136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37"/>
        <v>4.9575757575757579E-2</v>
      </c>
      <c r="R1792" s="8">
        <f t="shared" si="138"/>
        <v>109.06666666666666</v>
      </c>
      <c r="S1792" t="s">
        <v>8338</v>
      </c>
      <c r="T1792" t="s">
        <v>8339</v>
      </c>
      <c r="U1792">
        <f t="shared" si="139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35"/>
        <v>42033.532002314816</v>
      </c>
      <c r="K1793">
        <v>1417369565</v>
      </c>
      <c r="L1793" s="13">
        <f t="shared" si="136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37"/>
        <v>3.5666666666666666E-2</v>
      </c>
      <c r="R1793" s="8">
        <f t="shared" si="138"/>
        <v>26.75</v>
      </c>
      <c r="S1793" t="s">
        <v>8338</v>
      </c>
      <c r="T1793" t="s">
        <v>8339</v>
      </c>
      <c r="U1793">
        <f t="shared" si="139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ref="J1794:J1857" si="140">(I1794/86400)+25569+(-5/24)</f>
        <v>42226.082638888889</v>
      </c>
      <c r="K1794">
        <v>1435970682</v>
      </c>
      <c r="L1794" s="13">
        <f t="shared" ref="L1794:L1857" si="141">(K1794/86400)+25569+(-5/24)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42">E1794/D1794</f>
        <v>0.61124000000000001</v>
      </c>
      <c r="R1794" s="8">
        <f t="shared" ref="R1794:R1857" si="143">E1794/N1794</f>
        <v>109.93525179856115</v>
      </c>
      <c r="S1794" t="s">
        <v>8338</v>
      </c>
      <c r="T1794" t="s">
        <v>8339</v>
      </c>
      <c r="U1794">
        <f t="shared" si="139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si="140"/>
        <v>41970.724999999999</v>
      </c>
      <c r="K1795">
        <v>1414531440</v>
      </c>
      <c r="L1795" s="13">
        <f t="shared" si="141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42"/>
        <v>1.3333333333333334E-2</v>
      </c>
      <c r="R1795" s="8">
        <f t="shared" si="143"/>
        <v>20</v>
      </c>
      <c r="S1795" t="s">
        <v>8338</v>
      </c>
      <c r="T1795" t="s">
        <v>8339</v>
      </c>
      <c r="U1795">
        <f t="shared" ref="U1795:U1858" si="144">J1795-L1795</f>
        <v>30.041666666671517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40"/>
        <v>42046.342847222222</v>
      </c>
      <c r="K1796">
        <v>1420636422</v>
      </c>
      <c r="L1796" s="13">
        <f t="shared" si="141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42"/>
        <v>0.11077777777777778</v>
      </c>
      <c r="R1796" s="8">
        <f t="shared" si="143"/>
        <v>55.388888888888886</v>
      </c>
      <c r="S1796" t="s">
        <v>8338</v>
      </c>
      <c r="T1796" t="s">
        <v>8339</v>
      </c>
      <c r="U1796">
        <f t="shared" si="144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40"/>
        <v>42657.458333333336</v>
      </c>
      <c r="K1797">
        <v>1473922541</v>
      </c>
      <c r="L1797" s="13">
        <f t="shared" si="141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42"/>
        <v>0.38735714285714284</v>
      </c>
      <c r="R1797" s="8">
        <f t="shared" si="143"/>
        <v>133.90123456790124</v>
      </c>
      <c r="S1797" t="s">
        <v>8338</v>
      </c>
      <c r="T1797" t="s">
        <v>8339</v>
      </c>
      <c r="U1797">
        <f t="shared" si="144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40"/>
        <v>42575.231087962959</v>
      </c>
      <c r="K1798">
        <v>1464172366</v>
      </c>
      <c r="L1798" s="13">
        <f t="shared" si="141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42"/>
        <v>0.22052631578947368</v>
      </c>
      <c r="R1798" s="8">
        <f t="shared" si="143"/>
        <v>48.720930232558139</v>
      </c>
      <c r="S1798" t="s">
        <v>8338</v>
      </c>
      <c r="T1798" t="s">
        <v>8339</v>
      </c>
      <c r="U1798">
        <f t="shared" si="144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40"/>
        <v>42719.360983796294</v>
      </c>
      <c r="K1799">
        <v>1479217189</v>
      </c>
      <c r="L1799" s="13">
        <f t="shared" si="141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42"/>
        <v>0.67549999999999999</v>
      </c>
      <c r="R1799" s="8">
        <f t="shared" si="143"/>
        <v>48.25</v>
      </c>
      <c r="S1799" t="s">
        <v>8338</v>
      </c>
      <c r="T1799" t="s">
        <v>8339</v>
      </c>
      <c r="U1799">
        <f t="shared" si="144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40"/>
        <v>42404.118437499994</v>
      </c>
      <c r="K1800">
        <v>1449388233</v>
      </c>
      <c r="L1800" s="13">
        <f t="shared" si="141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42"/>
        <v>0.136375</v>
      </c>
      <c r="R1800" s="8">
        <f t="shared" si="143"/>
        <v>58.972972972972975</v>
      </c>
      <c r="S1800" t="s">
        <v>8338</v>
      </c>
      <c r="T1800" t="s">
        <v>8339</v>
      </c>
      <c r="U1800">
        <f t="shared" si="144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40"/>
        <v>41954.676018518519</v>
      </c>
      <c r="K1801">
        <v>1414008808</v>
      </c>
      <c r="L1801" s="13">
        <f t="shared" si="141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42"/>
        <v>1.7457500000000001E-2</v>
      </c>
      <c r="R1801" s="8">
        <f t="shared" si="143"/>
        <v>11.638333333333334</v>
      </c>
      <c r="S1801" t="s">
        <v>8338</v>
      </c>
      <c r="T1801" t="s">
        <v>8339</v>
      </c>
      <c r="U1801">
        <f t="shared" si="144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40"/>
        <v>42653.397800925923</v>
      </c>
      <c r="K1802">
        <v>1473517970</v>
      </c>
      <c r="L1802" s="13">
        <f t="shared" si="141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42"/>
        <v>0.20449632511889321</v>
      </c>
      <c r="R1802" s="8">
        <f t="shared" si="143"/>
        <v>83.716814159292042</v>
      </c>
      <c r="S1802" t="s">
        <v>8338</v>
      </c>
      <c r="T1802" t="s">
        <v>8339</v>
      </c>
      <c r="U1802">
        <f t="shared" si="144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40"/>
        <v>42353.298611111109</v>
      </c>
      <c r="K1803">
        <v>1447429868</v>
      </c>
      <c r="L1803" s="13">
        <f t="shared" si="141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42"/>
        <v>0.13852941176470587</v>
      </c>
      <c r="R1803" s="8">
        <f t="shared" si="143"/>
        <v>63.648648648648646</v>
      </c>
      <c r="S1803" t="s">
        <v>8338</v>
      </c>
      <c r="T1803" t="s">
        <v>8339</v>
      </c>
      <c r="U1803">
        <f t="shared" si="144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40"/>
        <v>42182.707638888889</v>
      </c>
      <c r="K1804">
        <v>1433416830</v>
      </c>
      <c r="L1804" s="13">
        <f t="shared" si="141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42"/>
        <v>0.48485714285714288</v>
      </c>
      <c r="R1804" s="8">
        <f t="shared" si="143"/>
        <v>94.277777777777771</v>
      </c>
      <c r="S1804" t="s">
        <v>8338</v>
      </c>
      <c r="T1804" t="s">
        <v>8339</v>
      </c>
      <c r="U1804">
        <f t="shared" si="144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40"/>
        <v>42048.863217592589</v>
      </c>
      <c r="K1805">
        <v>1421199782</v>
      </c>
      <c r="L1805" s="13">
        <f t="shared" si="141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42"/>
        <v>0.308</v>
      </c>
      <c r="R1805" s="8">
        <f t="shared" si="143"/>
        <v>71.86666666666666</v>
      </c>
      <c r="S1805" t="s">
        <v>8338</v>
      </c>
      <c r="T1805" t="s">
        <v>8339</v>
      </c>
      <c r="U1805">
        <f t="shared" si="144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40"/>
        <v>42322.511620370373</v>
      </c>
      <c r="K1806">
        <v>1444061804</v>
      </c>
      <c r="L1806" s="13">
        <f t="shared" si="141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42"/>
        <v>0.35174193548387095</v>
      </c>
      <c r="R1806" s="8">
        <f t="shared" si="143"/>
        <v>104.84615384615384</v>
      </c>
      <c r="S1806" t="s">
        <v>8338</v>
      </c>
      <c r="T1806" t="s">
        <v>8339</v>
      </c>
      <c r="U1806">
        <f t="shared" si="144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40"/>
        <v>42279.541666666664</v>
      </c>
      <c r="K1807">
        <v>1441048658</v>
      </c>
      <c r="L1807" s="13">
        <f t="shared" si="141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42"/>
        <v>0.36404444444444445</v>
      </c>
      <c r="R1807" s="8">
        <f t="shared" si="143"/>
        <v>67.139344262295083</v>
      </c>
      <c r="S1807" t="s">
        <v>8338</v>
      </c>
      <c r="T1807" t="s">
        <v>8339</v>
      </c>
      <c r="U1807">
        <f t="shared" si="144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40"/>
        <v>41912.429965277777</v>
      </c>
      <c r="K1808">
        <v>1409066349</v>
      </c>
      <c r="L1808" s="13">
        <f t="shared" si="141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42"/>
        <v>2.955E-2</v>
      </c>
      <c r="R1808" s="8">
        <f t="shared" si="143"/>
        <v>73.875</v>
      </c>
      <c r="S1808" t="s">
        <v>8338</v>
      </c>
      <c r="T1808" t="s">
        <v>8339</v>
      </c>
      <c r="U1808">
        <f t="shared" si="144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40"/>
        <v>41909.860104166662</v>
      </c>
      <c r="K1809">
        <v>1409276313</v>
      </c>
      <c r="L1809" s="13">
        <f t="shared" si="141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42"/>
        <v>0.1106</v>
      </c>
      <c r="R1809" s="8">
        <f t="shared" si="143"/>
        <v>69.125</v>
      </c>
      <c r="S1809" t="s">
        <v>8338</v>
      </c>
      <c r="T1809" t="s">
        <v>8339</v>
      </c>
      <c r="U1809">
        <f t="shared" si="144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40"/>
        <v>42777.472569444442</v>
      </c>
      <c r="K1810">
        <v>1483806030</v>
      </c>
      <c r="L1810" s="13">
        <f t="shared" si="141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42"/>
        <v>0.41407142857142859</v>
      </c>
      <c r="R1810" s="8">
        <f t="shared" si="143"/>
        <v>120.77083333333333</v>
      </c>
      <c r="S1810" t="s">
        <v>8338</v>
      </c>
      <c r="T1810" t="s">
        <v>8339</v>
      </c>
      <c r="U1810">
        <f t="shared" si="144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40"/>
        <v>42064.699525462966</v>
      </c>
      <c r="K1811">
        <v>1422222439</v>
      </c>
      <c r="L1811" s="13">
        <f t="shared" si="141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42"/>
        <v>0.10857142857142857</v>
      </c>
      <c r="R1811" s="8">
        <f t="shared" si="143"/>
        <v>42.222222222222221</v>
      </c>
      <c r="S1811" t="s">
        <v>8338</v>
      </c>
      <c r="T1811" t="s">
        <v>8339</v>
      </c>
      <c r="U1811">
        <f t="shared" si="144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40"/>
        <v>41872.701689814814</v>
      </c>
      <c r="K1812">
        <v>1407621026</v>
      </c>
      <c r="L1812" s="13">
        <f t="shared" si="141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42"/>
        <v>3.3333333333333333E-2</v>
      </c>
      <c r="R1812" s="8">
        <f t="shared" si="143"/>
        <v>7.5</v>
      </c>
      <c r="S1812" t="s">
        <v>8338</v>
      </c>
      <c r="T1812" t="s">
        <v>8339</v>
      </c>
      <c r="U1812">
        <f t="shared" si="144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40"/>
        <v>41935.958333333328</v>
      </c>
      <c r="K1813">
        <v>1408962270</v>
      </c>
      <c r="L1813" s="13">
        <f t="shared" si="141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42"/>
        <v>7.407407407407407E-4</v>
      </c>
      <c r="R1813" s="8">
        <f t="shared" si="143"/>
        <v>1.5384615384615385</v>
      </c>
      <c r="S1813" t="s">
        <v>8338</v>
      </c>
      <c r="T1813" t="s">
        <v>8339</v>
      </c>
      <c r="U1813">
        <f t="shared" si="144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40"/>
        <v>42554.110370370363</v>
      </c>
      <c r="K1814">
        <v>1464939536</v>
      </c>
      <c r="L1814" s="13">
        <f t="shared" si="141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42"/>
        <v>0.13307692307692306</v>
      </c>
      <c r="R1814" s="8">
        <f t="shared" si="143"/>
        <v>37.608695652173914</v>
      </c>
      <c r="S1814" t="s">
        <v>8338</v>
      </c>
      <c r="T1814" t="s">
        <v>8339</v>
      </c>
      <c r="U1814">
        <f t="shared" si="144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40"/>
        <v>41859.68069444444</v>
      </c>
      <c r="K1815">
        <v>1404940812</v>
      </c>
      <c r="L1815" s="13">
        <f t="shared" si="141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42"/>
        <v>0</v>
      </c>
      <c r="R1815" s="8" t="e">
        <f t="shared" si="143"/>
        <v>#DIV/0!</v>
      </c>
      <c r="S1815" t="s">
        <v>8338</v>
      </c>
      <c r="T1815" t="s">
        <v>8339</v>
      </c>
      <c r="U1815">
        <f t="shared" si="144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40"/>
        <v>42063.105740740742</v>
      </c>
      <c r="K1816">
        <v>1422516736</v>
      </c>
      <c r="L1816" s="13">
        <f t="shared" si="141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42"/>
        <v>0.49183333333333334</v>
      </c>
      <c r="R1816" s="8">
        <f t="shared" si="143"/>
        <v>42.157142857142858</v>
      </c>
      <c r="S1816" t="s">
        <v>8338</v>
      </c>
      <c r="T1816" t="s">
        <v>8339</v>
      </c>
      <c r="U1816">
        <f t="shared" si="144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40"/>
        <v>42186.698344907403</v>
      </c>
      <c r="K1817">
        <v>1434577537</v>
      </c>
      <c r="L1817" s="13">
        <f t="shared" si="141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42"/>
        <v>0</v>
      </c>
      <c r="R1817" s="8" t="e">
        <f t="shared" si="143"/>
        <v>#DIV/0!</v>
      </c>
      <c r="S1817" t="s">
        <v>8338</v>
      </c>
      <c r="T1817" t="s">
        <v>8339</v>
      </c>
      <c r="U1817">
        <f t="shared" si="144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40"/>
        <v>42576.583333333336</v>
      </c>
      <c r="K1818">
        <v>1467061303</v>
      </c>
      <c r="L1818" s="13">
        <f t="shared" si="141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42"/>
        <v>2.036E-2</v>
      </c>
      <c r="R1818" s="8">
        <f t="shared" si="143"/>
        <v>84.833333333333329</v>
      </c>
      <c r="S1818" t="s">
        <v>8338</v>
      </c>
      <c r="T1818" t="s">
        <v>8339</v>
      </c>
      <c r="U1818">
        <f t="shared" si="144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40"/>
        <v>42765.082638888889</v>
      </c>
      <c r="K1819">
        <v>1480607607</v>
      </c>
      <c r="L1819" s="13">
        <f t="shared" si="141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42"/>
        <v>0.52327777777777773</v>
      </c>
      <c r="R1819" s="8">
        <f t="shared" si="143"/>
        <v>94.19</v>
      </c>
      <c r="S1819" t="s">
        <v>8338</v>
      </c>
      <c r="T1819" t="s">
        <v>8339</v>
      </c>
      <c r="U1819">
        <f t="shared" si="144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40"/>
        <v>42096.984374999993</v>
      </c>
      <c r="K1820">
        <v>1425447450</v>
      </c>
      <c r="L1820" s="13">
        <f t="shared" si="141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42"/>
        <v>0</v>
      </c>
      <c r="R1820" s="8" t="e">
        <f t="shared" si="143"/>
        <v>#DIV/0!</v>
      </c>
      <c r="S1820" t="s">
        <v>8338</v>
      </c>
      <c r="T1820" t="s">
        <v>8339</v>
      </c>
      <c r="U1820">
        <f t="shared" si="144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40"/>
        <v>41850.543935185182</v>
      </c>
      <c r="K1821">
        <v>1404151396</v>
      </c>
      <c r="L1821" s="13">
        <f t="shared" si="141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42"/>
        <v>2.0833333333333332E-2</v>
      </c>
      <c r="R1821" s="8">
        <f t="shared" si="143"/>
        <v>6.25</v>
      </c>
      <c r="S1821" t="s">
        <v>8338</v>
      </c>
      <c r="T1821" t="s">
        <v>8339</v>
      </c>
      <c r="U1821">
        <f t="shared" si="144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40"/>
        <v>42094.834374999999</v>
      </c>
      <c r="K1822">
        <v>1425261690</v>
      </c>
      <c r="L1822" s="13">
        <f t="shared" si="141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42"/>
        <v>6.565384615384616E-2</v>
      </c>
      <c r="R1822" s="8">
        <f t="shared" si="143"/>
        <v>213.375</v>
      </c>
      <c r="S1822" t="s">
        <v>8338</v>
      </c>
      <c r="T1822" t="s">
        <v>8339</v>
      </c>
      <c r="U1822">
        <f t="shared" si="144"/>
        <v>29.958333333335759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40"/>
        <v>40971.110729166663</v>
      </c>
      <c r="K1823">
        <v>1326872367</v>
      </c>
      <c r="L1823" s="13">
        <f t="shared" si="141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42"/>
        <v>1.3489</v>
      </c>
      <c r="R1823" s="8">
        <f t="shared" si="143"/>
        <v>59.162280701754383</v>
      </c>
      <c r="S1823" t="s">
        <v>8325</v>
      </c>
      <c r="T1823" t="s">
        <v>8326</v>
      </c>
      <c r="U1823">
        <f t="shared" si="144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40"/>
        <v>41670.584027777775</v>
      </c>
      <c r="K1824">
        <v>1388084862</v>
      </c>
      <c r="L1824" s="13">
        <f t="shared" si="141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42"/>
        <v>1</v>
      </c>
      <c r="R1824" s="8">
        <f t="shared" si="143"/>
        <v>27.272727272727273</v>
      </c>
      <c r="S1824" t="s">
        <v>8325</v>
      </c>
      <c r="T1824" t="s">
        <v>8326</v>
      </c>
      <c r="U1824">
        <f t="shared" si="144"/>
        <v>35.995347222218697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40"/>
        <v>41206.47657407407</v>
      </c>
      <c r="K1825">
        <v>1348503976</v>
      </c>
      <c r="L1825" s="13">
        <f t="shared" si="141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42"/>
        <v>1.1585714285714286</v>
      </c>
      <c r="R1825" s="8">
        <f t="shared" si="143"/>
        <v>24.575757575757574</v>
      </c>
      <c r="S1825" t="s">
        <v>8325</v>
      </c>
      <c r="T1825" t="s">
        <v>8326</v>
      </c>
      <c r="U1825">
        <f t="shared" si="144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40"/>
        <v>41646.880555555552</v>
      </c>
      <c r="K1826">
        <v>1387403967</v>
      </c>
      <c r="L1826" s="13">
        <f t="shared" si="141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42"/>
        <v>1.0006666666666666</v>
      </c>
      <c r="R1826" s="8">
        <f t="shared" si="143"/>
        <v>75.05</v>
      </c>
      <c r="S1826" t="s">
        <v>8325</v>
      </c>
      <c r="T1826" t="s">
        <v>8326</v>
      </c>
      <c r="U1826">
        <f t="shared" si="144"/>
        <v>20.172604166669771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40"/>
        <v>41466.626192129625</v>
      </c>
      <c r="K1827">
        <v>1371585703</v>
      </c>
      <c r="L1827" s="13">
        <f t="shared" si="141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42"/>
        <v>1.0505</v>
      </c>
      <c r="R1827" s="8">
        <f t="shared" si="143"/>
        <v>42.02</v>
      </c>
      <c r="S1827" t="s">
        <v>8325</v>
      </c>
      <c r="T1827" t="s">
        <v>8326</v>
      </c>
      <c r="U1827">
        <f t="shared" si="144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40"/>
        <v>41687.715474537035</v>
      </c>
      <c r="K1828">
        <v>1390083017</v>
      </c>
      <c r="L1828" s="13">
        <f t="shared" si="141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42"/>
        <v>1.01</v>
      </c>
      <c r="R1828" s="8">
        <f t="shared" si="143"/>
        <v>53.157894736842103</v>
      </c>
      <c r="S1828" t="s">
        <v>8325</v>
      </c>
      <c r="T1828" t="s">
        <v>8326</v>
      </c>
      <c r="U1828">
        <f t="shared" si="144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40"/>
        <v>40605.117604166662</v>
      </c>
      <c r="K1829">
        <v>1294818561</v>
      </c>
      <c r="L1829" s="13">
        <f t="shared" si="141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42"/>
        <v>1.0066250000000001</v>
      </c>
      <c r="R1829" s="8">
        <f t="shared" si="143"/>
        <v>83.885416666666671</v>
      </c>
      <c r="S1829" t="s">
        <v>8325</v>
      </c>
      <c r="T1829" t="s">
        <v>8326</v>
      </c>
      <c r="U1829">
        <f t="shared" si="144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40"/>
        <v>41768.708333333328</v>
      </c>
      <c r="K1830">
        <v>1396906530</v>
      </c>
      <c r="L1830" s="13">
        <f t="shared" si="141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42"/>
        <v>1.0016</v>
      </c>
      <c r="R1830" s="8">
        <f t="shared" si="143"/>
        <v>417.33333333333331</v>
      </c>
      <c r="S1830" t="s">
        <v>8325</v>
      </c>
      <c r="T1830" t="s">
        <v>8326</v>
      </c>
      <c r="U1830">
        <f t="shared" si="144"/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40"/>
        <v>40564.708333333328</v>
      </c>
      <c r="K1831">
        <v>1291428371</v>
      </c>
      <c r="L1831" s="13">
        <f t="shared" si="141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42"/>
        <v>1.6668333333333334</v>
      </c>
      <c r="R1831" s="8">
        <f t="shared" si="143"/>
        <v>75.765151515151516</v>
      </c>
      <c r="S1831" t="s">
        <v>8325</v>
      </c>
      <c r="T1831" t="s">
        <v>8326</v>
      </c>
      <c r="U1831">
        <f t="shared" si="144"/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40"/>
        <v>41694.475775462961</v>
      </c>
      <c r="K1832">
        <v>1390667107</v>
      </c>
      <c r="L1832" s="13">
        <f t="shared" si="141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42"/>
        <v>1.0153333333333334</v>
      </c>
      <c r="R1832" s="8">
        <f t="shared" si="143"/>
        <v>67.389380530973455</v>
      </c>
      <c r="S1832" t="s">
        <v>8325</v>
      </c>
      <c r="T1832" t="s">
        <v>8326</v>
      </c>
      <c r="U1832">
        <f t="shared" si="144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40"/>
        <v>41041.787766203699</v>
      </c>
      <c r="K1833">
        <v>1335570863</v>
      </c>
      <c r="L1833" s="13">
        <f t="shared" si="141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42"/>
        <v>1.03</v>
      </c>
      <c r="R1833" s="8">
        <f t="shared" si="143"/>
        <v>73.571428571428569</v>
      </c>
      <c r="S1833" t="s">
        <v>8325</v>
      </c>
      <c r="T1833" t="s">
        <v>8326</v>
      </c>
      <c r="U1833">
        <f t="shared" si="144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40"/>
        <v>40606.331331018519</v>
      </c>
      <c r="K1834">
        <v>1296651427</v>
      </c>
      <c r="L1834" s="13">
        <f t="shared" si="141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42"/>
        <v>1.4285714285714286</v>
      </c>
      <c r="R1834" s="8">
        <f t="shared" si="143"/>
        <v>25</v>
      </c>
      <c r="S1834" t="s">
        <v>8325</v>
      </c>
      <c r="T1834" t="s">
        <v>8326</v>
      </c>
      <c r="U1834">
        <f t="shared" si="144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40"/>
        <v>41335.124305555553</v>
      </c>
      <c r="K1835">
        <v>1359421403</v>
      </c>
      <c r="L1835" s="13">
        <f t="shared" si="141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42"/>
        <v>2.625</v>
      </c>
      <c r="R1835" s="8">
        <f t="shared" si="143"/>
        <v>42</v>
      </c>
      <c r="S1835" t="s">
        <v>8325</v>
      </c>
      <c r="T1835" t="s">
        <v>8326</v>
      </c>
      <c r="U1835">
        <f t="shared" si="144"/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40"/>
        <v>42028.755729166667</v>
      </c>
      <c r="K1836">
        <v>1418684895</v>
      </c>
      <c r="L1836" s="13">
        <f t="shared" si="141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42"/>
        <v>1.1805000000000001</v>
      </c>
      <c r="R1836" s="8">
        <f t="shared" si="143"/>
        <v>131.16666666666666</v>
      </c>
      <c r="S1836" t="s">
        <v>8325</v>
      </c>
      <c r="T1836" t="s">
        <v>8326</v>
      </c>
      <c r="U1836">
        <f t="shared" si="144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40"/>
        <v>42460.452210648145</v>
      </c>
      <c r="K1837">
        <v>1456851071</v>
      </c>
      <c r="L1837" s="13">
        <f t="shared" si="141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42"/>
        <v>1.04</v>
      </c>
      <c r="R1837" s="8">
        <f t="shared" si="143"/>
        <v>47.272727272727273</v>
      </c>
      <c r="S1837" t="s">
        <v>8325</v>
      </c>
      <c r="T1837" t="s">
        <v>8326</v>
      </c>
      <c r="U1837">
        <f t="shared" si="144"/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40"/>
        <v>41322.601030092592</v>
      </c>
      <c r="K1838">
        <v>1359660329</v>
      </c>
      <c r="L1838" s="13">
        <f t="shared" si="141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42"/>
        <v>2.0034000000000001</v>
      </c>
      <c r="R1838" s="8">
        <f t="shared" si="143"/>
        <v>182.12727272727273</v>
      </c>
      <c r="S1838" t="s">
        <v>8325</v>
      </c>
      <c r="T1838" t="s">
        <v>8326</v>
      </c>
      <c r="U1838">
        <f t="shared" si="144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40"/>
        <v>40985.797858796293</v>
      </c>
      <c r="K1839">
        <v>1326848935</v>
      </c>
      <c r="L1839" s="13">
        <f t="shared" si="141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42"/>
        <v>3.0683333333333334</v>
      </c>
      <c r="R1839" s="8">
        <f t="shared" si="143"/>
        <v>61.366666666666667</v>
      </c>
      <c r="S1839" t="s">
        <v>8325</v>
      </c>
      <c r="T1839" t="s">
        <v>8326</v>
      </c>
      <c r="U1839">
        <f t="shared" si="144"/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40"/>
        <v>40816.916666666664</v>
      </c>
      <c r="K1840">
        <v>1314989557</v>
      </c>
      <c r="L1840" s="13">
        <f t="shared" si="141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42"/>
        <v>1.00149</v>
      </c>
      <c r="R1840" s="8">
        <f t="shared" si="143"/>
        <v>35.767499999999998</v>
      </c>
      <c r="S1840" t="s">
        <v>8325</v>
      </c>
      <c r="T1840" t="s">
        <v>8326</v>
      </c>
      <c r="U1840">
        <f t="shared" si="144"/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40"/>
        <v>42644.513680555552</v>
      </c>
      <c r="K1841">
        <v>1472750382</v>
      </c>
      <c r="L1841" s="13">
        <f t="shared" si="141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42"/>
        <v>2.0529999999999999</v>
      </c>
      <c r="R1841" s="8">
        <f t="shared" si="143"/>
        <v>45.62222222222222</v>
      </c>
      <c r="S1841" t="s">
        <v>8325</v>
      </c>
      <c r="T1841" t="s">
        <v>8326</v>
      </c>
      <c r="U1841">
        <f t="shared" si="144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40"/>
        <v>41400.999305555553</v>
      </c>
      <c r="K1842">
        <v>1366251510</v>
      </c>
      <c r="L1842" s="13">
        <f t="shared" si="141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42"/>
        <v>1.0888888888888888</v>
      </c>
      <c r="R1842" s="8">
        <f t="shared" si="143"/>
        <v>75.384615384615387</v>
      </c>
      <c r="S1842" t="s">
        <v>8325</v>
      </c>
      <c r="T1842" t="s">
        <v>8326</v>
      </c>
      <c r="U1842">
        <f t="shared" si="144"/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40"/>
        <v>41778.999305555553</v>
      </c>
      <c r="K1843">
        <v>1397679445</v>
      </c>
      <c r="L1843" s="13">
        <f t="shared" si="141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42"/>
        <v>1.0175000000000001</v>
      </c>
      <c r="R1843" s="8">
        <f t="shared" si="143"/>
        <v>50.875</v>
      </c>
      <c r="S1843" t="s">
        <v>8325</v>
      </c>
      <c r="T1843" t="s">
        <v>8326</v>
      </c>
      <c r="U1843">
        <f t="shared" si="144"/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40"/>
        <v>42065.040972222218</v>
      </c>
      <c r="K1844">
        <v>1422371381</v>
      </c>
      <c r="L1844" s="13">
        <f t="shared" si="141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42"/>
        <v>1.2524999999999999</v>
      </c>
      <c r="R1844" s="8">
        <f t="shared" si="143"/>
        <v>119.28571428571429</v>
      </c>
      <c r="S1844" t="s">
        <v>8325</v>
      </c>
      <c r="T1844" t="s">
        <v>8326</v>
      </c>
      <c r="U1844">
        <f t="shared" si="144"/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40"/>
        <v>40594.786504629628</v>
      </c>
      <c r="K1845">
        <v>1295653954</v>
      </c>
      <c r="L1845" s="13">
        <f t="shared" si="141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42"/>
        <v>1.2400610000000001</v>
      </c>
      <c r="R1845" s="8">
        <f t="shared" si="143"/>
        <v>92.541865671641801</v>
      </c>
      <c r="S1845" t="s">
        <v>8325</v>
      </c>
      <c r="T1845" t="s">
        <v>8326</v>
      </c>
      <c r="U1845">
        <f t="shared" si="144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40"/>
        <v>40704.916666666664</v>
      </c>
      <c r="K1846">
        <v>1304464914</v>
      </c>
      <c r="L1846" s="13">
        <f t="shared" si="141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42"/>
        <v>1.014</v>
      </c>
      <c r="R1846" s="8">
        <f t="shared" si="143"/>
        <v>76.05</v>
      </c>
      <c r="S1846" t="s">
        <v>8325</v>
      </c>
      <c r="T1846" t="s">
        <v>8326</v>
      </c>
      <c r="U1846">
        <f t="shared" si="144"/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40"/>
        <v>42537.996527777774</v>
      </c>
      <c r="K1847">
        <v>1464854398</v>
      </c>
      <c r="L1847" s="13">
        <f t="shared" si="141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42"/>
        <v>1</v>
      </c>
      <c r="R1847" s="8">
        <f t="shared" si="143"/>
        <v>52.631578947368418</v>
      </c>
      <c r="S1847" t="s">
        <v>8325</v>
      </c>
      <c r="T1847" t="s">
        <v>8326</v>
      </c>
      <c r="U1847">
        <f t="shared" si="144"/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40"/>
        <v>41258.441863425927</v>
      </c>
      <c r="K1848">
        <v>1352993777</v>
      </c>
      <c r="L1848" s="13">
        <f t="shared" si="141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42"/>
        <v>1.3792666666666666</v>
      </c>
      <c r="R1848" s="8">
        <f t="shared" si="143"/>
        <v>98.990430622009569</v>
      </c>
      <c r="S1848" t="s">
        <v>8325</v>
      </c>
      <c r="T1848" t="s">
        <v>8326</v>
      </c>
      <c r="U1848">
        <f t="shared" si="144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40"/>
        <v>42115.028148148143</v>
      </c>
      <c r="K1849">
        <v>1427780432</v>
      </c>
      <c r="L1849" s="13">
        <f t="shared" si="141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42"/>
        <v>1.2088000000000001</v>
      </c>
      <c r="R1849" s="8">
        <f t="shared" si="143"/>
        <v>79.526315789473685</v>
      </c>
      <c r="S1849" t="s">
        <v>8325</v>
      </c>
      <c r="T1849" t="s">
        <v>8326</v>
      </c>
      <c r="U1849">
        <f t="shared" si="144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40"/>
        <v>40755.082638888889</v>
      </c>
      <c r="K1850">
        <v>1306608888</v>
      </c>
      <c r="L1850" s="13">
        <f t="shared" si="141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42"/>
        <v>1.0736666666666668</v>
      </c>
      <c r="R1850" s="8">
        <f t="shared" si="143"/>
        <v>134.20833333333334</v>
      </c>
      <c r="S1850" t="s">
        <v>8325</v>
      </c>
      <c r="T1850" t="s">
        <v>8326</v>
      </c>
      <c r="U1850">
        <f t="shared" si="144"/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40"/>
        <v>41199.637256944443</v>
      </c>
      <c r="K1851">
        <v>1347913059</v>
      </c>
      <c r="L1851" s="13">
        <f t="shared" si="141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42"/>
        <v>1.0033333333333334</v>
      </c>
      <c r="R1851" s="8">
        <f t="shared" si="143"/>
        <v>37.625</v>
      </c>
      <c r="S1851" t="s">
        <v>8325</v>
      </c>
      <c r="T1851" t="s">
        <v>8326</v>
      </c>
      <c r="U1851">
        <f t="shared" si="144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40"/>
        <v>41830.751157407409</v>
      </c>
      <c r="K1852">
        <v>1402441300</v>
      </c>
      <c r="L1852" s="13">
        <f t="shared" si="141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42"/>
        <v>1.0152222222222222</v>
      </c>
      <c r="R1852" s="8">
        <f t="shared" si="143"/>
        <v>51.044692737430168</v>
      </c>
      <c r="S1852" t="s">
        <v>8325</v>
      </c>
      <c r="T1852" t="s">
        <v>8326</v>
      </c>
      <c r="U1852">
        <f t="shared" si="144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40"/>
        <v>41847.833333333328</v>
      </c>
      <c r="K1853">
        <v>1404769538</v>
      </c>
      <c r="L1853" s="13">
        <f t="shared" si="141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42"/>
        <v>1.0007692307692309</v>
      </c>
      <c r="R1853" s="8">
        <f t="shared" si="143"/>
        <v>50.03846153846154</v>
      </c>
      <c r="S1853" t="s">
        <v>8325</v>
      </c>
      <c r="T1853" t="s">
        <v>8326</v>
      </c>
      <c r="U1853">
        <f t="shared" si="144"/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40"/>
        <v>42118.791666666664</v>
      </c>
      <c r="K1854">
        <v>1426703452</v>
      </c>
      <c r="L1854" s="13">
        <f t="shared" si="141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42"/>
        <v>1.1696666666666666</v>
      </c>
      <c r="R1854" s="8">
        <f t="shared" si="143"/>
        <v>133.93129770992365</v>
      </c>
      <c r="S1854" t="s">
        <v>8325</v>
      </c>
      <c r="T1854" t="s">
        <v>8326</v>
      </c>
      <c r="U1854">
        <f t="shared" si="144"/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40"/>
        <v>41226.893715277773</v>
      </c>
      <c r="K1855">
        <v>1348536417</v>
      </c>
      <c r="L1855" s="13">
        <f t="shared" si="141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42"/>
        <v>1.01875</v>
      </c>
      <c r="R1855" s="8">
        <f t="shared" si="143"/>
        <v>58.214285714285715</v>
      </c>
      <c r="S1855" t="s">
        <v>8325</v>
      </c>
      <c r="T1855" t="s">
        <v>8326</v>
      </c>
      <c r="U1855">
        <f t="shared" si="144"/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40"/>
        <v>41417.812928240739</v>
      </c>
      <c r="K1856">
        <v>1366763437</v>
      </c>
      <c r="L1856" s="13">
        <f t="shared" si="141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42"/>
        <v>1.0212366666666666</v>
      </c>
      <c r="R1856" s="8">
        <f t="shared" si="143"/>
        <v>88.037643678160919</v>
      </c>
      <c r="S1856" t="s">
        <v>8325</v>
      </c>
      <c r="T1856" t="s">
        <v>8326</v>
      </c>
      <c r="U1856">
        <f t="shared" si="144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40"/>
        <v>41645.330324074072</v>
      </c>
      <c r="K1857">
        <v>1385124940</v>
      </c>
      <c r="L1857" s="13">
        <f t="shared" si="141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42"/>
        <v>1.5405897142857143</v>
      </c>
      <c r="R1857" s="8">
        <f t="shared" si="143"/>
        <v>70.576753926701571</v>
      </c>
      <c r="S1857" t="s">
        <v>8325</v>
      </c>
      <c r="T1857" t="s">
        <v>8326</v>
      </c>
      <c r="U1857">
        <f t="shared" si="144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ref="J1858:J1921" si="145">(I1858/86400)+25569+(-5/24)</f>
        <v>41838.64666666666</v>
      </c>
      <c r="K1858">
        <v>1403901072</v>
      </c>
      <c r="L1858" s="13">
        <f t="shared" ref="L1858:L1921" si="146">(K1858/86400)+25569+(-5/24)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47">E1858/D1858</f>
        <v>1.0125</v>
      </c>
      <c r="R1858" s="8">
        <f t="shared" ref="R1858:R1921" si="148">E1858/N1858</f>
        <v>53.289473684210527</v>
      </c>
      <c r="S1858" t="s">
        <v>8325</v>
      </c>
      <c r="T1858" t="s">
        <v>8326</v>
      </c>
      <c r="U1858">
        <f t="shared" si="144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si="145"/>
        <v>41894.560335648144</v>
      </c>
      <c r="K1859">
        <v>1407954413</v>
      </c>
      <c r="L1859" s="13">
        <f t="shared" si="146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47"/>
        <v>1</v>
      </c>
      <c r="R1859" s="8">
        <f t="shared" si="148"/>
        <v>136.36363636363637</v>
      </c>
      <c r="S1859" t="s">
        <v>8325</v>
      </c>
      <c r="T1859" t="s">
        <v>8326</v>
      </c>
      <c r="U1859">
        <f t="shared" ref="U1859:U1922" si="149">J1859-L1859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45"/>
        <v>40893.033807870372</v>
      </c>
      <c r="K1860">
        <v>1318826921</v>
      </c>
      <c r="L1860" s="13">
        <f t="shared" si="146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47"/>
        <v>1.0874800874800874</v>
      </c>
      <c r="R1860" s="8">
        <f t="shared" si="148"/>
        <v>40.547315436241611</v>
      </c>
      <c r="S1860" t="s">
        <v>8325</v>
      </c>
      <c r="T1860" t="s">
        <v>8326</v>
      </c>
      <c r="U1860">
        <f t="shared" si="149"/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45"/>
        <v>40808.561678240738</v>
      </c>
      <c r="K1861">
        <v>1314124129</v>
      </c>
      <c r="L1861" s="13">
        <f t="shared" si="146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47"/>
        <v>1.3183333333333334</v>
      </c>
      <c r="R1861" s="8">
        <f t="shared" si="148"/>
        <v>70.625</v>
      </c>
      <c r="S1861" t="s">
        <v>8325</v>
      </c>
      <c r="T1861" t="s">
        <v>8326</v>
      </c>
      <c r="U1861">
        <f t="shared" si="14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45"/>
        <v>41676.500972222224</v>
      </c>
      <c r="K1862">
        <v>1389891684</v>
      </c>
      <c r="L1862" s="13">
        <f t="shared" si="146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47"/>
        <v>1.3346666666666667</v>
      </c>
      <c r="R1862" s="8">
        <f t="shared" si="148"/>
        <v>52.684210526315788</v>
      </c>
      <c r="S1862" t="s">
        <v>8325</v>
      </c>
      <c r="T1862" t="s">
        <v>8326</v>
      </c>
      <c r="U1862">
        <f t="shared" si="14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45"/>
        <v>42030.091909722221</v>
      </c>
      <c r="K1863">
        <v>1419664341</v>
      </c>
      <c r="L1863" s="13">
        <f t="shared" si="146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47"/>
        <v>0</v>
      </c>
      <c r="R1863" s="8" t="e">
        <f t="shared" si="148"/>
        <v>#DIV/0!</v>
      </c>
      <c r="S1863" t="s">
        <v>8333</v>
      </c>
      <c r="T1863" t="s">
        <v>8335</v>
      </c>
      <c r="U1863">
        <f t="shared" si="14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45"/>
        <v>42802.104166666664</v>
      </c>
      <c r="K1864">
        <v>1484912974</v>
      </c>
      <c r="L1864" s="13">
        <f t="shared" si="146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47"/>
        <v>8.0833333333333326E-2</v>
      </c>
      <c r="R1864" s="8">
        <f t="shared" si="148"/>
        <v>90.9375</v>
      </c>
      <c r="S1864" t="s">
        <v>8333</v>
      </c>
      <c r="T1864" t="s">
        <v>8335</v>
      </c>
      <c r="U1864">
        <f t="shared" si="149"/>
        <v>46.819745370368764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45"/>
        <v>41802.588946759257</v>
      </c>
      <c r="K1865">
        <v>1400008085</v>
      </c>
      <c r="L1865" s="13">
        <f t="shared" si="146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47"/>
        <v>4.0000000000000001E-3</v>
      </c>
      <c r="R1865" s="8">
        <f t="shared" si="148"/>
        <v>5</v>
      </c>
      <c r="S1865" t="s">
        <v>8333</v>
      </c>
      <c r="T1865" t="s">
        <v>8335</v>
      </c>
      <c r="U1865">
        <f t="shared" si="14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45"/>
        <v>41763.508101851847</v>
      </c>
      <c r="K1866">
        <v>1396631500</v>
      </c>
      <c r="L1866" s="13">
        <f t="shared" si="146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47"/>
        <v>0.42892307692307691</v>
      </c>
      <c r="R1866" s="8">
        <f t="shared" si="148"/>
        <v>58.083333333333336</v>
      </c>
      <c r="S1866" t="s">
        <v>8333</v>
      </c>
      <c r="T1866" t="s">
        <v>8335</v>
      </c>
      <c r="U1866">
        <f t="shared" si="14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45"/>
        <v>42680.200775462959</v>
      </c>
      <c r="K1867">
        <v>1475398147</v>
      </c>
      <c r="L1867" s="13">
        <f t="shared" si="146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47"/>
        <v>3.6363636363636364E-5</v>
      </c>
      <c r="R1867" s="8">
        <f t="shared" si="148"/>
        <v>2</v>
      </c>
      <c r="S1867" t="s">
        <v>8333</v>
      </c>
      <c r="T1867" t="s">
        <v>8335</v>
      </c>
      <c r="U1867">
        <f t="shared" si="149"/>
        <v>35.041666666664241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45"/>
        <v>42794.958333333336</v>
      </c>
      <c r="K1868">
        <v>1483768497</v>
      </c>
      <c r="L1868" s="13">
        <f t="shared" si="146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47"/>
        <v>5.0000000000000001E-3</v>
      </c>
      <c r="R1868" s="8">
        <f t="shared" si="148"/>
        <v>62.5</v>
      </c>
      <c r="S1868" t="s">
        <v>8333</v>
      </c>
      <c r="T1868" t="s">
        <v>8335</v>
      </c>
      <c r="U1868">
        <f t="shared" si="14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45"/>
        <v>42679.716574074067</v>
      </c>
      <c r="K1869">
        <v>1475791912</v>
      </c>
      <c r="L1869" s="13">
        <f t="shared" si="146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47"/>
        <v>5.0000000000000001E-4</v>
      </c>
      <c r="R1869" s="8">
        <f t="shared" si="148"/>
        <v>10</v>
      </c>
      <c r="S1869" t="s">
        <v>8333</v>
      </c>
      <c r="T1869" t="s">
        <v>8335</v>
      </c>
      <c r="U1869">
        <f t="shared" si="14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45"/>
        <v>42353.124305555553</v>
      </c>
      <c r="K1870">
        <v>1448044925</v>
      </c>
      <c r="L1870" s="13">
        <f t="shared" si="146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47"/>
        <v>4.8680000000000001E-2</v>
      </c>
      <c r="R1870" s="8">
        <f t="shared" si="148"/>
        <v>71.588235294117652</v>
      </c>
      <c r="S1870" t="s">
        <v>8333</v>
      </c>
      <c r="T1870" t="s">
        <v>8335</v>
      </c>
      <c r="U1870">
        <f t="shared" si="14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45"/>
        <v>42738.794548611106</v>
      </c>
      <c r="K1871">
        <v>1480896249</v>
      </c>
      <c r="L1871" s="13">
        <f t="shared" si="146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47"/>
        <v>0</v>
      </c>
      <c r="R1871" s="8" t="e">
        <f t="shared" si="148"/>
        <v>#DIV/0!</v>
      </c>
      <c r="S1871" t="s">
        <v>8333</v>
      </c>
      <c r="T1871" t="s">
        <v>8335</v>
      </c>
      <c r="U1871">
        <f t="shared" si="14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45"/>
        <v>42399.970138888886</v>
      </c>
      <c r="K1872">
        <v>1451723535</v>
      </c>
      <c r="L1872" s="13">
        <f t="shared" si="146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47"/>
        <v>0.10314285714285715</v>
      </c>
      <c r="R1872" s="8">
        <f t="shared" si="148"/>
        <v>32.81818181818182</v>
      </c>
      <c r="S1872" t="s">
        <v>8333</v>
      </c>
      <c r="T1872" t="s">
        <v>8335</v>
      </c>
      <c r="U1872">
        <f t="shared" si="14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45"/>
        <v>41963.616909722223</v>
      </c>
      <c r="K1873">
        <v>1413053301</v>
      </c>
      <c r="L1873" s="13">
        <f t="shared" si="146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47"/>
        <v>0.7178461538461538</v>
      </c>
      <c r="R1873" s="8">
        <f t="shared" si="148"/>
        <v>49.11578947368421</v>
      </c>
      <c r="S1873" t="s">
        <v>8333</v>
      </c>
      <c r="T1873" t="s">
        <v>8335</v>
      </c>
      <c r="U1873">
        <f t="shared" si="14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45"/>
        <v>42184.921319444438</v>
      </c>
      <c r="K1874">
        <v>1433041602</v>
      </c>
      <c r="L1874" s="13">
        <f t="shared" si="146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47"/>
        <v>1.06E-2</v>
      </c>
      <c r="R1874" s="8">
        <f t="shared" si="148"/>
        <v>16.307692307692307</v>
      </c>
      <c r="S1874" t="s">
        <v>8333</v>
      </c>
      <c r="T1874" t="s">
        <v>8335</v>
      </c>
      <c r="U1874">
        <f t="shared" si="14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45"/>
        <v>42193.489583333336</v>
      </c>
      <c r="K1875">
        <v>1433861210</v>
      </c>
      <c r="L1875" s="13">
        <f t="shared" si="146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47"/>
        <v>4.4999999999999997E-3</v>
      </c>
      <c r="R1875" s="8">
        <f t="shared" si="148"/>
        <v>18</v>
      </c>
      <c r="S1875" t="s">
        <v>8333</v>
      </c>
      <c r="T1875" t="s">
        <v>8335</v>
      </c>
      <c r="U1875">
        <f t="shared" si="14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45"/>
        <v>42549.760798611103</v>
      </c>
      <c r="K1876">
        <v>1465427733</v>
      </c>
      <c r="L1876" s="13">
        <f t="shared" si="146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47"/>
        <v>1.6249999999999999E-4</v>
      </c>
      <c r="R1876" s="8">
        <f t="shared" si="148"/>
        <v>13</v>
      </c>
      <c r="S1876" t="s">
        <v>8333</v>
      </c>
      <c r="T1876" t="s">
        <v>8335</v>
      </c>
      <c r="U1876">
        <f t="shared" si="14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45"/>
        <v>42588.691064814811</v>
      </c>
      <c r="K1877">
        <v>1465335308</v>
      </c>
      <c r="L1877" s="13">
        <f t="shared" si="146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47"/>
        <v>5.1000000000000004E-3</v>
      </c>
      <c r="R1877" s="8">
        <f t="shared" si="148"/>
        <v>17</v>
      </c>
      <c r="S1877" t="s">
        <v>8333</v>
      </c>
      <c r="T1877" t="s">
        <v>8335</v>
      </c>
      <c r="U1877">
        <f t="shared" si="14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45"/>
        <v>41806.07644675926</v>
      </c>
      <c r="K1878">
        <v>1400309405</v>
      </c>
      <c r="L1878" s="13">
        <f t="shared" si="146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47"/>
        <v>0</v>
      </c>
      <c r="R1878" s="8" t="e">
        <f t="shared" si="148"/>
        <v>#DIV/0!</v>
      </c>
      <c r="S1878" t="s">
        <v>8333</v>
      </c>
      <c r="T1878" t="s">
        <v>8335</v>
      </c>
      <c r="U1878">
        <f t="shared" si="14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45"/>
        <v>42063.820891203701</v>
      </c>
      <c r="K1879">
        <v>1422664925</v>
      </c>
      <c r="L1879" s="13">
        <f t="shared" si="146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47"/>
        <v>0</v>
      </c>
      <c r="R1879" s="8" t="e">
        <f t="shared" si="148"/>
        <v>#DIV/0!</v>
      </c>
      <c r="S1879" t="s">
        <v>8333</v>
      </c>
      <c r="T1879" t="s">
        <v>8335</v>
      </c>
      <c r="U1879">
        <f t="shared" si="14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45"/>
        <v>41802.800405092588</v>
      </c>
      <c r="K1880">
        <v>1400026355</v>
      </c>
      <c r="L1880" s="13">
        <f t="shared" si="146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47"/>
        <v>0</v>
      </c>
      <c r="R1880" s="8" t="e">
        <f t="shared" si="148"/>
        <v>#DIV/0!</v>
      </c>
      <c r="S1880" t="s">
        <v>8333</v>
      </c>
      <c r="T1880" t="s">
        <v>8335</v>
      </c>
      <c r="U1880">
        <f t="shared" si="14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45"/>
        <v>42443.399641203701</v>
      </c>
      <c r="K1881">
        <v>1455377729</v>
      </c>
      <c r="L1881" s="13">
        <f t="shared" si="146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47"/>
        <v>1.1999999999999999E-3</v>
      </c>
      <c r="R1881" s="8">
        <f t="shared" si="148"/>
        <v>3</v>
      </c>
      <c r="S1881" t="s">
        <v>8333</v>
      </c>
      <c r="T1881" t="s">
        <v>8335</v>
      </c>
      <c r="U1881">
        <f t="shared" si="14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45"/>
        <v>42459.31689814815</v>
      </c>
      <c r="K1882">
        <v>1456839380</v>
      </c>
      <c r="L1882" s="13">
        <f t="shared" si="146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47"/>
        <v>0.20080000000000001</v>
      </c>
      <c r="R1882" s="8">
        <f t="shared" si="148"/>
        <v>41.833333333333336</v>
      </c>
      <c r="S1882" t="s">
        <v>8333</v>
      </c>
      <c r="T1882" t="s">
        <v>8335</v>
      </c>
      <c r="U1882">
        <f t="shared" si="149"/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45"/>
        <v>42072.902650462966</v>
      </c>
      <c r="K1883">
        <v>1423366789</v>
      </c>
      <c r="L1883" s="13">
        <f t="shared" si="146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47"/>
        <v>1.726845</v>
      </c>
      <c r="R1883" s="8">
        <f t="shared" si="148"/>
        <v>49.338428571428572</v>
      </c>
      <c r="S1883" t="s">
        <v>8325</v>
      </c>
      <c r="T1883" t="s">
        <v>8329</v>
      </c>
      <c r="U1883">
        <f t="shared" si="149"/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45"/>
        <v>41100.783333333333</v>
      </c>
      <c r="K1884">
        <v>1339109212</v>
      </c>
      <c r="L1884" s="13">
        <f t="shared" si="146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47"/>
        <v>1.008955223880597</v>
      </c>
      <c r="R1884" s="8">
        <f t="shared" si="148"/>
        <v>41.728395061728392</v>
      </c>
      <c r="S1884" t="s">
        <v>8325</v>
      </c>
      <c r="T1884" t="s">
        <v>8329</v>
      </c>
      <c r="U1884">
        <f t="shared" si="149"/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45"/>
        <v>41007.698009259257</v>
      </c>
      <c r="K1885">
        <v>1331333108</v>
      </c>
      <c r="L1885" s="13">
        <f t="shared" si="146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47"/>
        <v>1.0480480480480481</v>
      </c>
      <c r="R1885" s="8">
        <f t="shared" si="148"/>
        <v>32.71875</v>
      </c>
      <c r="S1885" t="s">
        <v>8325</v>
      </c>
      <c r="T1885" t="s">
        <v>8329</v>
      </c>
      <c r="U1885">
        <f t="shared" si="149"/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45"/>
        <v>41240.291666666664</v>
      </c>
      <c r="K1886">
        <v>1350967535</v>
      </c>
      <c r="L1886" s="13">
        <f t="shared" si="146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47"/>
        <v>1.351</v>
      </c>
      <c r="R1886" s="8">
        <f t="shared" si="148"/>
        <v>51.96153846153846</v>
      </c>
      <c r="S1886" t="s">
        <v>8325</v>
      </c>
      <c r="T1886" t="s">
        <v>8329</v>
      </c>
      <c r="U1886">
        <f t="shared" si="149"/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45"/>
        <v>41131.708333333328</v>
      </c>
      <c r="K1887">
        <v>1341800110</v>
      </c>
      <c r="L1887" s="13">
        <f t="shared" si="146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47"/>
        <v>1.1632786885245903</v>
      </c>
      <c r="R1887" s="8">
        <f t="shared" si="148"/>
        <v>50.685714285714283</v>
      </c>
      <c r="S1887" t="s">
        <v>8325</v>
      </c>
      <c r="T1887" t="s">
        <v>8329</v>
      </c>
      <c r="U1887">
        <f t="shared" si="149"/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45"/>
        <v>41955.740023148144</v>
      </c>
      <c r="K1888">
        <v>1413236738</v>
      </c>
      <c r="L1888" s="13">
        <f t="shared" si="146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47"/>
        <v>1.0208333333333333</v>
      </c>
      <c r="R1888" s="8">
        <f t="shared" si="148"/>
        <v>42.241379310344826</v>
      </c>
      <c r="S1888" t="s">
        <v>8325</v>
      </c>
      <c r="T1888" t="s">
        <v>8329</v>
      </c>
      <c r="U1888">
        <f t="shared" si="149"/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45"/>
        <v>42341.687499999993</v>
      </c>
      <c r="K1889">
        <v>1447614732</v>
      </c>
      <c r="L1889" s="13">
        <f t="shared" si="146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47"/>
        <v>1.1116666666666666</v>
      </c>
      <c r="R1889" s="8">
        <f t="shared" si="148"/>
        <v>416.875</v>
      </c>
      <c r="S1889" t="s">
        <v>8325</v>
      </c>
      <c r="T1889" t="s">
        <v>8329</v>
      </c>
      <c r="U1889">
        <f t="shared" si="149"/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45"/>
        <v>40329.999305555553</v>
      </c>
      <c r="K1890">
        <v>1272692732</v>
      </c>
      <c r="L1890" s="13">
        <f t="shared" si="146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47"/>
        <v>1.6608000000000001</v>
      </c>
      <c r="R1890" s="8">
        <f t="shared" si="148"/>
        <v>46.651685393258425</v>
      </c>
      <c r="S1890" t="s">
        <v>8325</v>
      </c>
      <c r="T1890" t="s">
        <v>8329</v>
      </c>
      <c r="U1890">
        <f t="shared" si="149"/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45"/>
        <v>41344.543356481481</v>
      </c>
      <c r="K1891">
        <v>1359140546</v>
      </c>
      <c r="L1891" s="13">
        <f t="shared" si="146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47"/>
        <v>1.0660000000000001</v>
      </c>
      <c r="R1891" s="8">
        <f t="shared" si="148"/>
        <v>48.454545454545453</v>
      </c>
      <c r="S1891" t="s">
        <v>8325</v>
      </c>
      <c r="T1891" t="s">
        <v>8329</v>
      </c>
      <c r="U1891">
        <f t="shared" si="149"/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45"/>
        <v>41258.577870370369</v>
      </c>
      <c r="K1892">
        <v>1353005528</v>
      </c>
      <c r="L1892" s="13">
        <f t="shared" si="146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47"/>
        <v>1.4458441666666668</v>
      </c>
      <c r="R1892" s="8">
        <f t="shared" si="148"/>
        <v>70.5289837398374</v>
      </c>
      <c r="S1892" t="s">
        <v>8325</v>
      </c>
      <c r="T1892" t="s">
        <v>8329</v>
      </c>
      <c r="U1892">
        <f t="shared" si="14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45"/>
        <v>40381.041666666664</v>
      </c>
      <c r="K1893">
        <v>1275851354</v>
      </c>
      <c r="L1893" s="13">
        <f t="shared" si="146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47"/>
        <v>1.0555000000000001</v>
      </c>
      <c r="R1893" s="8">
        <f t="shared" si="148"/>
        <v>87.958333333333329</v>
      </c>
      <c r="S1893" t="s">
        <v>8325</v>
      </c>
      <c r="T1893" t="s">
        <v>8329</v>
      </c>
      <c r="U1893">
        <f t="shared" si="149"/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45"/>
        <v>40701.429178240738</v>
      </c>
      <c r="K1894">
        <v>1304867881</v>
      </c>
      <c r="L1894" s="13">
        <f t="shared" si="146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47"/>
        <v>1.3660000000000001</v>
      </c>
      <c r="R1894" s="8">
        <f t="shared" si="148"/>
        <v>26.26923076923077</v>
      </c>
      <c r="S1894" t="s">
        <v>8325</v>
      </c>
      <c r="T1894" t="s">
        <v>8329</v>
      </c>
      <c r="U1894">
        <f t="shared" si="14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45"/>
        <v>40648.957638888889</v>
      </c>
      <c r="K1895">
        <v>1301524585</v>
      </c>
      <c r="L1895" s="13">
        <f t="shared" si="146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47"/>
        <v>1.04</v>
      </c>
      <c r="R1895" s="8">
        <f t="shared" si="148"/>
        <v>57.777777777777779</v>
      </c>
      <c r="S1895" t="s">
        <v>8325</v>
      </c>
      <c r="T1895" t="s">
        <v>8329</v>
      </c>
      <c r="U1895">
        <f t="shared" si="149"/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45"/>
        <v>40951.696562499994</v>
      </c>
      <c r="K1896">
        <v>1326404583</v>
      </c>
      <c r="L1896" s="13">
        <f t="shared" si="146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47"/>
        <v>1.145</v>
      </c>
      <c r="R1896" s="8">
        <f t="shared" si="148"/>
        <v>57.25</v>
      </c>
      <c r="S1896" t="s">
        <v>8325</v>
      </c>
      <c r="T1896" t="s">
        <v>8329</v>
      </c>
      <c r="U1896">
        <f t="shared" si="14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45"/>
        <v>42297.538449074076</v>
      </c>
      <c r="K1897">
        <v>1442771722</v>
      </c>
      <c r="L1897" s="13">
        <f t="shared" si="146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47"/>
        <v>1.0171957671957672</v>
      </c>
      <c r="R1897" s="8">
        <f t="shared" si="148"/>
        <v>196.34042553191489</v>
      </c>
      <c r="S1897" t="s">
        <v>8325</v>
      </c>
      <c r="T1897" t="s">
        <v>8329</v>
      </c>
      <c r="U1897">
        <f t="shared" si="14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45"/>
        <v>41011.501909722218</v>
      </c>
      <c r="K1898">
        <v>1331658165</v>
      </c>
      <c r="L1898" s="13">
        <f t="shared" si="146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47"/>
        <v>1.2394678492239468</v>
      </c>
      <c r="R1898" s="8">
        <f t="shared" si="148"/>
        <v>43</v>
      </c>
      <c r="S1898" t="s">
        <v>8325</v>
      </c>
      <c r="T1898" t="s">
        <v>8329</v>
      </c>
      <c r="U1898">
        <f t="shared" si="14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45"/>
        <v>41702.666666666664</v>
      </c>
      <c r="K1899">
        <v>1392040806</v>
      </c>
      <c r="L1899" s="13">
        <f t="shared" si="146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47"/>
        <v>1.0245669291338582</v>
      </c>
      <c r="R1899" s="8">
        <f t="shared" si="148"/>
        <v>35.551912568306008</v>
      </c>
      <c r="S1899" t="s">
        <v>8325</v>
      </c>
      <c r="T1899" t="s">
        <v>8329</v>
      </c>
      <c r="U1899">
        <f t="shared" si="149"/>
        <v>22.291597222225391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45"/>
        <v>42401.541666666664</v>
      </c>
      <c r="K1900">
        <v>1451277473</v>
      </c>
      <c r="L1900" s="13">
        <f t="shared" si="146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47"/>
        <v>1.4450000000000001</v>
      </c>
      <c r="R1900" s="8">
        <f t="shared" si="148"/>
        <v>68.80952380952381</v>
      </c>
      <c r="S1900" t="s">
        <v>8325</v>
      </c>
      <c r="T1900" t="s">
        <v>8329</v>
      </c>
      <c r="U1900">
        <f t="shared" si="149"/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45"/>
        <v>42088.691736111105</v>
      </c>
      <c r="K1901">
        <v>1424730966</v>
      </c>
      <c r="L1901" s="13">
        <f t="shared" si="146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47"/>
        <v>1.3333333333333333</v>
      </c>
      <c r="R1901" s="8">
        <f t="shared" si="148"/>
        <v>28.571428571428573</v>
      </c>
      <c r="S1901" t="s">
        <v>8325</v>
      </c>
      <c r="T1901" t="s">
        <v>8329</v>
      </c>
      <c r="U1901">
        <f t="shared" si="149"/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45"/>
        <v>41188.207638888889</v>
      </c>
      <c r="K1902">
        <v>1347137731</v>
      </c>
      <c r="L1902" s="13">
        <f t="shared" si="146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47"/>
        <v>1.0936440000000001</v>
      </c>
      <c r="R1902" s="8">
        <f t="shared" si="148"/>
        <v>50.631666666666668</v>
      </c>
      <c r="S1902" t="s">
        <v>8325</v>
      </c>
      <c r="T1902" t="s">
        <v>8329</v>
      </c>
      <c r="U1902">
        <f t="shared" si="14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45"/>
        <v>42146.333333333336</v>
      </c>
      <c r="K1903">
        <v>1429707729</v>
      </c>
      <c r="L1903" s="13">
        <f t="shared" si="146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47"/>
        <v>2.696969696969697E-2</v>
      </c>
      <c r="R1903" s="8">
        <f t="shared" si="148"/>
        <v>106.8</v>
      </c>
      <c r="S1903" t="s">
        <v>8319</v>
      </c>
      <c r="T1903" t="s">
        <v>8348</v>
      </c>
      <c r="U1903">
        <f t="shared" si="14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45"/>
        <v>42067.581562499996</v>
      </c>
      <c r="K1904">
        <v>1422903447</v>
      </c>
      <c r="L1904" s="13">
        <f t="shared" si="146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47"/>
        <v>1.2E-2</v>
      </c>
      <c r="R1904" s="8">
        <f t="shared" si="148"/>
        <v>4</v>
      </c>
      <c r="S1904" t="s">
        <v>8319</v>
      </c>
      <c r="T1904" t="s">
        <v>8348</v>
      </c>
      <c r="U1904">
        <f t="shared" si="14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45"/>
        <v>42762.562395833331</v>
      </c>
      <c r="K1905">
        <v>1480357791</v>
      </c>
      <c r="L1905" s="13">
        <f t="shared" si="146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47"/>
        <v>0.46600000000000003</v>
      </c>
      <c r="R1905" s="8">
        <f t="shared" si="148"/>
        <v>34.097560975609753</v>
      </c>
      <c r="S1905" t="s">
        <v>8319</v>
      </c>
      <c r="T1905" t="s">
        <v>8348</v>
      </c>
      <c r="U1905">
        <f t="shared" si="14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45"/>
        <v>42371.477094907408</v>
      </c>
      <c r="K1906">
        <v>1447864021</v>
      </c>
      <c r="L1906" s="13">
        <f t="shared" si="146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47"/>
        <v>1E-3</v>
      </c>
      <c r="R1906" s="8">
        <f t="shared" si="148"/>
        <v>25</v>
      </c>
      <c r="S1906" t="s">
        <v>8319</v>
      </c>
      <c r="T1906" t="s">
        <v>8348</v>
      </c>
      <c r="U1906">
        <f t="shared" si="14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45"/>
        <v>41889.717523148145</v>
      </c>
      <c r="K1907">
        <v>1407535994</v>
      </c>
      <c r="L1907" s="13">
        <f t="shared" si="146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47"/>
        <v>1.6800000000000001E-3</v>
      </c>
      <c r="R1907" s="8">
        <f t="shared" si="148"/>
        <v>10.5</v>
      </c>
      <c r="S1907" t="s">
        <v>8319</v>
      </c>
      <c r="T1907" t="s">
        <v>8348</v>
      </c>
      <c r="U1907">
        <f t="shared" si="14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45"/>
        <v>42544.462766203702</v>
      </c>
      <c r="K1908">
        <v>1464105983</v>
      </c>
      <c r="L1908" s="13">
        <f t="shared" si="146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47"/>
        <v>0.42759999999999998</v>
      </c>
      <c r="R1908" s="8">
        <f t="shared" si="148"/>
        <v>215.95959595959596</v>
      </c>
      <c r="S1908" t="s">
        <v>8319</v>
      </c>
      <c r="T1908" t="s">
        <v>8348</v>
      </c>
      <c r="U1908">
        <f t="shared" si="14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45"/>
        <v>41782.378761574073</v>
      </c>
      <c r="K1909">
        <v>1399557925</v>
      </c>
      <c r="L1909" s="13">
        <f t="shared" si="146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47"/>
        <v>2.8333333333333335E-3</v>
      </c>
      <c r="R1909" s="8">
        <f t="shared" si="148"/>
        <v>21.25</v>
      </c>
      <c r="S1909" t="s">
        <v>8319</v>
      </c>
      <c r="T1909" t="s">
        <v>8348</v>
      </c>
      <c r="U1909">
        <f t="shared" si="14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45"/>
        <v>42733.709490740737</v>
      </c>
      <c r="K1910">
        <v>1480456900</v>
      </c>
      <c r="L1910" s="13">
        <f t="shared" si="146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47"/>
        <v>1.7319999999999999E-2</v>
      </c>
      <c r="R1910" s="8">
        <f t="shared" si="148"/>
        <v>108.25</v>
      </c>
      <c r="S1910" t="s">
        <v>8319</v>
      </c>
      <c r="T1910" t="s">
        <v>8348</v>
      </c>
      <c r="U1910">
        <f t="shared" si="14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45"/>
        <v>41935.220821759256</v>
      </c>
      <c r="K1911">
        <v>1411467479</v>
      </c>
      <c r="L1911" s="13">
        <f t="shared" si="146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47"/>
        <v>0.14111428571428572</v>
      </c>
      <c r="R1911" s="8">
        <f t="shared" si="148"/>
        <v>129.97368421052633</v>
      </c>
      <c r="S1911" t="s">
        <v>8319</v>
      </c>
      <c r="T1911" t="s">
        <v>8348</v>
      </c>
      <c r="U1911">
        <f t="shared" si="14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45"/>
        <v>42308.739583333336</v>
      </c>
      <c r="K1912">
        <v>1442531217</v>
      </c>
      <c r="L1912" s="13">
        <f t="shared" si="146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47"/>
        <v>0.39395294117647056</v>
      </c>
      <c r="R1912" s="8">
        <f t="shared" si="148"/>
        <v>117.49473684210527</v>
      </c>
      <c r="S1912" t="s">
        <v>8319</v>
      </c>
      <c r="T1912" t="s">
        <v>8348</v>
      </c>
      <c r="U1912">
        <f t="shared" si="14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45"/>
        <v>41859.825624999998</v>
      </c>
      <c r="K1913">
        <v>1404953334</v>
      </c>
      <c r="L1913" s="13">
        <f t="shared" si="146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47"/>
        <v>2.3529411764705883E-4</v>
      </c>
      <c r="R1913" s="8">
        <f t="shared" si="148"/>
        <v>10</v>
      </c>
      <c r="S1913" t="s">
        <v>8319</v>
      </c>
      <c r="T1913" t="s">
        <v>8348</v>
      </c>
      <c r="U1913">
        <f t="shared" si="14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45"/>
        <v>42159.018055555549</v>
      </c>
      <c r="K1914">
        <v>1430803560</v>
      </c>
      <c r="L1914" s="13">
        <f t="shared" si="146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47"/>
        <v>0.59299999999999997</v>
      </c>
      <c r="R1914" s="8">
        <f t="shared" si="148"/>
        <v>70.595238095238102</v>
      </c>
      <c r="S1914" t="s">
        <v>8319</v>
      </c>
      <c r="T1914" t="s">
        <v>8348</v>
      </c>
      <c r="U1914">
        <f t="shared" si="14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45"/>
        <v>41920.302986111106</v>
      </c>
      <c r="K1915">
        <v>1410178578</v>
      </c>
      <c r="L1915" s="13">
        <f t="shared" si="146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47"/>
        <v>1.3270833333333334E-2</v>
      </c>
      <c r="R1915" s="8">
        <f t="shared" si="148"/>
        <v>24.5</v>
      </c>
      <c r="S1915" t="s">
        <v>8319</v>
      </c>
      <c r="T1915" t="s">
        <v>8348</v>
      </c>
      <c r="U1915">
        <f t="shared" si="14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45"/>
        <v>41943.957638888889</v>
      </c>
      <c r="K1916">
        <v>1413519073</v>
      </c>
      <c r="L1916" s="13">
        <f t="shared" si="146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47"/>
        <v>9.0090090090090086E-2</v>
      </c>
      <c r="R1916" s="8">
        <f t="shared" si="148"/>
        <v>30</v>
      </c>
      <c r="S1916" t="s">
        <v>8319</v>
      </c>
      <c r="T1916" t="s">
        <v>8348</v>
      </c>
      <c r="U1916">
        <f t="shared" si="14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45"/>
        <v>41883.840532407405</v>
      </c>
      <c r="K1917">
        <v>1407892222</v>
      </c>
      <c r="L1917" s="13">
        <f t="shared" si="146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47"/>
        <v>1.6E-2</v>
      </c>
      <c r="R1917" s="8">
        <f t="shared" si="148"/>
        <v>2</v>
      </c>
      <c r="S1917" t="s">
        <v>8319</v>
      </c>
      <c r="T1917" t="s">
        <v>8348</v>
      </c>
      <c r="U1917">
        <f t="shared" si="14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45"/>
        <v>42681.550636574073</v>
      </c>
      <c r="K1918">
        <v>1476378775</v>
      </c>
      <c r="L1918" s="13">
        <f t="shared" si="146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47"/>
        <v>5.1000000000000004E-3</v>
      </c>
      <c r="R1918" s="8">
        <f t="shared" si="148"/>
        <v>17</v>
      </c>
      <c r="S1918" t="s">
        <v>8319</v>
      </c>
      <c r="T1918" t="s">
        <v>8348</v>
      </c>
      <c r="U1918">
        <f t="shared" si="14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45"/>
        <v>42776.06172453703</v>
      </c>
      <c r="K1919">
        <v>1484116133</v>
      </c>
      <c r="L1919" s="13">
        <f t="shared" si="146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47"/>
        <v>0.52570512820512816</v>
      </c>
      <c r="R1919" s="8">
        <f t="shared" si="148"/>
        <v>2928.9285714285716</v>
      </c>
      <c r="S1919" t="s">
        <v>8319</v>
      </c>
      <c r="T1919" t="s">
        <v>8348</v>
      </c>
      <c r="U1919">
        <f t="shared" si="14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45"/>
        <v>41863.581608796296</v>
      </c>
      <c r="K1920">
        <v>1404845851</v>
      </c>
      <c r="L1920" s="13">
        <f t="shared" si="146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47"/>
        <v>1.04E-2</v>
      </c>
      <c r="R1920" s="8">
        <f t="shared" si="148"/>
        <v>28.888888888888889</v>
      </c>
      <c r="S1920" t="s">
        <v>8319</v>
      </c>
      <c r="T1920" t="s">
        <v>8348</v>
      </c>
      <c r="U1920">
        <f t="shared" si="14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45"/>
        <v>42143.667233796295</v>
      </c>
      <c r="K1921">
        <v>1429477249</v>
      </c>
      <c r="L1921" s="13">
        <f t="shared" si="146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47"/>
        <v>0.47399999999999998</v>
      </c>
      <c r="R1921" s="8">
        <f t="shared" si="148"/>
        <v>29.625</v>
      </c>
      <c r="S1921" t="s">
        <v>8319</v>
      </c>
      <c r="T1921" t="s">
        <v>8348</v>
      </c>
      <c r="U1921">
        <f t="shared" si="14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ref="J1922:J1985" si="150">(I1922/86400)+25569+(-5/24)</f>
        <v>42298.749999999993</v>
      </c>
      <c r="K1922">
        <v>1443042061</v>
      </c>
      <c r="L1922" s="13">
        <f t="shared" ref="L1922:L1985" si="151">(K1922/86400)+25569+(-5/24)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52">E1922/D1922</f>
        <v>0.43030000000000002</v>
      </c>
      <c r="R1922" s="8">
        <f t="shared" ref="R1922:R1985" si="153">E1922/N1922</f>
        <v>40.980952380952381</v>
      </c>
      <c r="S1922" t="s">
        <v>8319</v>
      </c>
      <c r="T1922" t="s">
        <v>8348</v>
      </c>
      <c r="U1922">
        <f t="shared" si="149"/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si="150"/>
        <v>41104.013229166667</v>
      </c>
      <c r="K1923">
        <v>1339651143</v>
      </c>
      <c r="L1923" s="13">
        <f t="shared" si="151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52"/>
        <v>1.3680000000000001</v>
      </c>
      <c r="R1923" s="8">
        <f t="shared" si="153"/>
        <v>54</v>
      </c>
      <c r="S1923" t="s">
        <v>8325</v>
      </c>
      <c r="T1923" t="s">
        <v>8329</v>
      </c>
      <c r="U1923">
        <f t="shared" ref="U1923:U1986" si="154">J1923-L1923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50"/>
        <v>41620.047534722216</v>
      </c>
      <c r="K1924">
        <v>1384236507</v>
      </c>
      <c r="L1924" s="13">
        <f t="shared" si="15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52"/>
        <v>1.1555</v>
      </c>
      <c r="R1924" s="8">
        <f t="shared" si="153"/>
        <v>36.109375</v>
      </c>
      <c r="S1924" t="s">
        <v>8325</v>
      </c>
      <c r="T1924" t="s">
        <v>8329</v>
      </c>
      <c r="U1924">
        <f t="shared" si="154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50"/>
        <v>40812.999305555553</v>
      </c>
      <c r="K1925">
        <v>1313612532</v>
      </c>
      <c r="L1925" s="13">
        <f t="shared" si="15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52"/>
        <v>2.4079999999999999</v>
      </c>
      <c r="R1925" s="8">
        <f t="shared" si="153"/>
        <v>23.153846153846153</v>
      </c>
      <c r="S1925" t="s">
        <v>8325</v>
      </c>
      <c r="T1925" t="s">
        <v>8329</v>
      </c>
      <c r="U1925">
        <f t="shared" si="154"/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50"/>
        <v>41654.606249999997</v>
      </c>
      <c r="K1926">
        <v>1387390555</v>
      </c>
      <c r="L1926" s="13">
        <f t="shared" si="15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52"/>
        <v>1.1439999999999999</v>
      </c>
      <c r="R1926" s="8">
        <f t="shared" si="153"/>
        <v>104</v>
      </c>
      <c r="S1926" t="s">
        <v>8325</v>
      </c>
      <c r="T1926" t="s">
        <v>8329</v>
      </c>
      <c r="U1926">
        <f t="shared" si="154"/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50"/>
        <v>41557.791666666664</v>
      </c>
      <c r="K1927">
        <v>1379540288</v>
      </c>
      <c r="L1927" s="13">
        <f t="shared" si="15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52"/>
        <v>1.1033333333333333</v>
      </c>
      <c r="R1927" s="8">
        <f t="shared" si="153"/>
        <v>31.826923076923077</v>
      </c>
      <c r="S1927" t="s">
        <v>8325</v>
      </c>
      <c r="T1927" t="s">
        <v>8329</v>
      </c>
      <c r="U1927">
        <f t="shared" si="154"/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50"/>
        <v>40483.80972222222</v>
      </c>
      <c r="K1928">
        <v>1286319256</v>
      </c>
      <c r="L1928" s="13">
        <f t="shared" si="15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52"/>
        <v>1.9537933333333333</v>
      </c>
      <c r="R1928" s="8">
        <f t="shared" si="153"/>
        <v>27.3896261682243</v>
      </c>
      <c r="S1928" t="s">
        <v>8325</v>
      </c>
      <c r="T1928" t="s">
        <v>8329</v>
      </c>
      <c r="U1928">
        <f t="shared" si="154"/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50"/>
        <v>40975.999305555553</v>
      </c>
      <c r="K1929">
        <v>1329856839</v>
      </c>
      <c r="L1929" s="13">
        <f t="shared" si="15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52"/>
        <v>1.0333333333333334</v>
      </c>
      <c r="R1929" s="8">
        <f t="shared" si="153"/>
        <v>56.363636363636367</v>
      </c>
      <c r="S1929" t="s">
        <v>8325</v>
      </c>
      <c r="T1929" t="s">
        <v>8329</v>
      </c>
      <c r="U1929">
        <f t="shared" si="154"/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50"/>
        <v>41401.439745370364</v>
      </c>
      <c r="K1930">
        <v>1365348794</v>
      </c>
      <c r="L1930" s="13">
        <f t="shared" si="15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52"/>
        <v>1.031372549019608</v>
      </c>
      <c r="R1930" s="8">
        <f t="shared" si="153"/>
        <v>77.352941176470594</v>
      </c>
      <c r="S1930" t="s">
        <v>8325</v>
      </c>
      <c r="T1930" t="s">
        <v>8329</v>
      </c>
      <c r="U1930">
        <f t="shared" si="154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50"/>
        <v>40728.813263888886</v>
      </c>
      <c r="K1931">
        <v>1306197066</v>
      </c>
      <c r="L1931" s="13">
        <f t="shared" si="15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52"/>
        <v>1.003125</v>
      </c>
      <c r="R1931" s="8">
        <f t="shared" si="153"/>
        <v>42.8</v>
      </c>
      <c r="S1931" t="s">
        <v>8325</v>
      </c>
      <c r="T1931" t="s">
        <v>8329</v>
      </c>
      <c r="U1931">
        <f t="shared" si="154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50"/>
        <v>41462.350486111107</v>
      </c>
      <c r="K1932">
        <v>1368019482</v>
      </c>
      <c r="L1932" s="13">
        <f t="shared" si="15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52"/>
        <v>1.27</v>
      </c>
      <c r="R1932" s="8">
        <f t="shared" si="153"/>
        <v>48.846153846153847</v>
      </c>
      <c r="S1932" t="s">
        <v>8325</v>
      </c>
      <c r="T1932" t="s">
        <v>8329</v>
      </c>
      <c r="U1932">
        <f t="shared" si="154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50"/>
        <v>41050.9375</v>
      </c>
      <c r="K1933">
        <v>1336512309</v>
      </c>
      <c r="L1933" s="13">
        <f t="shared" si="15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52"/>
        <v>1.20601</v>
      </c>
      <c r="R1933" s="8">
        <f t="shared" si="153"/>
        <v>48.240400000000001</v>
      </c>
      <c r="S1933" t="s">
        <v>8325</v>
      </c>
      <c r="T1933" t="s">
        <v>8329</v>
      </c>
      <c r="U1933">
        <f t="shared" si="154"/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50"/>
        <v>40932.601539351854</v>
      </c>
      <c r="K1934">
        <v>1325618773</v>
      </c>
      <c r="L1934" s="13">
        <f t="shared" si="15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52"/>
        <v>1.0699047619047619</v>
      </c>
      <c r="R1934" s="8">
        <f t="shared" si="153"/>
        <v>70.212500000000006</v>
      </c>
      <c r="S1934" t="s">
        <v>8325</v>
      </c>
      <c r="T1934" t="s">
        <v>8329</v>
      </c>
      <c r="U1934">
        <f t="shared" si="154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50"/>
        <v>41908.922534722216</v>
      </c>
      <c r="K1935">
        <v>1409195307</v>
      </c>
      <c r="L1935" s="13">
        <f t="shared" si="15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52"/>
        <v>1.7243333333333333</v>
      </c>
      <c r="R1935" s="8">
        <f t="shared" si="153"/>
        <v>94.054545454545448</v>
      </c>
      <c r="S1935" t="s">
        <v>8325</v>
      </c>
      <c r="T1935" t="s">
        <v>8329</v>
      </c>
      <c r="U1935">
        <f t="shared" si="154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50"/>
        <v>40902</v>
      </c>
      <c r="K1936">
        <v>1321649321</v>
      </c>
      <c r="L1936" s="13">
        <f t="shared" si="15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52"/>
        <v>1.2362</v>
      </c>
      <c r="R1936" s="8">
        <f t="shared" si="153"/>
        <v>80.272727272727266</v>
      </c>
      <c r="S1936" t="s">
        <v>8325</v>
      </c>
      <c r="T1936" t="s">
        <v>8329</v>
      </c>
      <c r="U1936">
        <f t="shared" si="154"/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50"/>
        <v>41810.999305555553</v>
      </c>
      <c r="K1937">
        <v>1400106171</v>
      </c>
      <c r="L1937" s="13">
        <f t="shared" si="15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52"/>
        <v>1.0840000000000001</v>
      </c>
      <c r="R1937" s="8">
        <f t="shared" si="153"/>
        <v>54.2</v>
      </c>
      <c r="S1937" t="s">
        <v>8325</v>
      </c>
      <c r="T1937" t="s">
        <v>8329</v>
      </c>
      <c r="U1937">
        <f t="shared" si="154"/>
        <v>37.275104166670644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50"/>
        <v>40883.040972222218</v>
      </c>
      <c r="K1938">
        <v>1320528070</v>
      </c>
      <c r="L1938" s="13">
        <f t="shared" si="15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52"/>
        <v>1.1652013333333333</v>
      </c>
      <c r="R1938" s="8">
        <f t="shared" si="153"/>
        <v>60.26903448275862</v>
      </c>
      <c r="S1938" t="s">
        <v>8325</v>
      </c>
      <c r="T1938" t="s">
        <v>8329</v>
      </c>
      <c r="U1938">
        <f t="shared" si="154"/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50"/>
        <v>41074.957638888889</v>
      </c>
      <c r="K1939">
        <v>1338346281</v>
      </c>
      <c r="L1939" s="13">
        <f t="shared" si="15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52"/>
        <v>1.8724499999999999</v>
      </c>
      <c r="R1939" s="8">
        <f t="shared" si="153"/>
        <v>38.740344827586206</v>
      </c>
      <c r="S1939" t="s">
        <v>8325</v>
      </c>
      <c r="T1939" t="s">
        <v>8329</v>
      </c>
      <c r="U1939">
        <f t="shared" si="154"/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50"/>
        <v>41457</v>
      </c>
      <c r="K1940">
        <v>1370067231</v>
      </c>
      <c r="L1940" s="13">
        <f t="shared" si="15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52"/>
        <v>1.1593333333333333</v>
      </c>
      <c r="R1940" s="8">
        <f t="shared" si="153"/>
        <v>152.54385964912279</v>
      </c>
      <c r="S1940" t="s">
        <v>8325</v>
      </c>
      <c r="T1940" t="s">
        <v>8329</v>
      </c>
      <c r="U1940">
        <f t="shared" si="154"/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50"/>
        <v>41343.735046296293</v>
      </c>
      <c r="K1941">
        <v>1360366708</v>
      </c>
      <c r="L1941" s="13">
        <f t="shared" si="15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52"/>
        <v>1.107</v>
      </c>
      <c r="R1941" s="8">
        <f t="shared" si="153"/>
        <v>115.3125</v>
      </c>
      <c r="S1941" t="s">
        <v>8325</v>
      </c>
      <c r="T1941" t="s">
        <v>8329</v>
      </c>
      <c r="U1941">
        <f t="shared" si="154"/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50"/>
        <v>40708.957638888889</v>
      </c>
      <c r="K1942">
        <v>1304770233</v>
      </c>
      <c r="L1942" s="13">
        <f t="shared" si="15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52"/>
        <v>1.7092307692307693</v>
      </c>
      <c r="R1942" s="8">
        <f t="shared" si="153"/>
        <v>35.838709677419352</v>
      </c>
      <c r="S1942" t="s">
        <v>8325</v>
      </c>
      <c r="T1942" t="s">
        <v>8329</v>
      </c>
      <c r="U1942">
        <f t="shared" si="154"/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50"/>
        <v>41774.08253472222</v>
      </c>
      <c r="K1943">
        <v>1397545131</v>
      </c>
      <c r="L1943" s="13">
        <f t="shared" si="15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52"/>
        <v>1.2611835600000001</v>
      </c>
      <c r="R1943" s="8">
        <f t="shared" si="153"/>
        <v>64.570118779438872</v>
      </c>
      <c r="S1943" t="s">
        <v>8319</v>
      </c>
      <c r="T1943" t="s">
        <v>8349</v>
      </c>
      <c r="U1943">
        <f t="shared" si="154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50"/>
        <v>40728.619675925926</v>
      </c>
      <c r="K1944">
        <v>1302033140</v>
      </c>
      <c r="L1944" s="13">
        <f t="shared" si="15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52"/>
        <v>1.3844033333333334</v>
      </c>
      <c r="R1944" s="8">
        <f t="shared" si="153"/>
        <v>87.436000000000007</v>
      </c>
      <c r="S1944" t="s">
        <v>8319</v>
      </c>
      <c r="T1944" t="s">
        <v>8349</v>
      </c>
      <c r="U1944">
        <f t="shared" si="154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50"/>
        <v>42593.061527777776</v>
      </c>
      <c r="K1945">
        <v>1467008916</v>
      </c>
      <c r="L1945" s="13">
        <f t="shared" si="15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52"/>
        <v>17.052499999999998</v>
      </c>
      <c r="R1945" s="8">
        <f t="shared" si="153"/>
        <v>68.815577078288939</v>
      </c>
      <c r="S1945" t="s">
        <v>8319</v>
      </c>
      <c r="T1945" t="s">
        <v>8349</v>
      </c>
      <c r="U1945">
        <f t="shared" si="154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50"/>
        <v>41760.376041666663</v>
      </c>
      <c r="K1946">
        <v>1396360890</v>
      </c>
      <c r="L1946" s="13">
        <f t="shared" si="15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52"/>
        <v>7.8805550000000002</v>
      </c>
      <c r="R1946" s="8">
        <f t="shared" si="153"/>
        <v>176.200223588597</v>
      </c>
      <c r="S1946" t="s">
        <v>8319</v>
      </c>
      <c r="T1946" t="s">
        <v>8349</v>
      </c>
      <c r="U1946">
        <f t="shared" si="154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50"/>
        <v>42197.043495370366</v>
      </c>
      <c r="K1947">
        <v>1433224958</v>
      </c>
      <c r="L1947" s="13">
        <f t="shared" si="15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52"/>
        <v>3.4801799999999998</v>
      </c>
      <c r="R1947" s="8">
        <f t="shared" si="153"/>
        <v>511.79117647058825</v>
      </c>
      <c r="S1947" t="s">
        <v>8319</v>
      </c>
      <c r="T1947" t="s">
        <v>8349</v>
      </c>
      <c r="U1947">
        <f t="shared" si="154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50"/>
        <v>41748.900011574071</v>
      </c>
      <c r="K1948">
        <v>1392780961</v>
      </c>
      <c r="L1948" s="13">
        <f t="shared" si="15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52"/>
        <v>1.4974666666666667</v>
      </c>
      <c r="R1948" s="8">
        <f t="shared" si="153"/>
        <v>160.44285714285715</v>
      </c>
      <c r="S1948" t="s">
        <v>8319</v>
      </c>
      <c r="T1948" t="s">
        <v>8349</v>
      </c>
      <c r="U1948">
        <f t="shared" si="154"/>
        <v>59.958333333328483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50"/>
        <v>40140.040972222218</v>
      </c>
      <c r="K1949">
        <v>1255730520</v>
      </c>
      <c r="L1949" s="13">
        <f t="shared" si="15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52"/>
        <v>1.0063375000000001</v>
      </c>
      <c r="R1949" s="8">
        <f t="shared" si="153"/>
        <v>35.003043478260871</v>
      </c>
      <c r="S1949" t="s">
        <v>8319</v>
      </c>
      <c r="T1949" t="s">
        <v>8349</v>
      </c>
      <c r="U1949">
        <f t="shared" si="154"/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50"/>
        <v>42527.501388888886</v>
      </c>
      <c r="K1950">
        <v>1460557809</v>
      </c>
      <c r="L1950" s="13">
        <f t="shared" si="15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52"/>
        <v>8.0021100000000001</v>
      </c>
      <c r="R1950" s="8">
        <f t="shared" si="153"/>
        <v>188.50671378091872</v>
      </c>
      <c r="S1950" t="s">
        <v>8319</v>
      </c>
      <c r="T1950" t="s">
        <v>8349</v>
      </c>
      <c r="U1950">
        <f t="shared" si="154"/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50"/>
        <v>41830.21471064815</v>
      </c>
      <c r="K1951">
        <v>1402394951</v>
      </c>
      <c r="L1951" s="13">
        <f t="shared" si="15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52"/>
        <v>1.0600260000000001</v>
      </c>
      <c r="R1951" s="8">
        <f t="shared" si="153"/>
        <v>56.204984093319197</v>
      </c>
      <c r="S1951" t="s">
        <v>8319</v>
      </c>
      <c r="T1951" t="s">
        <v>8349</v>
      </c>
      <c r="U1951">
        <f t="shared" si="154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50"/>
        <v>40654.973067129627</v>
      </c>
      <c r="K1952">
        <v>1300767673</v>
      </c>
      <c r="L1952" s="13">
        <f t="shared" si="15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52"/>
        <v>2.0051866666666669</v>
      </c>
      <c r="R1952" s="8">
        <f t="shared" si="153"/>
        <v>51.3054157782516</v>
      </c>
      <c r="S1952" t="s">
        <v>8319</v>
      </c>
      <c r="T1952" t="s">
        <v>8349</v>
      </c>
      <c r="U1952">
        <f t="shared" si="154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50"/>
        <v>42681.253900462958</v>
      </c>
      <c r="K1953">
        <v>1475921137</v>
      </c>
      <c r="L1953" s="13">
        <f t="shared" si="15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52"/>
        <v>2.1244399999999999</v>
      </c>
      <c r="R1953" s="8">
        <f t="shared" si="153"/>
        <v>127.36450839328538</v>
      </c>
      <c r="S1953" t="s">
        <v>8319</v>
      </c>
      <c r="T1953" t="s">
        <v>8349</v>
      </c>
      <c r="U1953">
        <f t="shared" si="154"/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50"/>
        <v>41563.398321759254</v>
      </c>
      <c r="K1954">
        <v>1378737215</v>
      </c>
      <c r="L1954" s="13">
        <f t="shared" si="15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52"/>
        <v>1.9847237142857144</v>
      </c>
      <c r="R1954" s="8">
        <f t="shared" si="153"/>
        <v>101.85532258064516</v>
      </c>
      <c r="S1954" t="s">
        <v>8319</v>
      </c>
      <c r="T1954" t="s">
        <v>8349</v>
      </c>
      <c r="U1954">
        <f t="shared" si="154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50"/>
        <v>40969.916666666664</v>
      </c>
      <c r="K1955">
        <v>1328158065</v>
      </c>
      <c r="L1955" s="13">
        <f t="shared" si="15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52"/>
        <v>2.2594666666666665</v>
      </c>
      <c r="R1955" s="8">
        <f t="shared" si="153"/>
        <v>230.55782312925169</v>
      </c>
      <c r="S1955" t="s">
        <v>8319</v>
      </c>
      <c r="T1955" t="s">
        <v>8349</v>
      </c>
      <c r="U1955">
        <f t="shared" si="154"/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50"/>
        <v>42440.999999999993</v>
      </c>
      <c r="K1956">
        <v>1453730176</v>
      </c>
      <c r="L1956" s="13">
        <f t="shared" si="15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52"/>
        <v>6.9894800000000004</v>
      </c>
      <c r="R1956" s="8">
        <f t="shared" si="153"/>
        <v>842.10602409638557</v>
      </c>
      <c r="S1956" t="s">
        <v>8319</v>
      </c>
      <c r="T1956" t="s">
        <v>8349</v>
      </c>
      <c r="U1956">
        <f t="shared" si="154"/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50"/>
        <v>41052.583333333328</v>
      </c>
      <c r="K1957">
        <v>1334989881</v>
      </c>
      <c r="L1957" s="13">
        <f t="shared" si="15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52"/>
        <v>3.9859528571428569</v>
      </c>
      <c r="R1957" s="8">
        <f t="shared" si="153"/>
        <v>577.27593103448271</v>
      </c>
      <c r="S1957" t="s">
        <v>8319</v>
      </c>
      <c r="T1957" t="s">
        <v>8349</v>
      </c>
      <c r="U1957">
        <f t="shared" si="154"/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50"/>
        <v>42112.673668981479</v>
      </c>
      <c r="K1958">
        <v>1425507005</v>
      </c>
      <c r="L1958" s="13">
        <f t="shared" si="15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52"/>
        <v>2.9403333333333332</v>
      </c>
      <c r="R1958" s="8">
        <f t="shared" si="153"/>
        <v>483.34246575342468</v>
      </c>
      <c r="S1958" t="s">
        <v>8319</v>
      </c>
      <c r="T1958" t="s">
        <v>8349</v>
      </c>
      <c r="U1958">
        <f t="shared" si="154"/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50"/>
        <v>41208.890196759261</v>
      </c>
      <c r="K1959">
        <v>1348712513</v>
      </c>
      <c r="L1959" s="13">
        <f t="shared" si="15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52"/>
        <v>1.6750470000000002</v>
      </c>
      <c r="R1959" s="8">
        <f t="shared" si="153"/>
        <v>76.138500000000008</v>
      </c>
      <c r="S1959" t="s">
        <v>8319</v>
      </c>
      <c r="T1959" t="s">
        <v>8349</v>
      </c>
      <c r="U1959">
        <f t="shared" si="154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50"/>
        <v>41356.737974537034</v>
      </c>
      <c r="K1960">
        <v>1361490161</v>
      </c>
      <c r="L1960" s="13">
        <f t="shared" si="15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52"/>
        <v>14.355717142857143</v>
      </c>
      <c r="R1960" s="8">
        <f t="shared" si="153"/>
        <v>74.107684365781708</v>
      </c>
      <c r="S1960" t="s">
        <v>8319</v>
      </c>
      <c r="T1960" t="s">
        <v>8349</v>
      </c>
      <c r="U1960">
        <f t="shared" si="154"/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50"/>
        <v>41912.791666666664</v>
      </c>
      <c r="K1961">
        <v>1408565860</v>
      </c>
      <c r="L1961" s="13">
        <f t="shared" si="15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52"/>
        <v>1.5673440000000001</v>
      </c>
      <c r="R1961" s="8">
        <f t="shared" si="153"/>
        <v>36.965660377358489</v>
      </c>
      <c r="S1961" t="s">
        <v>8319</v>
      </c>
      <c r="T1961" t="s">
        <v>8349</v>
      </c>
      <c r="U1961">
        <f t="shared" si="154"/>
        <v>41.154398148151813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50"/>
        <v>41994.154409722221</v>
      </c>
      <c r="K1962">
        <v>1416559341</v>
      </c>
      <c r="L1962" s="13">
        <f t="shared" si="15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52"/>
        <v>1.1790285714285715</v>
      </c>
      <c r="R1962" s="8">
        <f t="shared" si="153"/>
        <v>2500.969696969697</v>
      </c>
      <c r="S1962" t="s">
        <v>8319</v>
      </c>
      <c r="T1962" t="s">
        <v>8349</v>
      </c>
      <c r="U1962">
        <f t="shared" si="154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50"/>
        <v>41187.957638888889</v>
      </c>
      <c r="K1963">
        <v>1346042417</v>
      </c>
      <c r="L1963" s="13">
        <f t="shared" si="15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52"/>
        <v>11.053811999999999</v>
      </c>
      <c r="R1963" s="8">
        <f t="shared" si="153"/>
        <v>67.690214329454989</v>
      </c>
      <c r="S1963" t="s">
        <v>8319</v>
      </c>
      <c r="T1963" t="s">
        <v>8349</v>
      </c>
      <c r="U1963">
        <f t="shared" si="154"/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50"/>
        <v>41772.572175925925</v>
      </c>
      <c r="K1964">
        <v>1397414636</v>
      </c>
      <c r="L1964" s="13">
        <f t="shared" si="15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52"/>
        <v>1.9292499999999999</v>
      </c>
      <c r="R1964" s="8">
        <f t="shared" si="153"/>
        <v>63.04738562091503</v>
      </c>
      <c r="S1964" t="s">
        <v>8319</v>
      </c>
      <c r="T1964" t="s">
        <v>8349</v>
      </c>
      <c r="U1964">
        <f t="shared" si="154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50"/>
        <v>41898.221458333333</v>
      </c>
      <c r="K1965">
        <v>1407838734</v>
      </c>
      <c r="L1965" s="13">
        <f t="shared" si="15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52"/>
        <v>1.268842105263158</v>
      </c>
      <c r="R1965" s="8">
        <f t="shared" si="153"/>
        <v>117.6</v>
      </c>
      <c r="S1965" t="s">
        <v>8319</v>
      </c>
      <c r="T1965" t="s">
        <v>8349</v>
      </c>
      <c r="U1965">
        <f t="shared" si="154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50"/>
        <v>42482.064490740733</v>
      </c>
      <c r="K1966">
        <v>1458714772</v>
      </c>
      <c r="L1966" s="13">
        <f t="shared" si="15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52"/>
        <v>2.5957748878923765</v>
      </c>
      <c r="R1966" s="8">
        <f t="shared" si="153"/>
        <v>180.75185011709601</v>
      </c>
      <c r="S1966" t="s">
        <v>8319</v>
      </c>
      <c r="T1966" t="s">
        <v>8349</v>
      </c>
      <c r="U1966">
        <f t="shared" si="154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50"/>
        <v>40919.833333333328</v>
      </c>
      <c r="K1967">
        <v>1324433310</v>
      </c>
      <c r="L1967" s="13">
        <f t="shared" si="15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52"/>
        <v>2.6227999999999998</v>
      </c>
      <c r="R1967" s="8">
        <f t="shared" si="153"/>
        <v>127.32038834951456</v>
      </c>
      <c r="S1967" t="s">
        <v>8319</v>
      </c>
      <c r="T1967" t="s">
        <v>8349</v>
      </c>
      <c r="U1967">
        <f t="shared" si="154"/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50"/>
        <v>41865.332152777773</v>
      </c>
      <c r="K1968">
        <v>1405429098</v>
      </c>
      <c r="L1968" s="13">
        <f t="shared" si="15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52"/>
        <v>2.0674309000000002</v>
      </c>
      <c r="R1968" s="8">
        <f t="shared" si="153"/>
        <v>136.6444745538665</v>
      </c>
      <c r="S1968" t="s">
        <v>8319</v>
      </c>
      <c r="T1968" t="s">
        <v>8349</v>
      </c>
      <c r="U1968">
        <f t="shared" si="154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50"/>
        <v>41760.455196759256</v>
      </c>
      <c r="K1969">
        <v>1396367729</v>
      </c>
      <c r="L1969" s="13">
        <f t="shared" si="15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52"/>
        <v>3.7012999999999998</v>
      </c>
      <c r="R1969" s="8">
        <f t="shared" si="153"/>
        <v>182.78024691358024</v>
      </c>
      <c r="S1969" t="s">
        <v>8319</v>
      </c>
      <c r="T1969" t="s">
        <v>8349</v>
      </c>
      <c r="U1969">
        <f t="shared" si="154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50"/>
        <v>42707.420312499999</v>
      </c>
      <c r="K1970">
        <v>1478095515</v>
      </c>
      <c r="L1970" s="13">
        <f t="shared" si="15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52"/>
        <v>2.8496600000000001</v>
      </c>
      <c r="R1970" s="8">
        <f t="shared" si="153"/>
        <v>279.37843137254902</v>
      </c>
      <c r="S1970" t="s">
        <v>8319</v>
      </c>
      <c r="T1970" t="s">
        <v>8349</v>
      </c>
      <c r="U1970">
        <f t="shared" si="154"/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50"/>
        <v>42587.584120370368</v>
      </c>
      <c r="K1971">
        <v>1467831668</v>
      </c>
      <c r="L1971" s="13">
        <f t="shared" si="15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52"/>
        <v>5.7907999999999999</v>
      </c>
      <c r="R1971" s="8">
        <f t="shared" si="153"/>
        <v>61.375728669846318</v>
      </c>
      <c r="S1971" t="s">
        <v>8319</v>
      </c>
      <c r="T1971" t="s">
        <v>8349</v>
      </c>
      <c r="U1971">
        <f t="shared" si="154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50"/>
        <v>41383.943298611106</v>
      </c>
      <c r="K1972">
        <v>1361248701</v>
      </c>
      <c r="L1972" s="13">
        <f t="shared" si="15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52"/>
        <v>11.318</v>
      </c>
      <c r="R1972" s="8">
        <f t="shared" si="153"/>
        <v>80.727532097004286</v>
      </c>
      <c r="S1972" t="s">
        <v>8319</v>
      </c>
      <c r="T1972" t="s">
        <v>8349</v>
      </c>
      <c r="U1972">
        <f t="shared" si="154"/>
        <v>59.958333333328483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50"/>
        <v>41592.958333333328</v>
      </c>
      <c r="K1973">
        <v>1381752061</v>
      </c>
      <c r="L1973" s="13">
        <f t="shared" si="15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52"/>
        <v>2.6302771750000002</v>
      </c>
      <c r="R1973" s="8">
        <f t="shared" si="153"/>
        <v>272.35590732591254</v>
      </c>
      <c r="S1973" t="s">
        <v>8319</v>
      </c>
      <c r="T1973" t="s">
        <v>8349</v>
      </c>
      <c r="U1973">
        <f t="shared" si="154"/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50"/>
        <v>41230.845416666663</v>
      </c>
      <c r="K1974">
        <v>1350605844</v>
      </c>
      <c r="L1974" s="13">
        <f t="shared" si="15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52"/>
        <v>6.7447999999999997</v>
      </c>
      <c r="R1974" s="8">
        <f t="shared" si="153"/>
        <v>70.848739495798313</v>
      </c>
      <c r="S1974" t="s">
        <v>8319</v>
      </c>
      <c r="T1974" t="s">
        <v>8349</v>
      </c>
      <c r="U1974">
        <f t="shared" si="154"/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50"/>
        <v>42588.083333333336</v>
      </c>
      <c r="K1975">
        <v>1467134464</v>
      </c>
      <c r="L1975" s="13">
        <f t="shared" si="15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52"/>
        <v>2.5683081313131315</v>
      </c>
      <c r="R1975" s="8">
        <f t="shared" si="153"/>
        <v>247.94003412969283</v>
      </c>
      <c r="S1975" t="s">
        <v>8319</v>
      </c>
      <c r="T1975" t="s">
        <v>8349</v>
      </c>
      <c r="U1975">
        <f t="shared" si="154"/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50"/>
        <v>41505.125798611109</v>
      </c>
      <c r="K1976">
        <v>1371715269</v>
      </c>
      <c r="L1976" s="13">
        <f t="shared" si="15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52"/>
        <v>3.7549600000000001</v>
      </c>
      <c r="R1976" s="8">
        <f t="shared" si="153"/>
        <v>186.81393034825871</v>
      </c>
      <c r="S1976" t="s">
        <v>8319</v>
      </c>
      <c r="T1976" t="s">
        <v>8349</v>
      </c>
      <c r="U1976">
        <f t="shared" si="154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50"/>
        <v>41343.54688657407</v>
      </c>
      <c r="K1977">
        <v>1360346851</v>
      </c>
      <c r="L1977" s="13">
        <f t="shared" si="15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52"/>
        <v>2.0870837499999997</v>
      </c>
      <c r="R1977" s="8">
        <f t="shared" si="153"/>
        <v>131.98948616600788</v>
      </c>
      <c r="S1977" t="s">
        <v>8319</v>
      </c>
      <c r="T1977" t="s">
        <v>8349</v>
      </c>
      <c r="U1977">
        <f t="shared" si="154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50"/>
        <v>41468.691261574073</v>
      </c>
      <c r="K1978">
        <v>1371159325</v>
      </c>
      <c r="L1978" s="13">
        <f t="shared" si="15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52"/>
        <v>3.4660000000000002</v>
      </c>
      <c r="R1978" s="8">
        <f t="shared" si="153"/>
        <v>29.310782241014799</v>
      </c>
      <c r="S1978" t="s">
        <v>8319</v>
      </c>
      <c r="T1978" t="s">
        <v>8349</v>
      </c>
      <c r="U1978">
        <f t="shared" si="154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50"/>
        <v>42357.124305555553</v>
      </c>
      <c r="K1979">
        <v>1446527540</v>
      </c>
      <c r="L1979" s="13">
        <f t="shared" si="15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52"/>
        <v>4.0232999999999999</v>
      </c>
      <c r="R1979" s="8">
        <f t="shared" si="153"/>
        <v>245.02436053593178</v>
      </c>
      <c r="S1979" t="s">
        <v>8319</v>
      </c>
      <c r="T1979" t="s">
        <v>8349</v>
      </c>
      <c r="U1979">
        <f t="shared" si="154"/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50"/>
        <v>41072.083333333328</v>
      </c>
      <c r="K1980">
        <v>1336627492</v>
      </c>
      <c r="L1980" s="13">
        <f t="shared" si="15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52"/>
        <v>10.2684514</v>
      </c>
      <c r="R1980" s="8">
        <f t="shared" si="153"/>
        <v>1323.2540463917526</v>
      </c>
      <c r="S1980" t="s">
        <v>8319</v>
      </c>
      <c r="T1980" t="s">
        <v>8349</v>
      </c>
      <c r="U1980">
        <f t="shared" si="154"/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50"/>
        <v>42326.999305555553</v>
      </c>
      <c r="K1981">
        <v>1444734146</v>
      </c>
      <c r="L1981" s="13">
        <f t="shared" si="15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52"/>
        <v>1.14901155</v>
      </c>
      <c r="R1981" s="8">
        <f t="shared" si="153"/>
        <v>282.65966789667897</v>
      </c>
      <c r="S1981" t="s">
        <v>8319</v>
      </c>
      <c r="T1981" t="s">
        <v>8349</v>
      </c>
      <c r="U1981">
        <f t="shared" si="154"/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50"/>
        <v>42463.292384259257</v>
      </c>
      <c r="K1982">
        <v>1456232462</v>
      </c>
      <c r="L1982" s="13">
        <f t="shared" si="15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52"/>
        <v>3.5482402000000004</v>
      </c>
      <c r="R1982" s="8">
        <f t="shared" si="153"/>
        <v>91.214401028277635</v>
      </c>
      <c r="S1982" t="s">
        <v>8319</v>
      </c>
      <c r="T1982" t="s">
        <v>8349</v>
      </c>
      <c r="U1982">
        <f t="shared" si="154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50"/>
        <v>41829.516956018517</v>
      </c>
      <c r="K1983">
        <v>1402334665</v>
      </c>
      <c r="L1983" s="13">
        <f t="shared" si="15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52"/>
        <v>5.0799999999999998E-2</v>
      </c>
      <c r="R1983" s="8">
        <f t="shared" si="153"/>
        <v>31.75</v>
      </c>
      <c r="S1983" t="s">
        <v>8338</v>
      </c>
      <c r="T1983" t="s">
        <v>8350</v>
      </c>
      <c r="U1983">
        <f t="shared" si="154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50"/>
        <v>42708.419988425921</v>
      </c>
      <c r="K1984">
        <v>1478268287</v>
      </c>
      <c r="L1984" s="13">
        <f t="shared" si="15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52"/>
        <v>0</v>
      </c>
      <c r="R1984" s="8" t="e">
        <f t="shared" si="153"/>
        <v>#DIV/0!</v>
      </c>
      <c r="S1984" t="s">
        <v>8338</v>
      </c>
      <c r="T1984" t="s">
        <v>8350</v>
      </c>
      <c r="U1984">
        <f t="shared" si="154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50"/>
        <v>42615.083333333336</v>
      </c>
      <c r="K1985">
        <v>1470874618</v>
      </c>
      <c r="L1985" s="13">
        <f t="shared" si="15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52"/>
        <v>4.2999999999999997E-2</v>
      </c>
      <c r="R1985" s="8">
        <f t="shared" si="153"/>
        <v>88.6875</v>
      </c>
      <c r="S1985" t="s">
        <v>8338</v>
      </c>
      <c r="T1985" t="s">
        <v>8350</v>
      </c>
      <c r="U1985">
        <f t="shared" si="154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ref="J1986:J2049" si="155">(I1986/86400)+25569+(-5/24)</f>
        <v>41973.623622685183</v>
      </c>
      <c r="K1986">
        <v>1412189881</v>
      </c>
      <c r="L1986" s="13">
        <f t="shared" ref="L1986:L2049" si="156">(K1986/86400)+25569+(-5/24)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57">E1986/D1986</f>
        <v>0.21146666666666666</v>
      </c>
      <c r="R1986" s="8">
        <f t="shared" ref="R1986:R2049" si="158">E1986/N1986</f>
        <v>453.14285714285717</v>
      </c>
      <c r="S1986" t="s">
        <v>8338</v>
      </c>
      <c r="T1986" t="s">
        <v>8350</v>
      </c>
      <c r="U1986">
        <f t="shared" si="154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si="155"/>
        <v>42584.749999999993</v>
      </c>
      <c r="K1987">
        <v>1467650771</v>
      </c>
      <c r="L1987" s="13">
        <f t="shared" si="156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57"/>
        <v>3.1875000000000001E-2</v>
      </c>
      <c r="R1987" s="8">
        <f t="shared" si="158"/>
        <v>12.75</v>
      </c>
      <c r="S1987" t="s">
        <v>8338</v>
      </c>
      <c r="T1987" t="s">
        <v>8350</v>
      </c>
      <c r="U1987">
        <f t="shared" ref="U1987:U2050" si="159">J1987-L1987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55"/>
        <v>42443.183831018519</v>
      </c>
      <c r="K1988">
        <v>1455359083</v>
      </c>
      <c r="L1988" s="13">
        <f t="shared" si="156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57"/>
        <v>5.0000000000000001E-4</v>
      </c>
      <c r="R1988" s="8">
        <f t="shared" si="158"/>
        <v>1</v>
      </c>
      <c r="S1988" t="s">
        <v>8338</v>
      </c>
      <c r="T1988" t="s">
        <v>8350</v>
      </c>
      <c r="U1988">
        <f t="shared" si="159"/>
        <v>29.958333333335759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55"/>
        <v>42064.431435185186</v>
      </c>
      <c r="K1989">
        <v>1422631276</v>
      </c>
      <c r="L1989" s="13">
        <f t="shared" si="156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57"/>
        <v>0.42472727272727273</v>
      </c>
      <c r="R1989" s="8">
        <f t="shared" si="158"/>
        <v>83.428571428571431</v>
      </c>
      <c r="S1989" t="s">
        <v>8338</v>
      </c>
      <c r="T1989" t="s">
        <v>8350</v>
      </c>
      <c r="U1989">
        <f t="shared" si="159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55"/>
        <v>42236.554884259262</v>
      </c>
      <c r="K1990">
        <v>1437502742</v>
      </c>
      <c r="L1990" s="13">
        <f t="shared" si="156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57"/>
        <v>4.1666666666666666E-3</v>
      </c>
      <c r="R1990" s="8">
        <f t="shared" si="158"/>
        <v>25</v>
      </c>
      <c r="S1990" t="s">
        <v>8338</v>
      </c>
      <c r="T1990" t="s">
        <v>8350</v>
      </c>
      <c r="U1990">
        <f t="shared" si="159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55"/>
        <v>42715.472314814811</v>
      </c>
      <c r="K1991">
        <v>1478881208</v>
      </c>
      <c r="L1991" s="13">
        <f t="shared" si="156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57"/>
        <v>0.01</v>
      </c>
      <c r="R1991" s="8">
        <f t="shared" si="158"/>
        <v>50</v>
      </c>
      <c r="S1991" t="s">
        <v>8338</v>
      </c>
      <c r="T1991" t="s">
        <v>8350</v>
      </c>
      <c r="U1991">
        <f t="shared" si="159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55"/>
        <v>42412.987638888888</v>
      </c>
      <c r="K1992">
        <v>1454042532</v>
      </c>
      <c r="L1992" s="13">
        <f t="shared" si="156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57"/>
        <v>0.16966666666666666</v>
      </c>
      <c r="R1992" s="8">
        <f t="shared" si="158"/>
        <v>101.8</v>
      </c>
      <c r="S1992" t="s">
        <v>8338</v>
      </c>
      <c r="T1992" t="s">
        <v>8350</v>
      </c>
      <c r="U1992">
        <f t="shared" si="159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55"/>
        <v>42188.685023148144</v>
      </c>
      <c r="K1993">
        <v>1434144386</v>
      </c>
      <c r="L1993" s="13">
        <f t="shared" si="156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57"/>
        <v>7.0000000000000007E-2</v>
      </c>
      <c r="R1993" s="8">
        <f t="shared" si="158"/>
        <v>46.666666666666664</v>
      </c>
      <c r="S1993" t="s">
        <v>8338</v>
      </c>
      <c r="T1993" t="s">
        <v>8350</v>
      </c>
      <c r="U1993">
        <f t="shared" si="159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55"/>
        <v>42052.935081018521</v>
      </c>
      <c r="K1994">
        <v>1421637991</v>
      </c>
      <c r="L1994" s="13">
        <f t="shared" si="156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57"/>
        <v>1.3333333333333333E-3</v>
      </c>
      <c r="R1994" s="8">
        <f t="shared" si="158"/>
        <v>1</v>
      </c>
      <c r="S1994" t="s">
        <v>8338</v>
      </c>
      <c r="T1994" t="s">
        <v>8350</v>
      </c>
      <c r="U1994">
        <f t="shared" si="159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55"/>
        <v>42359.380057870367</v>
      </c>
      <c r="K1995">
        <v>1448114837</v>
      </c>
      <c r="L1995" s="13">
        <f t="shared" si="156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57"/>
        <v>0</v>
      </c>
      <c r="R1995" s="8" t="e">
        <f t="shared" si="158"/>
        <v>#DIV/0!</v>
      </c>
      <c r="S1995" t="s">
        <v>8338</v>
      </c>
      <c r="T1995" t="s">
        <v>8350</v>
      </c>
      <c r="U1995">
        <f t="shared" si="159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55"/>
        <v>42710.839606481481</v>
      </c>
      <c r="K1996">
        <v>1475885342</v>
      </c>
      <c r="L1996" s="13">
        <f t="shared" si="156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57"/>
        <v>0</v>
      </c>
      <c r="R1996" s="8" t="e">
        <f t="shared" si="158"/>
        <v>#DIV/0!</v>
      </c>
      <c r="S1996" t="s">
        <v>8338</v>
      </c>
      <c r="T1996" t="s">
        <v>8350</v>
      </c>
      <c r="U1996">
        <f t="shared" si="159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55"/>
        <v>42201.693703703706</v>
      </c>
      <c r="K1997">
        <v>1435354736</v>
      </c>
      <c r="L1997" s="13">
        <f t="shared" si="156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57"/>
        <v>7.8E-2</v>
      </c>
      <c r="R1997" s="8">
        <f t="shared" si="158"/>
        <v>26</v>
      </c>
      <c r="S1997" t="s">
        <v>8338</v>
      </c>
      <c r="T1997" t="s">
        <v>8350</v>
      </c>
      <c r="U1997">
        <f t="shared" si="159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55"/>
        <v>41830.611238425925</v>
      </c>
      <c r="K1998">
        <v>1402429211</v>
      </c>
      <c r="L1998" s="13">
        <f t="shared" si="156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57"/>
        <v>0</v>
      </c>
      <c r="R1998" s="8" t="e">
        <f t="shared" si="158"/>
        <v>#DIV/0!</v>
      </c>
      <c r="S1998" t="s">
        <v>8338</v>
      </c>
      <c r="T1998" t="s">
        <v>8350</v>
      </c>
      <c r="U1998">
        <f t="shared" si="159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55"/>
        <v>41877.722361111111</v>
      </c>
      <c r="K1999">
        <v>1406499612</v>
      </c>
      <c r="L1999" s="13">
        <f t="shared" si="156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57"/>
        <v>0</v>
      </c>
      <c r="R1999" s="8" t="e">
        <f t="shared" si="158"/>
        <v>#DIV/0!</v>
      </c>
      <c r="S1999" t="s">
        <v>8338</v>
      </c>
      <c r="T1999" t="s">
        <v>8350</v>
      </c>
      <c r="U1999">
        <f t="shared" si="159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55"/>
        <v>41851.910162037035</v>
      </c>
      <c r="K2000">
        <v>1402973438</v>
      </c>
      <c r="L2000" s="13">
        <f t="shared" si="156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57"/>
        <v>0.26200000000000001</v>
      </c>
      <c r="R2000" s="8">
        <f t="shared" si="158"/>
        <v>218.33333333333334</v>
      </c>
      <c r="S2000" t="s">
        <v>8338</v>
      </c>
      <c r="T2000" t="s">
        <v>8350</v>
      </c>
      <c r="U2000">
        <f t="shared" si="159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55"/>
        <v>41956.316064814811</v>
      </c>
      <c r="K2001">
        <v>1413286508</v>
      </c>
      <c r="L2001" s="13">
        <f t="shared" si="156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57"/>
        <v>7.6129032258064515E-3</v>
      </c>
      <c r="R2001" s="8">
        <f t="shared" si="158"/>
        <v>33.714285714285715</v>
      </c>
      <c r="S2001" t="s">
        <v>8338</v>
      </c>
      <c r="T2001" t="s">
        <v>8350</v>
      </c>
      <c r="U2001">
        <f t="shared" si="159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55"/>
        <v>42375.743206018517</v>
      </c>
      <c r="K2002">
        <v>1449528613</v>
      </c>
      <c r="L2002" s="13">
        <f t="shared" si="156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57"/>
        <v>0.125</v>
      </c>
      <c r="R2002" s="8">
        <f t="shared" si="158"/>
        <v>25</v>
      </c>
      <c r="S2002" t="s">
        <v>8338</v>
      </c>
      <c r="T2002" t="s">
        <v>8350</v>
      </c>
      <c r="U2002">
        <f t="shared" si="159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55"/>
        <v>42167.624999999993</v>
      </c>
      <c r="K2003">
        <v>1431406916</v>
      </c>
      <c r="L2003" s="13">
        <f t="shared" si="156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57"/>
        <v>3.8212909090909091</v>
      </c>
      <c r="R2003" s="8">
        <f t="shared" si="158"/>
        <v>128.38790470372632</v>
      </c>
      <c r="S2003" t="s">
        <v>8319</v>
      </c>
      <c r="T2003" t="s">
        <v>8349</v>
      </c>
      <c r="U2003">
        <f t="shared" si="159"/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55"/>
        <v>42758.503969907404</v>
      </c>
      <c r="K2004">
        <v>1482599143</v>
      </c>
      <c r="L2004" s="13">
        <f t="shared" si="156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57"/>
        <v>2.1679422000000002</v>
      </c>
      <c r="R2004" s="8">
        <f t="shared" si="158"/>
        <v>78.834261818181815</v>
      </c>
      <c r="S2004" t="s">
        <v>8319</v>
      </c>
      <c r="T2004" t="s">
        <v>8349</v>
      </c>
      <c r="U2004">
        <f t="shared" si="159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55"/>
        <v>40361.75</v>
      </c>
      <c r="K2005">
        <v>1276830052</v>
      </c>
      <c r="L2005" s="13">
        <f t="shared" si="156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57"/>
        <v>3.12</v>
      </c>
      <c r="R2005" s="8">
        <f t="shared" si="158"/>
        <v>91.764705882352942</v>
      </c>
      <c r="S2005" t="s">
        <v>8319</v>
      </c>
      <c r="T2005" t="s">
        <v>8349</v>
      </c>
      <c r="U2005">
        <f t="shared" si="159"/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55"/>
        <v>41830.396562499998</v>
      </c>
      <c r="K2006">
        <v>1402410663</v>
      </c>
      <c r="L2006" s="13">
        <f t="shared" si="156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57"/>
        <v>2.3442048</v>
      </c>
      <c r="R2006" s="8">
        <f t="shared" si="158"/>
        <v>331.10237288135596</v>
      </c>
      <c r="S2006" t="s">
        <v>8319</v>
      </c>
      <c r="T2006" t="s">
        <v>8349</v>
      </c>
      <c r="U2006">
        <f t="shared" si="159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55"/>
        <v>41562.957638888889</v>
      </c>
      <c r="K2007">
        <v>1379532618</v>
      </c>
      <c r="L2007" s="13">
        <f t="shared" si="156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57"/>
        <v>1.236801</v>
      </c>
      <c r="R2007" s="8">
        <f t="shared" si="158"/>
        <v>194.26193717277485</v>
      </c>
      <c r="S2007" t="s">
        <v>8319</v>
      </c>
      <c r="T2007" t="s">
        <v>8349</v>
      </c>
      <c r="U2007">
        <f t="shared" si="159"/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55"/>
        <v>41976.333854166667</v>
      </c>
      <c r="K2008">
        <v>1414584045</v>
      </c>
      <c r="L2008" s="13">
        <f t="shared" si="156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57"/>
        <v>2.4784000000000002</v>
      </c>
      <c r="R2008" s="8">
        <f t="shared" si="158"/>
        <v>408.97689768976898</v>
      </c>
      <c r="S2008" t="s">
        <v>8319</v>
      </c>
      <c r="T2008" t="s">
        <v>8349</v>
      </c>
      <c r="U2008">
        <f t="shared" si="159"/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55"/>
        <v>40413.958333333328</v>
      </c>
      <c r="K2009">
        <v>1276891586</v>
      </c>
      <c r="L2009" s="13">
        <f t="shared" si="156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57"/>
        <v>1.157092</v>
      </c>
      <c r="R2009" s="8">
        <f t="shared" si="158"/>
        <v>84.459270072992695</v>
      </c>
      <c r="S2009" t="s">
        <v>8319</v>
      </c>
      <c r="T2009" t="s">
        <v>8349</v>
      </c>
      <c r="U2009">
        <f t="shared" si="159"/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55"/>
        <v>40805.396087962959</v>
      </c>
      <c r="K2010">
        <v>1312641022</v>
      </c>
      <c r="L2010" s="13">
        <f t="shared" si="156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57"/>
        <v>1.1707484768810599</v>
      </c>
      <c r="R2010" s="8">
        <f t="shared" si="158"/>
        <v>44.853658536585364</v>
      </c>
      <c r="S2010" t="s">
        <v>8319</v>
      </c>
      <c r="T2010" t="s">
        <v>8349</v>
      </c>
      <c r="U2010">
        <f t="shared" si="159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55"/>
        <v>42697.156747685185</v>
      </c>
      <c r="K2011">
        <v>1476776743</v>
      </c>
      <c r="L2011" s="13">
        <f t="shared" si="156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57"/>
        <v>3.05158</v>
      </c>
      <c r="R2011" s="8">
        <f t="shared" si="158"/>
        <v>383.3643216080402</v>
      </c>
      <c r="S2011" t="s">
        <v>8319</v>
      </c>
      <c r="T2011" t="s">
        <v>8349</v>
      </c>
      <c r="U2011">
        <f t="shared" si="159"/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55"/>
        <v>42600.788090277776</v>
      </c>
      <c r="K2012">
        <v>1468972491</v>
      </c>
      <c r="L2012" s="13">
        <f t="shared" si="156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57"/>
        <v>3.2005299999999997</v>
      </c>
      <c r="R2012" s="8">
        <f t="shared" si="158"/>
        <v>55.276856649395505</v>
      </c>
      <c r="S2012" t="s">
        <v>8319</v>
      </c>
      <c r="T2012" t="s">
        <v>8349</v>
      </c>
      <c r="U2012">
        <f t="shared" si="159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55"/>
        <v>42380.749999999993</v>
      </c>
      <c r="K2013">
        <v>1449650173</v>
      </c>
      <c r="L2013" s="13">
        <f t="shared" si="156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57"/>
        <v>8.1956399999999991</v>
      </c>
      <c r="R2013" s="8">
        <f t="shared" si="158"/>
        <v>422.02059732234807</v>
      </c>
      <c r="S2013" t="s">
        <v>8319</v>
      </c>
      <c r="T2013" t="s">
        <v>8349</v>
      </c>
      <c r="U2013">
        <f t="shared" si="159"/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55"/>
        <v>42040.613900462959</v>
      </c>
      <c r="K2014">
        <v>1420573441</v>
      </c>
      <c r="L2014" s="13">
        <f t="shared" si="156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57"/>
        <v>2.3490000000000002</v>
      </c>
      <c r="R2014" s="8">
        <f t="shared" si="158"/>
        <v>64.180327868852459</v>
      </c>
      <c r="S2014" t="s">
        <v>8319</v>
      </c>
      <c r="T2014" t="s">
        <v>8349</v>
      </c>
      <c r="U2014">
        <f t="shared" si="159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55"/>
        <v>42559.752476851849</v>
      </c>
      <c r="K2015">
        <v>1462835014</v>
      </c>
      <c r="L2015" s="13">
        <f t="shared" si="156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57"/>
        <v>4.9491375</v>
      </c>
      <c r="R2015" s="8">
        <f t="shared" si="158"/>
        <v>173.57781674704077</v>
      </c>
      <c r="S2015" t="s">
        <v>8319</v>
      </c>
      <c r="T2015" t="s">
        <v>8349</v>
      </c>
      <c r="U2015">
        <f t="shared" si="159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55"/>
        <v>41357.964571759258</v>
      </c>
      <c r="K2016">
        <v>1361250539</v>
      </c>
      <c r="L2016" s="13">
        <f t="shared" si="156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57"/>
        <v>78.137822333333332</v>
      </c>
      <c r="R2016" s="8">
        <f t="shared" si="158"/>
        <v>88.601680840609291</v>
      </c>
      <c r="S2016" t="s">
        <v>8319</v>
      </c>
      <c r="T2016" t="s">
        <v>8349</v>
      </c>
      <c r="U2016">
        <f t="shared" si="159"/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55"/>
        <v>40795.668553240735</v>
      </c>
      <c r="K2017">
        <v>1313010163</v>
      </c>
      <c r="L2017" s="13">
        <f t="shared" si="156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57"/>
        <v>1.1300013888888889</v>
      </c>
      <c r="R2017" s="8">
        <f t="shared" si="158"/>
        <v>50.222283950617282</v>
      </c>
      <c r="S2017" t="s">
        <v>8319</v>
      </c>
      <c r="T2017" t="s">
        <v>8349</v>
      </c>
      <c r="U2017">
        <f t="shared" si="159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55"/>
        <v>41342.672442129631</v>
      </c>
      <c r="K2018">
        <v>1360271299</v>
      </c>
      <c r="L2018" s="13">
        <f t="shared" si="156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57"/>
        <v>9.2154220000000002</v>
      </c>
      <c r="R2018" s="8">
        <f t="shared" si="158"/>
        <v>192.38876826722338</v>
      </c>
      <c r="S2018" t="s">
        <v>8319</v>
      </c>
      <c r="T2018" t="s">
        <v>8349</v>
      </c>
      <c r="U2018">
        <f t="shared" si="159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55"/>
        <v>40991.958333333328</v>
      </c>
      <c r="K2019">
        <v>1329873755</v>
      </c>
      <c r="L2019" s="13">
        <f t="shared" si="156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57"/>
        <v>1.2510239999999999</v>
      </c>
      <c r="R2019" s="8">
        <f t="shared" si="158"/>
        <v>73.416901408450698</v>
      </c>
      <c r="S2019" t="s">
        <v>8319</v>
      </c>
      <c r="T2019" t="s">
        <v>8349</v>
      </c>
      <c r="U2019">
        <f t="shared" si="159"/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55"/>
        <v>42229.157511574071</v>
      </c>
      <c r="K2020">
        <v>1436863609</v>
      </c>
      <c r="L2020" s="13">
        <f t="shared" si="156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57"/>
        <v>1.0224343076923077</v>
      </c>
      <c r="R2020" s="8">
        <f t="shared" si="158"/>
        <v>147.68495555555555</v>
      </c>
      <c r="S2020" t="s">
        <v>8319</v>
      </c>
      <c r="T2020" t="s">
        <v>8349</v>
      </c>
      <c r="U2020">
        <f t="shared" si="159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55"/>
        <v>42635.500243055554</v>
      </c>
      <c r="K2021">
        <v>1471971621</v>
      </c>
      <c r="L2021" s="13">
        <f t="shared" si="156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57"/>
        <v>4.8490975000000001</v>
      </c>
      <c r="R2021" s="8">
        <f t="shared" si="158"/>
        <v>108.96848314606741</v>
      </c>
      <c r="S2021" t="s">
        <v>8319</v>
      </c>
      <c r="T2021" t="s">
        <v>8349</v>
      </c>
      <c r="U2021">
        <f t="shared" si="159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55"/>
        <v>41773.75277777778</v>
      </c>
      <c r="K2022">
        <v>1396923624</v>
      </c>
      <c r="L2022" s="13">
        <f t="shared" si="156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57"/>
        <v>1.9233333333333333</v>
      </c>
      <c r="R2022" s="8">
        <f t="shared" si="158"/>
        <v>23.647540983606557</v>
      </c>
      <c r="S2022" t="s">
        <v>8319</v>
      </c>
      <c r="T2022" t="s">
        <v>8349</v>
      </c>
      <c r="U2022">
        <f t="shared" si="159"/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55"/>
        <v>41905.862233796295</v>
      </c>
      <c r="K2023">
        <v>1407634897</v>
      </c>
      <c r="L2023" s="13">
        <f t="shared" si="156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57"/>
        <v>2.8109999999999999</v>
      </c>
      <c r="R2023" s="8">
        <f t="shared" si="158"/>
        <v>147.94736842105263</v>
      </c>
      <c r="S2023" t="s">
        <v>8319</v>
      </c>
      <c r="T2023" t="s">
        <v>8349</v>
      </c>
      <c r="U2023">
        <f t="shared" si="159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55"/>
        <v>42532.36078703704</v>
      </c>
      <c r="K2024">
        <v>1463060372</v>
      </c>
      <c r="L2024" s="13">
        <f t="shared" si="156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57"/>
        <v>1.2513700000000001</v>
      </c>
      <c r="R2024" s="8">
        <f t="shared" si="158"/>
        <v>385.03692307692307</v>
      </c>
      <c r="S2024" t="s">
        <v>8319</v>
      </c>
      <c r="T2024" t="s">
        <v>8349</v>
      </c>
      <c r="U2024">
        <f t="shared" si="159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55"/>
        <v>42166.212418981479</v>
      </c>
      <c r="K2025">
        <v>1431425153</v>
      </c>
      <c r="L2025" s="13">
        <f t="shared" si="156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57"/>
        <v>1.61459</v>
      </c>
      <c r="R2025" s="8">
        <f t="shared" si="158"/>
        <v>457.39093484419266</v>
      </c>
      <c r="S2025" t="s">
        <v>8319</v>
      </c>
      <c r="T2025" t="s">
        <v>8349</v>
      </c>
      <c r="U2025">
        <f t="shared" si="159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55"/>
        <v>41133.916666666664</v>
      </c>
      <c r="K2026">
        <v>1341875544</v>
      </c>
      <c r="L2026" s="13">
        <f t="shared" si="156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57"/>
        <v>5.8535000000000004</v>
      </c>
      <c r="R2026" s="8">
        <f t="shared" si="158"/>
        <v>222.99047619047619</v>
      </c>
      <c r="S2026" t="s">
        <v>8319</v>
      </c>
      <c r="T2026" t="s">
        <v>8349</v>
      </c>
      <c r="U2026">
        <f t="shared" si="159"/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55"/>
        <v>42165.976226851846</v>
      </c>
      <c r="K2027">
        <v>1431404746</v>
      </c>
      <c r="L2027" s="13">
        <f t="shared" si="156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57"/>
        <v>2.0114999999999998</v>
      </c>
      <c r="R2027" s="8">
        <f t="shared" si="158"/>
        <v>220.74074074074073</v>
      </c>
      <c r="S2027" t="s">
        <v>8319</v>
      </c>
      <c r="T2027" t="s">
        <v>8349</v>
      </c>
      <c r="U2027">
        <f t="shared" si="159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55"/>
        <v>41749.957638888889</v>
      </c>
      <c r="K2028">
        <v>1394127585</v>
      </c>
      <c r="L2028" s="13">
        <f t="shared" si="156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57"/>
        <v>1.3348307999999998</v>
      </c>
      <c r="R2028" s="8">
        <f t="shared" si="158"/>
        <v>73.503898678414089</v>
      </c>
      <c r="S2028" t="s">
        <v>8319</v>
      </c>
      <c r="T2028" t="s">
        <v>8349</v>
      </c>
      <c r="U2028">
        <f t="shared" si="159"/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55"/>
        <v>42093.563877314817</v>
      </c>
      <c r="K2029">
        <v>1423855919</v>
      </c>
      <c r="L2029" s="13">
        <f t="shared" si="156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57"/>
        <v>1.2024900000000001</v>
      </c>
      <c r="R2029" s="8">
        <f t="shared" si="158"/>
        <v>223.09647495361781</v>
      </c>
      <c r="S2029" t="s">
        <v>8319</v>
      </c>
      <c r="T2029" t="s">
        <v>8349</v>
      </c>
      <c r="U2029">
        <f t="shared" si="159"/>
        <v>44.958333333343035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55"/>
        <v>40252.704861111109</v>
      </c>
      <c r="K2030">
        <v>1265493806</v>
      </c>
      <c r="L2030" s="13">
        <f t="shared" si="156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57"/>
        <v>1.2616666666666667</v>
      </c>
      <c r="R2030" s="8">
        <f t="shared" si="158"/>
        <v>47.911392405063289</v>
      </c>
      <c r="S2030" t="s">
        <v>8319</v>
      </c>
      <c r="T2030" t="s">
        <v>8349</v>
      </c>
      <c r="U2030">
        <f t="shared" si="159"/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55"/>
        <v>41877.813437500001</v>
      </c>
      <c r="K2031">
        <v>1406507481</v>
      </c>
      <c r="L2031" s="13">
        <f t="shared" si="156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57"/>
        <v>3.6120000000000001</v>
      </c>
      <c r="R2031" s="8">
        <f t="shared" si="158"/>
        <v>96.063829787234042</v>
      </c>
      <c r="S2031" t="s">
        <v>8319</v>
      </c>
      <c r="T2031" t="s">
        <v>8349</v>
      </c>
      <c r="U2031">
        <f t="shared" si="159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55"/>
        <v>41242.788148148145</v>
      </c>
      <c r="K2032">
        <v>1351641296</v>
      </c>
      <c r="L2032" s="13">
        <f t="shared" si="156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57"/>
        <v>2.26239013671875</v>
      </c>
      <c r="R2032" s="8">
        <f t="shared" si="158"/>
        <v>118.6144</v>
      </c>
      <c r="S2032" t="s">
        <v>8319</v>
      </c>
      <c r="T2032" t="s">
        <v>8349</v>
      </c>
      <c r="U2032">
        <f t="shared" si="159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55"/>
        <v>42012.833333333336</v>
      </c>
      <c r="K2033">
        <v>1417506853</v>
      </c>
      <c r="L2033" s="13">
        <f t="shared" si="156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57"/>
        <v>1.2035</v>
      </c>
      <c r="R2033" s="8">
        <f t="shared" si="158"/>
        <v>118.45472440944881</v>
      </c>
      <c r="S2033" t="s">
        <v>8319</v>
      </c>
      <c r="T2033" t="s">
        <v>8349</v>
      </c>
      <c r="U2033">
        <f t="shared" si="159"/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55"/>
        <v>42718.999999999993</v>
      </c>
      <c r="K2034">
        <v>1479216874</v>
      </c>
      <c r="L2034" s="13">
        <f t="shared" si="156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57"/>
        <v>3.0418799999999999</v>
      </c>
      <c r="R2034" s="8">
        <f t="shared" si="158"/>
        <v>143.21468926553672</v>
      </c>
      <c r="S2034" t="s">
        <v>8319</v>
      </c>
      <c r="T2034" t="s">
        <v>8349</v>
      </c>
      <c r="U2034">
        <f t="shared" si="159"/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55"/>
        <v>41754.874050925922</v>
      </c>
      <c r="K2035">
        <v>1395885518</v>
      </c>
      <c r="L2035" s="13">
        <f t="shared" si="156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57"/>
        <v>1.7867599999999999</v>
      </c>
      <c r="R2035" s="8">
        <f t="shared" si="158"/>
        <v>282.71518987341773</v>
      </c>
      <c r="S2035" t="s">
        <v>8319</v>
      </c>
      <c r="T2035" t="s">
        <v>8349</v>
      </c>
      <c r="U2035">
        <f t="shared" si="159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55"/>
        <v>42131.081944444442</v>
      </c>
      <c r="K2036">
        <v>1426216033</v>
      </c>
      <c r="L2036" s="13">
        <f t="shared" si="156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57"/>
        <v>3.868199871794872</v>
      </c>
      <c r="R2036" s="8">
        <f t="shared" si="158"/>
        <v>593.93620078740162</v>
      </c>
      <c r="S2036" t="s">
        <v>8319</v>
      </c>
      <c r="T2036" t="s">
        <v>8349</v>
      </c>
      <c r="U2036">
        <f t="shared" si="159"/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55"/>
        <v>42356.833333333336</v>
      </c>
      <c r="K2037">
        <v>1446562807</v>
      </c>
      <c r="L2037" s="13">
        <f t="shared" si="156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57"/>
        <v>2.1103642500000004</v>
      </c>
      <c r="R2037" s="8">
        <f t="shared" si="158"/>
        <v>262.15704968944101</v>
      </c>
      <c r="S2037" t="s">
        <v>8319</v>
      </c>
      <c r="T2037" t="s">
        <v>8349</v>
      </c>
      <c r="U2037">
        <f t="shared" si="159"/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55"/>
        <v>41768.656469907401</v>
      </c>
      <c r="K2038">
        <v>1397076319</v>
      </c>
      <c r="L2038" s="13">
        <f t="shared" si="156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57"/>
        <v>1.3166833333333334</v>
      </c>
      <c r="R2038" s="8">
        <f t="shared" si="158"/>
        <v>46.580778301886795</v>
      </c>
      <c r="S2038" t="s">
        <v>8319</v>
      </c>
      <c r="T2038" t="s">
        <v>8349</v>
      </c>
      <c r="U2038">
        <f t="shared" si="159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55"/>
        <v>41638.043437499997</v>
      </c>
      <c r="K2039">
        <v>1383195753</v>
      </c>
      <c r="L2039" s="13">
        <f t="shared" si="156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57"/>
        <v>3.0047639999999998</v>
      </c>
      <c r="R2039" s="8">
        <f t="shared" si="158"/>
        <v>70.041118881118877</v>
      </c>
      <c r="S2039" t="s">
        <v>8319</v>
      </c>
      <c r="T2039" t="s">
        <v>8349</v>
      </c>
      <c r="U2039">
        <f t="shared" si="159"/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55"/>
        <v>41456.541666666664</v>
      </c>
      <c r="K2040">
        <v>1369895421</v>
      </c>
      <c r="L2040" s="13">
        <f t="shared" si="156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57"/>
        <v>4.2051249999999998</v>
      </c>
      <c r="R2040" s="8">
        <f t="shared" si="158"/>
        <v>164.90686274509804</v>
      </c>
      <c r="S2040" t="s">
        <v>8319</v>
      </c>
      <c r="T2040" t="s">
        <v>8349</v>
      </c>
      <c r="U2040">
        <f t="shared" si="159"/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55"/>
        <v>42704.999305555553</v>
      </c>
      <c r="K2041">
        <v>1477996325</v>
      </c>
      <c r="L2041" s="13">
        <f t="shared" si="156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57"/>
        <v>1.362168</v>
      </c>
      <c r="R2041" s="8">
        <f t="shared" si="158"/>
        <v>449.26385224274406</v>
      </c>
      <c r="S2041" t="s">
        <v>8319</v>
      </c>
      <c r="T2041" t="s">
        <v>8349</v>
      </c>
      <c r="U2041">
        <f t="shared" si="159"/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55"/>
        <v>41593.760451388887</v>
      </c>
      <c r="K2042">
        <v>1383257703</v>
      </c>
      <c r="L2042" s="13">
        <f t="shared" si="156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57"/>
        <v>2.4817133333333334</v>
      </c>
      <c r="R2042" s="8">
        <f t="shared" si="158"/>
        <v>27.472841328413285</v>
      </c>
      <c r="S2042" t="s">
        <v>8319</v>
      </c>
      <c r="T2042" t="s">
        <v>8349</v>
      </c>
      <c r="U2042">
        <f t="shared" si="159"/>
        <v>15.041666666671517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55"/>
        <v>42684.359108796292</v>
      </c>
      <c r="K2043">
        <v>1476189427</v>
      </c>
      <c r="L2043" s="13">
        <f t="shared" si="156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57"/>
        <v>1.8186315789473684</v>
      </c>
      <c r="R2043" s="8">
        <f t="shared" si="158"/>
        <v>143.97499999999999</v>
      </c>
      <c r="S2043" t="s">
        <v>8319</v>
      </c>
      <c r="T2043" t="s">
        <v>8349</v>
      </c>
      <c r="U2043">
        <f t="shared" si="159"/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55"/>
        <v>42391.499699074069</v>
      </c>
      <c r="K2044">
        <v>1448297974</v>
      </c>
      <c r="L2044" s="13">
        <f t="shared" si="156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57"/>
        <v>1.2353000000000001</v>
      </c>
      <c r="R2044" s="8">
        <f t="shared" si="158"/>
        <v>88.23571428571428</v>
      </c>
      <c r="S2044" t="s">
        <v>8319</v>
      </c>
      <c r="T2044" t="s">
        <v>8349</v>
      </c>
      <c r="U2044">
        <f t="shared" si="159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55"/>
        <v>42714.999305555553</v>
      </c>
      <c r="K2045">
        <v>1476764077</v>
      </c>
      <c r="L2045" s="13">
        <f t="shared" si="156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57"/>
        <v>5.0620938628158845</v>
      </c>
      <c r="R2045" s="8">
        <f t="shared" si="158"/>
        <v>36.326424870466319</v>
      </c>
      <c r="S2045" t="s">
        <v>8319</v>
      </c>
      <c r="T2045" t="s">
        <v>8349</v>
      </c>
      <c r="U2045">
        <f t="shared" si="159"/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55"/>
        <v>42168.475856481477</v>
      </c>
      <c r="K2046">
        <v>1431620714</v>
      </c>
      <c r="L2046" s="13">
        <f t="shared" si="156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57"/>
        <v>1.0821333333333334</v>
      </c>
      <c r="R2046" s="8">
        <f t="shared" si="158"/>
        <v>90.177777777777777</v>
      </c>
      <c r="S2046" t="s">
        <v>8319</v>
      </c>
      <c r="T2046" t="s">
        <v>8349</v>
      </c>
      <c r="U2046">
        <f t="shared" si="159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55"/>
        <v>41098.880173611113</v>
      </c>
      <c r="K2047">
        <v>1339207647</v>
      </c>
      <c r="L2047" s="13">
        <f t="shared" si="156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57"/>
        <v>8.1918387755102042</v>
      </c>
      <c r="R2047" s="8">
        <f t="shared" si="158"/>
        <v>152.62361216730039</v>
      </c>
      <c r="S2047" t="s">
        <v>8319</v>
      </c>
      <c r="T2047" t="s">
        <v>8349</v>
      </c>
      <c r="U2047">
        <f t="shared" si="159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55"/>
        <v>41416.963472222218</v>
      </c>
      <c r="K2048">
        <v>1366690044</v>
      </c>
      <c r="L2048" s="13">
        <f t="shared" si="156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57"/>
        <v>1.2110000000000001</v>
      </c>
      <c r="R2048" s="8">
        <f t="shared" si="158"/>
        <v>55.806451612903224</v>
      </c>
      <c r="S2048" t="s">
        <v>8319</v>
      </c>
      <c r="T2048" t="s">
        <v>8349</v>
      </c>
      <c r="U2048">
        <f t="shared" si="159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55"/>
        <v>42110.791666666664</v>
      </c>
      <c r="K2049">
        <v>1426714870</v>
      </c>
      <c r="L2049" s="13">
        <f t="shared" si="156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57"/>
        <v>1.0299897959183673</v>
      </c>
      <c r="R2049" s="8">
        <f t="shared" si="158"/>
        <v>227.85327313769753</v>
      </c>
      <c r="S2049" t="s">
        <v>8319</v>
      </c>
      <c r="T2049" t="s">
        <v>8349</v>
      </c>
      <c r="U2049">
        <f t="shared" si="159"/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ref="J2050:J2113" si="160">(I2050/86400)+25569+(-5/24)</f>
        <v>41417.443182870367</v>
      </c>
      <c r="K2050">
        <v>1366731491</v>
      </c>
      <c r="L2050" s="13">
        <f t="shared" ref="L2050:L2113" si="161">(K2050/86400)+25569+(-5/24)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62">E2050/D2050</f>
        <v>1.4833229411764706</v>
      </c>
      <c r="R2050" s="8">
        <f t="shared" ref="R2050:R2113" si="163">E2050/N2050</f>
        <v>91.82989803350327</v>
      </c>
      <c r="S2050" t="s">
        <v>8319</v>
      </c>
      <c r="T2050" t="s">
        <v>8349</v>
      </c>
      <c r="U2050">
        <f t="shared" si="159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si="160"/>
        <v>41610.749305555553</v>
      </c>
      <c r="K2051">
        <v>1382963963</v>
      </c>
      <c r="L2051" s="13">
        <f t="shared" si="161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62"/>
        <v>1.2019070000000001</v>
      </c>
      <c r="R2051" s="8">
        <f t="shared" si="163"/>
        <v>80.991037735849048</v>
      </c>
      <c r="S2051" t="s">
        <v>8319</v>
      </c>
      <c r="T2051" t="s">
        <v>8349</v>
      </c>
      <c r="U2051">
        <f t="shared" ref="U2051:U2114" si="164">J2051-L2051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60"/>
        <v>42154.863171296289</v>
      </c>
      <c r="K2052">
        <v>1429580578</v>
      </c>
      <c r="L2052" s="13">
        <f t="shared" si="16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62"/>
        <v>4.7327000000000004</v>
      </c>
      <c r="R2052" s="8">
        <f t="shared" si="163"/>
        <v>278.39411764705881</v>
      </c>
      <c r="S2052" t="s">
        <v>8319</v>
      </c>
      <c r="T2052" t="s">
        <v>8349</v>
      </c>
      <c r="U2052">
        <f t="shared" si="164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60"/>
        <v>41633.814085648148</v>
      </c>
      <c r="K2053">
        <v>1385425937</v>
      </c>
      <c r="L2053" s="13">
        <f t="shared" si="16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62"/>
        <v>1.303625</v>
      </c>
      <c r="R2053" s="8">
        <f t="shared" si="163"/>
        <v>43.095041322314053</v>
      </c>
      <c r="S2053" t="s">
        <v>8319</v>
      </c>
      <c r="T2053" t="s">
        <v>8349</v>
      </c>
      <c r="U2053">
        <f t="shared" si="164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60"/>
        <v>42419.875613425924</v>
      </c>
      <c r="K2054">
        <v>1452045653</v>
      </c>
      <c r="L2054" s="13">
        <f t="shared" si="16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62"/>
        <v>3.5304799999999998</v>
      </c>
      <c r="R2054" s="8">
        <f t="shared" si="163"/>
        <v>326.29205175600737</v>
      </c>
      <c r="S2054" t="s">
        <v>8319</v>
      </c>
      <c r="T2054" t="s">
        <v>8349</v>
      </c>
      <c r="U2054">
        <f t="shared" si="164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60"/>
        <v>42333.450821759259</v>
      </c>
      <c r="K2055">
        <v>1445870951</v>
      </c>
      <c r="L2055" s="13">
        <f t="shared" si="16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62"/>
        <v>1.0102</v>
      </c>
      <c r="R2055" s="8">
        <f t="shared" si="163"/>
        <v>41.743801652892564</v>
      </c>
      <c r="S2055" t="s">
        <v>8319</v>
      </c>
      <c r="T2055" t="s">
        <v>8349</v>
      </c>
      <c r="U2055">
        <f t="shared" si="164"/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60"/>
        <v>41761.312615740739</v>
      </c>
      <c r="K2056">
        <v>1396441810</v>
      </c>
      <c r="L2056" s="13">
        <f t="shared" si="16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62"/>
        <v>1.1359142857142857</v>
      </c>
      <c r="R2056" s="8">
        <f t="shared" si="163"/>
        <v>64.020933977455712</v>
      </c>
      <c r="S2056" t="s">
        <v>8319</v>
      </c>
      <c r="T2056" t="s">
        <v>8349</v>
      </c>
      <c r="U2056">
        <f t="shared" si="164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60"/>
        <v>41975.958333333336</v>
      </c>
      <c r="K2057">
        <v>1415031043</v>
      </c>
      <c r="L2057" s="13">
        <f t="shared" si="16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62"/>
        <v>1.6741666666666666</v>
      </c>
      <c r="R2057" s="8">
        <f t="shared" si="163"/>
        <v>99.455445544554451</v>
      </c>
      <c r="S2057" t="s">
        <v>8319</v>
      </c>
      <c r="T2057" t="s">
        <v>8349</v>
      </c>
      <c r="U2057">
        <f t="shared" si="164"/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60"/>
        <v>41381.552569444444</v>
      </c>
      <c r="K2058">
        <v>1363630542</v>
      </c>
      <c r="L2058" s="13">
        <f t="shared" si="16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62"/>
        <v>1.5345200000000001</v>
      </c>
      <c r="R2058" s="8">
        <f t="shared" si="163"/>
        <v>138.49458483754512</v>
      </c>
      <c r="S2058" t="s">
        <v>8319</v>
      </c>
      <c r="T2058" t="s">
        <v>8349</v>
      </c>
      <c r="U2058">
        <f t="shared" si="164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60"/>
        <v>42426.286249999997</v>
      </c>
      <c r="K2059">
        <v>1453895532</v>
      </c>
      <c r="L2059" s="13">
        <f t="shared" si="16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62"/>
        <v>2.022322</v>
      </c>
      <c r="R2059" s="8">
        <f t="shared" si="163"/>
        <v>45.547792792792798</v>
      </c>
      <c r="S2059" t="s">
        <v>8319</v>
      </c>
      <c r="T2059" t="s">
        <v>8349</v>
      </c>
      <c r="U2059">
        <f t="shared" si="164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60"/>
        <v>42065.624999999993</v>
      </c>
      <c r="K2060">
        <v>1421916830</v>
      </c>
      <c r="L2060" s="13">
        <f t="shared" si="16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62"/>
        <v>1.6828125</v>
      </c>
      <c r="R2060" s="8">
        <f t="shared" si="163"/>
        <v>10.507317073170732</v>
      </c>
      <c r="S2060" t="s">
        <v>8319</v>
      </c>
      <c r="T2060" t="s">
        <v>8349</v>
      </c>
      <c r="U2060">
        <f t="shared" si="164"/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60"/>
        <v>42400.707638888889</v>
      </c>
      <c r="K2061">
        <v>1450880854</v>
      </c>
      <c r="L2061" s="13">
        <f t="shared" si="16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62"/>
        <v>1.4345666666666668</v>
      </c>
      <c r="R2061" s="8">
        <f t="shared" si="163"/>
        <v>114.76533333333333</v>
      </c>
      <c r="S2061" t="s">
        <v>8319</v>
      </c>
      <c r="T2061" t="s">
        <v>8349</v>
      </c>
      <c r="U2061">
        <f t="shared" si="164"/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60"/>
        <v>41843.434606481482</v>
      </c>
      <c r="K2062">
        <v>1400945150</v>
      </c>
      <c r="L2062" s="13">
        <f t="shared" si="16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62"/>
        <v>1.964</v>
      </c>
      <c r="R2062" s="8">
        <f t="shared" si="163"/>
        <v>35.997067448680355</v>
      </c>
      <c r="S2062" t="s">
        <v>8319</v>
      </c>
      <c r="T2062" t="s">
        <v>8349</v>
      </c>
      <c r="U2062">
        <f t="shared" si="164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60"/>
        <v>42735.556180555555</v>
      </c>
      <c r="K2063">
        <v>1480616454</v>
      </c>
      <c r="L2063" s="13">
        <f t="shared" si="16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62"/>
        <v>1.0791999999999999</v>
      </c>
      <c r="R2063" s="8">
        <f t="shared" si="163"/>
        <v>154.17142857142858</v>
      </c>
      <c r="S2063" t="s">
        <v>8319</v>
      </c>
      <c r="T2063" t="s">
        <v>8349</v>
      </c>
      <c r="U2063">
        <f t="shared" si="164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60"/>
        <v>42453.1330787037</v>
      </c>
      <c r="K2064">
        <v>1456218698</v>
      </c>
      <c r="L2064" s="13">
        <f t="shared" si="16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62"/>
        <v>1.14977</v>
      </c>
      <c r="R2064" s="8">
        <f t="shared" si="163"/>
        <v>566.38916256157631</v>
      </c>
      <c r="S2064" t="s">
        <v>8319</v>
      </c>
      <c r="T2064" t="s">
        <v>8349</v>
      </c>
      <c r="U2064">
        <f t="shared" si="164"/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60"/>
        <v>42505.524317129624</v>
      </c>
      <c r="K2065">
        <v>1460482501</v>
      </c>
      <c r="L2065" s="13">
        <f t="shared" si="16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62"/>
        <v>1.4804999999999999</v>
      </c>
      <c r="R2065" s="8">
        <f t="shared" si="163"/>
        <v>120.85714285714286</v>
      </c>
      <c r="S2065" t="s">
        <v>8319</v>
      </c>
      <c r="T2065" t="s">
        <v>8349</v>
      </c>
      <c r="U2065">
        <f t="shared" si="164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60"/>
        <v>41425.291666666664</v>
      </c>
      <c r="K2066">
        <v>1366879523</v>
      </c>
      <c r="L2066" s="13">
        <f t="shared" si="16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62"/>
        <v>1.9116676082790633</v>
      </c>
      <c r="R2066" s="8">
        <f t="shared" si="163"/>
        <v>86.163845492085343</v>
      </c>
      <c r="S2066" t="s">
        <v>8319</v>
      </c>
      <c r="T2066" t="s">
        <v>8349</v>
      </c>
      <c r="U2066">
        <f t="shared" si="164"/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60"/>
        <v>41633.125335648147</v>
      </c>
      <c r="K2067">
        <v>1385366429</v>
      </c>
      <c r="L2067" s="13">
        <f t="shared" si="16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62"/>
        <v>1.99215125</v>
      </c>
      <c r="R2067" s="8">
        <f t="shared" si="163"/>
        <v>51.212114395886893</v>
      </c>
      <c r="S2067" t="s">
        <v>8319</v>
      </c>
      <c r="T2067" t="s">
        <v>8349</v>
      </c>
      <c r="U2067">
        <f t="shared" si="164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60"/>
        <v>41874.563460648147</v>
      </c>
      <c r="K2068">
        <v>1406226683</v>
      </c>
      <c r="L2068" s="13">
        <f t="shared" si="16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62"/>
        <v>2.1859999999999999</v>
      </c>
      <c r="R2068" s="8">
        <f t="shared" si="163"/>
        <v>67.261538461538464</v>
      </c>
      <c r="S2068" t="s">
        <v>8319</v>
      </c>
      <c r="T2068" t="s">
        <v>8349</v>
      </c>
      <c r="U2068">
        <f t="shared" si="164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60"/>
        <v>42148.645555555551</v>
      </c>
      <c r="K2069">
        <v>1429648176</v>
      </c>
      <c r="L2069" s="13">
        <f t="shared" si="16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62"/>
        <v>1.2686868686868686</v>
      </c>
      <c r="R2069" s="8">
        <f t="shared" si="163"/>
        <v>62.8</v>
      </c>
      <c r="S2069" t="s">
        <v>8319</v>
      </c>
      <c r="T2069" t="s">
        <v>8349</v>
      </c>
      <c r="U2069">
        <f t="shared" si="164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60"/>
        <v>42663.633275462962</v>
      </c>
      <c r="K2070">
        <v>1474402315</v>
      </c>
      <c r="L2070" s="13">
        <f t="shared" si="16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62"/>
        <v>1.0522388</v>
      </c>
      <c r="R2070" s="8">
        <f t="shared" si="163"/>
        <v>346.13118421052633</v>
      </c>
      <c r="S2070" t="s">
        <v>8319</v>
      </c>
      <c r="T2070" t="s">
        <v>8349</v>
      </c>
      <c r="U2070">
        <f t="shared" si="164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60"/>
        <v>42371.763784722221</v>
      </c>
      <c r="K2071">
        <v>1449098391</v>
      </c>
      <c r="L2071" s="13">
        <f t="shared" si="16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62"/>
        <v>1.2840666000000001</v>
      </c>
      <c r="R2071" s="8">
        <f t="shared" si="163"/>
        <v>244.11912547528519</v>
      </c>
      <c r="S2071" t="s">
        <v>8319</v>
      </c>
      <c r="T2071" t="s">
        <v>8349</v>
      </c>
      <c r="U2071">
        <f t="shared" si="164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60"/>
        <v>42549.448182870365</v>
      </c>
      <c r="K2072">
        <v>1464536723</v>
      </c>
      <c r="L2072" s="13">
        <f t="shared" si="16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62"/>
        <v>3.1732719999999999</v>
      </c>
      <c r="R2072" s="8">
        <f t="shared" si="163"/>
        <v>259.25424836601309</v>
      </c>
      <c r="S2072" t="s">
        <v>8319</v>
      </c>
      <c r="T2072" t="s">
        <v>8349</v>
      </c>
      <c r="U2072">
        <f t="shared" si="164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60"/>
        <v>42645.070416666662</v>
      </c>
      <c r="K2073">
        <v>1471502484</v>
      </c>
      <c r="L2073" s="13">
        <f t="shared" si="16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62"/>
        <v>2.8073000000000001</v>
      </c>
      <c r="R2073" s="8">
        <f t="shared" si="163"/>
        <v>201.96402877697841</v>
      </c>
      <c r="S2073" t="s">
        <v>8319</v>
      </c>
      <c r="T2073" t="s">
        <v>8349</v>
      </c>
      <c r="U2073">
        <f t="shared" si="164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60"/>
        <v>42497.373055555552</v>
      </c>
      <c r="K2074">
        <v>1460037432</v>
      </c>
      <c r="L2074" s="13">
        <f t="shared" si="16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62"/>
        <v>1.1073146853146854</v>
      </c>
      <c r="R2074" s="8">
        <f t="shared" si="163"/>
        <v>226.20857142857142</v>
      </c>
      <c r="S2074" t="s">
        <v>8319</v>
      </c>
      <c r="T2074" t="s">
        <v>8349</v>
      </c>
      <c r="U2074">
        <f t="shared" si="164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60"/>
        <v>42132.459699074076</v>
      </c>
      <c r="K2075">
        <v>1427212918</v>
      </c>
      <c r="L2075" s="13">
        <f t="shared" si="16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62"/>
        <v>1.5260429999999998</v>
      </c>
      <c r="R2075" s="8">
        <f t="shared" si="163"/>
        <v>324.69</v>
      </c>
      <c r="S2075" t="s">
        <v>8319</v>
      </c>
      <c r="T2075" t="s">
        <v>8349</v>
      </c>
      <c r="U2075">
        <f t="shared" si="164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60"/>
        <v>42496.617847222216</v>
      </c>
      <c r="K2076">
        <v>1459972182</v>
      </c>
      <c r="L2076" s="13">
        <f t="shared" si="16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62"/>
        <v>1.0249999999999999</v>
      </c>
      <c r="R2076" s="8">
        <f t="shared" si="163"/>
        <v>205</v>
      </c>
      <c r="S2076" t="s">
        <v>8319</v>
      </c>
      <c r="T2076" t="s">
        <v>8349</v>
      </c>
      <c r="U2076">
        <f t="shared" si="164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60"/>
        <v>41480.473240740735</v>
      </c>
      <c r="K2077">
        <v>1372177288</v>
      </c>
      <c r="L2077" s="13">
        <f t="shared" si="16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62"/>
        <v>16.783738373837384</v>
      </c>
      <c r="R2077" s="8">
        <f t="shared" si="163"/>
        <v>20.465926829268295</v>
      </c>
      <c r="S2077" t="s">
        <v>8319</v>
      </c>
      <c r="T2077" t="s">
        <v>8349</v>
      </c>
      <c r="U2077">
        <f t="shared" si="164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60"/>
        <v>41843.672326388885</v>
      </c>
      <c r="K2078">
        <v>1402693689</v>
      </c>
      <c r="L2078" s="13">
        <f t="shared" si="16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62"/>
        <v>5.4334915642458101</v>
      </c>
      <c r="R2078" s="8">
        <f t="shared" si="163"/>
        <v>116.35303146309367</v>
      </c>
      <c r="S2078" t="s">
        <v>8319</v>
      </c>
      <c r="T2078" t="s">
        <v>8349</v>
      </c>
      <c r="U2078">
        <f t="shared" si="164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60"/>
        <v>42160.666666666664</v>
      </c>
      <c r="K2079">
        <v>1428541276</v>
      </c>
      <c r="L2079" s="13">
        <f t="shared" si="16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62"/>
        <v>1.1550800000000001</v>
      </c>
      <c r="R2079" s="8">
        <f t="shared" si="163"/>
        <v>307.20212765957444</v>
      </c>
      <c r="S2079" t="s">
        <v>8319</v>
      </c>
      <c r="T2079" t="s">
        <v>8349</v>
      </c>
      <c r="U2079">
        <f t="shared" si="164"/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60"/>
        <v>42722.563159722216</v>
      </c>
      <c r="K2080">
        <v>1479493857</v>
      </c>
      <c r="L2080" s="13">
        <f t="shared" si="16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62"/>
        <v>1.3120499999999999</v>
      </c>
      <c r="R2080" s="8">
        <f t="shared" si="163"/>
        <v>546.6875</v>
      </c>
      <c r="S2080" t="s">
        <v>8319</v>
      </c>
      <c r="T2080" t="s">
        <v>8349</v>
      </c>
      <c r="U2080">
        <f t="shared" si="164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60"/>
        <v>42180.583333333336</v>
      </c>
      <c r="K2081">
        <v>1432659793</v>
      </c>
      <c r="L2081" s="13">
        <f t="shared" si="16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62"/>
        <v>2.8816999999999999</v>
      </c>
      <c r="R2081" s="8">
        <f t="shared" si="163"/>
        <v>47.474464579901152</v>
      </c>
      <c r="S2081" t="s">
        <v>8319</v>
      </c>
      <c r="T2081" t="s">
        <v>8349</v>
      </c>
      <c r="U2081">
        <f t="shared" si="164"/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60"/>
        <v>42319.790509259255</v>
      </c>
      <c r="K2082">
        <v>1444690700</v>
      </c>
      <c r="L2082" s="13">
        <f t="shared" si="16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62"/>
        <v>5.0780000000000003</v>
      </c>
      <c r="R2082" s="8">
        <f t="shared" si="163"/>
        <v>101.56</v>
      </c>
      <c r="S2082" t="s">
        <v>8319</v>
      </c>
      <c r="T2082" t="s">
        <v>8349</v>
      </c>
      <c r="U2082">
        <f t="shared" si="164"/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60"/>
        <v>41044.999305555553</v>
      </c>
      <c r="K2083">
        <v>1333597555</v>
      </c>
      <c r="L2083" s="13">
        <f t="shared" si="161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62"/>
        <v>1.1457142857142857</v>
      </c>
      <c r="R2083" s="8">
        <f t="shared" si="163"/>
        <v>72.909090909090907</v>
      </c>
      <c r="S2083" t="s">
        <v>8325</v>
      </c>
      <c r="T2083" t="s">
        <v>8329</v>
      </c>
      <c r="U2083">
        <f t="shared" si="164"/>
        <v>41.050752314818965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60"/>
        <v>40870.953657407408</v>
      </c>
      <c r="K2084">
        <v>1316919196</v>
      </c>
      <c r="L2084" s="13">
        <f t="shared" si="16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62"/>
        <v>1.1073333333333333</v>
      </c>
      <c r="R2084" s="8">
        <f t="shared" si="163"/>
        <v>43.710526315789473</v>
      </c>
      <c r="S2084" t="s">
        <v>8325</v>
      </c>
      <c r="T2084" t="s">
        <v>8329</v>
      </c>
      <c r="U2084">
        <f t="shared" si="164"/>
        <v>60.041666666671517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60"/>
        <v>41064.513831018514</v>
      </c>
      <c r="K2085">
        <v>1336238395</v>
      </c>
      <c r="L2085" s="13">
        <f t="shared" si="16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62"/>
        <v>1.1333333333333333</v>
      </c>
      <c r="R2085" s="8">
        <f t="shared" si="163"/>
        <v>34</v>
      </c>
      <c r="S2085" t="s">
        <v>8325</v>
      </c>
      <c r="T2085" t="s">
        <v>8329</v>
      </c>
      <c r="U2085">
        <f t="shared" si="164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60"/>
        <v>41763.082638888889</v>
      </c>
      <c r="K2086">
        <v>1396468782</v>
      </c>
      <c r="L2086" s="13">
        <f t="shared" si="16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62"/>
        <v>1.0833333333333333</v>
      </c>
      <c r="R2086" s="8">
        <f t="shared" si="163"/>
        <v>70.652173913043484</v>
      </c>
      <c r="S2086" t="s">
        <v>8325</v>
      </c>
      <c r="T2086" t="s">
        <v>8329</v>
      </c>
      <c r="U2086">
        <f t="shared" si="164"/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60"/>
        <v>41105.627164351848</v>
      </c>
      <c r="K2087">
        <v>1339790587</v>
      </c>
      <c r="L2087" s="13">
        <f t="shared" si="16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62"/>
        <v>1.2353333333333334</v>
      </c>
      <c r="R2087" s="8">
        <f t="shared" si="163"/>
        <v>89.301204819277103</v>
      </c>
      <c r="S2087" t="s">
        <v>8325</v>
      </c>
      <c r="T2087" t="s">
        <v>8329</v>
      </c>
      <c r="U2087">
        <f t="shared" si="164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60"/>
        <v>40890.999305555553</v>
      </c>
      <c r="K2088">
        <v>1321200332</v>
      </c>
      <c r="L2088" s="13">
        <f t="shared" si="16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62"/>
        <v>1.0069999999999999</v>
      </c>
      <c r="R2088" s="8">
        <f t="shared" si="163"/>
        <v>115.08571428571429</v>
      </c>
      <c r="S2088" t="s">
        <v>8325</v>
      </c>
      <c r="T2088" t="s">
        <v>8329</v>
      </c>
      <c r="U2088">
        <f t="shared" si="164"/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60"/>
        <v>40793.996041666665</v>
      </c>
      <c r="K2089">
        <v>1312865658</v>
      </c>
      <c r="L2089" s="13">
        <f t="shared" si="16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62"/>
        <v>1.0353333333333334</v>
      </c>
      <c r="R2089" s="8">
        <f t="shared" si="163"/>
        <v>62.12</v>
      </c>
      <c r="S2089" t="s">
        <v>8325</v>
      </c>
      <c r="T2089" t="s">
        <v>8329</v>
      </c>
      <c r="U2089">
        <f t="shared" si="164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60"/>
        <v>40431.957638888889</v>
      </c>
      <c r="K2090">
        <v>1281028152</v>
      </c>
      <c r="L2090" s="13">
        <f t="shared" si="161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62"/>
        <v>1.1551066666666667</v>
      </c>
      <c r="R2090" s="8">
        <f t="shared" si="163"/>
        <v>46.204266666666669</v>
      </c>
      <c r="S2090" t="s">
        <v>8325</v>
      </c>
      <c r="T2090" t="s">
        <v>8329</v>
      </c>
      <c r="U2090">
        <f t="shared" si="164"/>
        <v>36.451249999998254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60"/>
        <v>41487.867986111109</v>
      </c>
      <c r="K2091">
        <v>1372384194</v>
      </c>
      <c r="L2091" s="13">
        <f t="shared" si="16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62"/>
        <v>1.2040040000000001</v>
      </c>
      <c r="R2091" s="8">
        <f t="shared" si="163"/>
        <v>48.54854838709678</v>
      </c>
      <c r="S2091" t="s">
        <v>8325</v>
      </c>
      <c r="T2091" t="s">
        <v>8329</v>
      </c>
      <c r="U2091">
        <f t="shared" si="164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60"/>
        <v>41329.173090277771</v>
      </c>
      <c r="K2092">
        <v>1359104955</v>
      </c>
      <c r="L2092" s="13">
        <f t="shared" si="161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62"/>
        <v>1.1504037499999999</v>
      </c>
      <c r="R2092" s="8">
        <f t="shared" si="163"/>
        <v>57.520187499999999</v>
      </c>
      <c r="S2092" t="s">
        <v>8325</v>
      </c>
      <c r="T2092" t="s">
        <v>8329</v>
      </c>
      <c r="U2092">
        <f t="shared" si="164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60"/>
        <v>40603.625</v>
      </c>
      <c r="K2093">
        <v>1294818278</v>
      </c>
      <c r="L2093" s="13">
        <f t="shared" si="161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62"/>
        <v>1.2046777777777777</v>
      </c>
      <c r="R2093" s="8">
        <f t="shared" si="163"/>
        <v>88.147154471544724</v>
      </c>
      <c r="S2093" t="s">
        <v>8325</v>
      </c>
      <c r="T2093" t="s">
        <v>8329</v>
      </c>
      <c r="U2093">
        <f t="shared" si="164"/>
        <v>48.510671296295186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60"/>
        <v>40823.499212962961</v>
      </c>
      <c r="K2094">
        <v>1312822732</v>
      </c>
      <c r="L2094" s="13">
        <f t="shared" si="16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62"/>
        <v>1.0128333333333333</v>
      </c>
      <c r="R2094" s="8">
        <f t="shared" si="163"/>
        <v>110.49090909090908</v>
      </c>
      <c r="S2094" t="s">
        <v>8325</v>
      </c>
      <c r="T2094" t="s">
        <v>8329</v>
      </c>
      <c r="U2094">
        <f t="shared" si="164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60"/>
        <v>41265.68787037037</v>
      </c>
      <c r="K2095">
        <v>1351024232</v>
      </c>
      <c r="L2095" s="13">
        <f t="shared" si="16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62"/>
        <v>1.0246666666666666</v>
      </c>
      <c r="R2095" s="8">
        <f t="shared" si="163"/>
        <v>66.826086956521735</v>
      </c>
      <c r="S2095" t="s">
        <v>8325</v>
      </c>
      <c r="T2095" t="s">
        <v>8329</v>
      </c>
      <c r="U2095">
        <f t="shared" si="164"/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60"/>
        <v>40972.916666666664</v>
      </c>
      <c r="K2096">
        <v>1327969730</v>
      </c>
      <c r="L2096" s="13">
        <f t="shared" si="16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62"/>
        <v>1.2054285714285715</v>
      </c>
      <c r="R2096" s="8">
        <f t="shared" si="163"/>
        <v>58.597222222222221</v>
      </c>
      <c r="S2096" t="s">
        <v>8325</v>
      </c>
      <c r="T2096" t="s">
        <v>8329</v>
      </c>
      <c r="U2096">
        <f t="shared" si="164"/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60"/>
        <v>40818.525150462963</v>
      </c>
      <c r="K2097">
        <v>1312392973</v>
      </c>
      <c r="L2097" s="13">
        <f t="shared" si="161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62"/>
        <v>1</v>
      </c>
      <c r="R2097" s="8">
        <f t="shared" si="163"/>
        <v>113.63636363636364</v>
      </c>
      <c r="S2097" t="s">
        <v>8325</v>
      </c>
      <c r="T2097" t="s">
        <v>8329</v>
      </c>
      <c r="U2097">
        <f t="shared" si="164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60"/>
        <v>41207.957638888889</v>
      </c>
      <c r="K2098">
        <v>1349892735</v>
      </c>
      <c r="L2098" s="13">
        <f t="shared" si="16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62"/>
        <v>1.0166666666666666</v>
      </c>
      <c r="R2098" s="8">
        <f t="shared" si="163"/>
        <v>43.571428571428569</v>
      </c>
      <c r="S2098" t="s">
        <v>8325</v>
      </c>
      <c r="T2098" t="s">
        <v>8329</v>
      </c>
      <c r="U2098">
        <f t="shared" si="164"/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60"/>
        <v>40878.418229166666</v>
      </c>
      <c r="K2099">
        <v>1317564135</v>
      </c>
      <c r="L2099" s="13">
        <f t="shared" si="161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62"/>
        <v>1</v>
      </c>
      <c r="R2099" s="8">
        <f t="shared" si="163"/>
        <v>78.94736842105263</v>
      </c>
      <c r="S2099" t="s">
        <v>8325</v>
      </c>
      <c r="T2099" t="s">
        <v>8329</v>
      </c>
      <c r="U2099">
        <f t="shared" si="164"/>
        <v>60.041666666664241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60"/>
        <v>40975.905497685184</v>
      </c>
      <c r="K2100">
        <v>1328582635</v>
      </c>
      <c r="L2100" s="13">
        <f t="shared" si="16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62"/>
        <v>1.0033333333333334</v>
      </c>
      <c r="R2100" s="8">
        <f t="shared" si="163"/>
        <v>188.125</v>
      </c>
      <c r="S2100" t="s">
        <v>8325</v>
      </c>
      <c r="T2100" t="s">
        <v>8329</v>
      </c>
      <c r="U2100">
        <f t="shared" si="164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60"/>
        <v>42186.944444444445</v>
      </c>
      <c r="K2101">
        <v>1434650084</v>
      </c>
      <c r="L2101" s="13">
        <f t="shared" si="16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62"/>
        <v>1.3236666666666668</v>
      </c>
      <c r="R2101" s="8">
        <f t="shared" si="163"/>
        <v>63.031746031746032</v>
      </c>
      <c r="S2101" t="s">
        <v>8325</v>
      </c>
      <c r="T2101" t="s">
        <v>8329</v>
      </c>
      <c r="U2101">
        <f t="shared" si="164"/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60"/>
        <v>41089.957638888889</v>
      </c>
      <c r="K2102">
        <v>1339704141</v>
      </c>
      <c r="L2102" s="13">
        <f t="shared" si="16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62"/>
        <v>1.3666666666666667</v>
      </c>
      <c r="R2102" s="8">
        <f t="shared" si="163"/>
        <v>30.37037037037037</v>
      </c>
      <c r="S2102" t="s">
        <v>8325</v>
      </c>
      <c r="T2102" t="s">
        <v>8329</v>
      </c>
      <c r="U2102">
        <f t="shared" si="164"/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60"/>
        <v>40951.941134259258</v>
      </c>
      <c r="K2103">
        <v>1323920114</v>
      </c>
      <c r="L2103" s="13">
        <f t="shared" si="16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62"/>
        <v>1.1325000000000001</v>
      </c>
      <c r="R2103" s="8">
        <f t="shared" si="163"/>
        <v>51.477272727272727</v>
      </c>
      <c r="S2103" t="s">
        <v>8325</v>
      </c>
      <c r="T2103" t="s">
        <v>8329</v>
      </c>
      <c r="U2103">
        <f t="shared" si="164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60"/>
        <v>40668.660277777773</v>
      </c>
      <c r="K2104">
        <v>1302036648</v>
      </c>
      <c r="L2104" s="13">
        <f t="shared" si="16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62"/>
        <v>1.36</v>
      </c>
      <c r="R2104" s="8">
        <f t="shared" si="163"/>
        <v>35.789473684210527</v>
      </c>
      <c r="S2104" t="s">
        <v>8325</v>
      </c>
      <c r="T2104" t="s">
        <v>8329</v>
      </c>
      <c r="U2104">
        <f t="shared" si="164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60"/>
        <v>41222.588275462964</v>
      </c>
      <c r="K2105">
        <v>1349892427</v>
      </c>
      <c r="L2105" s="13">
        <f t="shared" si="16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62"/>
        <v>1.4612318374694613</v>
      </c>
      <c r="R2105" s="8">
        <f t="shared" si="163"/>
        <v>98.817391304347822</v>
      </c>
      <c r="S2105" t="s">
        <v>8325</v>
      </c>
      <c r="T2105" t="s">
        <v>8329</v>
      </c>
      <c r="U2105">
        <f t="shared" si="164"/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60"/>
        <v>41424.791666666664</v>
      </c>
      <c r="K2106">
        <v>1367286434</v>
      </c>
      <c r="L2106" s="13">
        <f t="shared" si="16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62"/>
        <v>1.2949999999999999</v>
      </c>
      <c r="R2106" s="8">
        <f t="shared" si="163"/>
        <v>28</v>
      </c>
      <c r="S2106" t="s">
        <v>8325</v>
      </c>
      <c r="T2106" t="s">
        <v>8329</v>
      </c>
      <c r="U2106">
        <f t="shared" si="164"/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60"/>
        <v>41963.958333333336</v>
      </c>
      <c r="K2107">
        <v>1415472953</v>
      </c>
      <c r="L2107" s="13">
        <f t="shared" si="16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62"/>
        <v>2.54</v>
      </c>
      <c r="R2107" s="8">
        <f t="shared" si="163"/>
        <v>51.313131313131315</v>
      </c>
      <c r="S2107" t="s">
        <v>8325</v>
      </c>
      <c r="T2107" t="s">
        <v>8329</v>
      </c>
      <c r="U2107">
        <f t="shared" si="164"/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60"/>
        <v>41300.006643518514</v>
      </c>
      <c r="K2108">
        <v>1356584974</v>
      </c>
      <c r="L2108" s="13">
        <f t="shared" si="16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62"/>
        <v>1.0704545454545455</v>
      </c>
      <c r="R2108" s="8">
        <f t="shared" si="163"/>
        <v>53.522727272727273</v>
      </c>
      <c r="S2108" t="s">
        <v>8325</v>
      </c>
      <c r="T2108" t="s">
        <v>8329</v>
      </c>
      <c r="U2108">
        <f t="shared" si="164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60"/>
        <v>41955.543900462959</v>
      </c>
      <c r="K2109">
        <v>1413997393</v>
      </c>
      <c r="L2109" s="13">
        <f t="shared" si="16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62"/>
        <v>1.0773299999999999</v>
      </c>
      <c r="R2109" s="8">
        <f t="shared" si="163"/>
        <v>37.149310344827583</v>
      </c>
      <c r="S2109" t="s">
        <v>8325</v>
      </c>
      <c r="T2109" t="s">
        <v>8329</v>
      </c>
      <c r="U2109">
        <f t="shared" si="164"/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60"/>
        <v>41161.954861111109</v>
      </c>
      <c r="K2110">
        <v>1344917580</v>
      </c>
      <c r="L2110" s="13">
        <f t="shared" si="16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62"/>
        <v>1.0731250000000001</v>
      </c>
      <c r="R2110" s="8">
        <f t="shared" si="163"/>
        <v>89.895287958115176</v>
      </c>
      <c r="S2110" t="s">
        <v>8325</v>
      </c>
      <c r="T2110" t="s">
        <v>8329</v>
      </c>
      <c r="U2110">
        <f t="shared" si="164"/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60"/>
        <v>42190.500196759262</v>
      </c>
      <c r="K2111">
        <v>1433523617</v>
      </c>
      <c r="L2111" s="13">
        <f t="shared" si="16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62"/>
        <v>1.06525</v>
      </c>
      <c r="R2111" s="8">
        <f t="shared" si="163"/>
        <v>106.52500000000001</v>
      </c>
      <c r="S2111" t="s">
        <v>8325</v>
      </c>
      <c r="T2111" t="s">
        <v>8329</v>
      </c>
      <c r="U2111">
        <f t="shared" si="164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60"/>
        <v>41786.999305555553</v>
      </c>
      <c r="K2112">
        <v>1398873969</v>
      </c>
      <c r="L2112" s="13">
        <f t="shared" si="16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62"/>
        <v>1.0035000000000001</v>
      </c>
      <c r="R2112" s="8">
        <f t="shared" si="163"/>
        <v>52.815789473684212</v>
      </c>
      <c r="S2112" t="s">
        <v>8325</v>
      </c>
      <c r="T2112" t="s">
        <v>8329</v>
      </c>
      <c r="U2112">
        <f t="shared" si="164"/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60"/>
        <v>40769.833333333328</v>
      </c>
      <c r="K2113">
        <v>1307594625</v>
      </c>
      <c r="L2113" s="13">
        <f t="shared" si="16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62"/>
        <v>1.0649999999999999</v>
      </c>
      <c r="R2113" s="8">
        <f t="shared" si="163"/>
        <v>54.615384615384613</v>
      </c>
      <c r="S2113" t="s">
        <v>8325</v>
      </c>
      <c r="T2113" t="s">
        <v>8329</v>
      </c>
      <c r="U2113">
        <f t="shared" si="164"/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ref="J2114:J2177" si="165">(I2114/86400)+25569+(-5/24)</f>
        <v>41379.719826388886</v>
      </c>
      <c r="K2114">
        <v>1364854593</v>
      </c>
      <c r="L2114" s="13">
        <f t="shared" ref="L2114:L2177" si="166">(K2114/86400)+25569+(-5/24)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67">E2114/D2114</f>
        <v>1</v>
      </c>
      <c r="R2114" s="8">
        <f t="shared" ref="R2114:R2177" si="168">E2114/N2114</f>
        <v>27.272727272727273</v>
      </c>
      <c r="S2114" t="s">
        <v>8325</v>
      </c>
      <c r="T2114" t="s">
        <v>8329</v>
      </c>
      <c r="U2114">
        <f t="shared" si="164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si="165"/>
        <v>41905.657129629624</v>
      </c>
      <c r="K2115">
        <v>1408481176</v>
      </c>
      <c r="L2115" s="13">
        <f t="shared" si="166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67"/>
        <v>1.0485714285714285</v>
      </c>
      <c r="R2115" s="8">
        <f t="shared" si="168"/>
        <v>68.598130841121488</v>
      </c>
      <c r="S2115" t="s">
        <v>8325</v>
      </c>
      <c r="T2115" t="s">
        <v>8329</v>
      </c>
      <c r="U2115">
        <f t="shared" ref="U2115:U2178" si="169">J2115-L2115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65"/>
        <v>40520.999305555553</v>
      </c>
      <c r="K2116">
        <v>1286480070</v>
      </c>
      <c r="L2116" s="13">
        <f t="shared" si="166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67"/>
        <v>1.0469999999999999</v>
      </c>
      <c r="R2116" s="8">
        <f t="shared" si="168"/>
        <v>35.612244897959187</v>
      </c>
      <c r="S2116" t="s">
        <v>8325</v>
      </c>
      <c r="T2116" t="s">
        <v>8329</v>
      </c>
      <c r="U2116">
        <f t="shared" si="169"/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65"/>
        <v>40593.872696759259</v>
      </c>
      <c r="K2117">
        <v>1295575001</v>
      </c>
      <c r="L2117" s="13">
        <f t="shared" si="166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67"/>
        <v>2.2566666666666668</v>
      </c>
      <c r="R2117" s="8">
        <f t="shared" si="168"/>
        <v>94.027777777777771</v>
      </c>
      <c r="S2117" t="s">
        <v>8325</v>
      </c>
      <c r="T2117" t="s">
        <v>8329</v>
      </c>
      <c r="U2117">
        <f t="shared" si="169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65"/>
        <v>41184.569479166668</v>
      </c>
      <c r="K2118">
        <v>1345056003</v>
      </c>
      <c r="L2118" s="13">
        <f t="shared" si="166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67"/>
        <v>1.0090416666666666</v>
      </c>
      <c r="R2118" s="8">
        <f t="shared" si="168"/>
        <v>526.45652173913038</v>
      </c>
      <c r="S2118" t="s">
        <v>8325</v>
      </c>
      <c r="T2118" t="s">
        <v>8329</v>
      </c>
      <c r="U2118">
        <f t="shared" si="169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65"/>
        <v>42303.999305555553</v>
      </c>
      <c r="K2119">
        <v>1444699549</v>
      </c>
      <c r="L2119" s="13">
        <f t="shared" si="166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67"/>
        <v>1.4775</v>
      </c>
      <c r="R2119" s="8">
        <f t="shared" si="168"/>
        <v>50.657142857142858</v>
      </c>
      <c r="S2119" t="s">
        <v>8325</v>
      </c>
      <c r="T2119" t="s">
        <v>8329</v>
      </c>
      <c r="U2119">
        <f t="shared" si="169"/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65"/>
        <v>40748.631203703699</v>
      </c>
      <c r="K2120">
        <v>1308946136</v>
      </c>
      <c r="L2120" s="13">
        <f t="shared" si="166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67"/>
        <v>1.3461099999999999</v>
      </c>
      <c r="R2120" s="8">
        <f t="shared" si="168"/>
        <v>79.182941176470578</v>
      </c>
      <c r="S2120" t="s">
        <v>8325</v>
      </c>
      <c r="T2120" t="s">
        <v>8329</v>
      </c>
      <c r="U2120">
        <f t="shared" si="169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65"/>
        <v>41136.921817129631</v>
      </c>
      <c r="K2121">
        <v>1342494445</v>
      </c>
      <c r="L2121" s="13">
        <f t="shared" si="166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67"/>
        <v>1.0075000000000001</v>
      </c>
      <c r="R2121" s="8">
        <f t="shared" si="168"/>
        <v>91.590909090909093</v>
      </c>
      <c r="S2121" t="s">
        <v>8325</v>
      </c>
      <c r="T2121" t="s">
        <v>8329</v>
      </c>
      <c r="U2121">
        <f t="shared" si="169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65"/>
        <v>41640.756203703699</v>
      </c>
      <c r="K2122">
        <v>1384384136</v>
      </c>
      <c r="L2122" s="13">
        <f t="shared" si="166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67"/>
        <v>1.00880375</v>
      </c>
      <c r="R2122" s="8">
        <f t="shared" si="168"/>
        <v>116.96275362318841</v>
      </c>
      <c r="S2122" t="s">
        <v>8325</v>
      </c>
      <c r="T2122" t="s">
        <v>8329</v>
      </c>
      <c r="U2122">
        <f t="shared" si="169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65"/>
        <v>42746.534120370365</v>
      </c>
      <c r="K2123">
        <v>1481564948</v>
      </c>
      <c r="L2123" s="13">
        <f t="shared" si="166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67"/>
        <v>5.6800000000000002E-3</v>
      </c>
      <c r="R2123" s="8">
        <f t="shared" si="168"/>
        <v>28.4</v>
      </c>
      <c r="S2123" t="s">
        <v>8333</v>
      </c>
      <c r="T2123" t="s">
        <v>8334</v>
      </c>
      <c r="U2123">
        <f t="shared" si="169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65"/>
        <v>42742.092233796291</v>
      </c>
      <c r="K2124">
        <v>1481181169</v>
      </c>
      <c r="L2124" s="13">
        <f t="shared" si="166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67"/>
        <v>3.875E-3</v>
      </c>
      <c r="R2124" s="8">
        <f t="shared" si="168"/>
        <v>103.33333333333333</v>
      </c>
      <c r="S2124" t="s">
        <v>8333</v>
      </c>
      <c r="T2124" t="s">
        <v>8334</v>
      </c>
      <c r="U2124">
        <f t="shared" si="169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65"/>
        <v>40252.082638888889</v>
      </c>
      <c r="K2125">
        <v>1263982307</v>
      </c>
      <c r="L2125" s="13">
        <f t="shared" si="166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67"/>
        <v>0.1</v>
      </c>
      <c r="R2125" s="8">
        <f t="shared" si="168"/>
        <v>10</v>
      </c>
      <c r="S2125" t="s">
        <v>8333</v>
      </c>
      <c r="T2125" t="s">
        <v>8334</v>
      </c>
      <c r="U2125">
        <f t="shared" si="169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65"/>
        <v>40512</v>
      </c>
      <c r="K2126">
        <v>1286930435</v>
      </c>
      <c r="L2126" s="13">
        <f t="shared" si="166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67"/>
        <v>0.10454545454545454</v>
      </c>
      <c r="R2126" s="8">
        <f t="shared" si="168"/>
        <v>23</v>
      </c>
      <c r="S2126" t="s">
        <v>8333</v>
      </c>
      <c r="T2126" t="s">
        <v>8334</v>
      </c>
      <c r="U2126">
        <f t="shared" si="169"/>
        <v>48.180150462962047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65"/>
        <v>42220.815196759257</v>
      </c>
      <c r="K2127">
        <v>1436142833</v>
      </c>
      <c r="L2127" s="13">
        <f t="shared" si="166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67"/>
        <v>1.4200000000000001E-2</v>
      </c>
      <c r="R2127" s="8">
        <f t="shared" si="168"/>
        <v>31.555555555555557</v>
      </c>
      <c r="S2127" t="s">
        <v>8333</v>
      </c>
      <c r="T2127" t="s">
        <v>8334</v>
      </c>
      <c r="U2127">
        <f t="shared" si="169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65"/>
        <v>41981.76489583333</v>
      </c>
      <c r="K2128">
        <v>1415488887</v>
      </c>
      <c r="L2128" s="13">
        <f t="shared" si="166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67"/>
        <v>5.0000000000000001E-4</v>
      </c>
      <c r="R2128" s="8">
        <f t="shared" si="168"/>
        <v>5</v>
      </c>
      <c r="S2128" t="s">
        <v>8333</v>
      </c>
      <c r="T2128" t="s">
        <v>8334</v>
      </c>
      <c r="U2128">
        <f t="shared" si="169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65"/>
        <v>42075.255358796298</v>
      </c>
      <c r="K2129">
        <v>1423570063</v>
      </c>
      <c r="L2129" s="13">
        <f t="shared" si="166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67"/>
        <v>0.28842857142857142</v>
      </c>
      <c r="R2129" s="8">
        <f t="shared" si="168"/>
        <v>34.220338983050844</v>
      </c>
      <c r="S2129" t="s">
        <v>8333</v>
      </c>
      <c r="T2129" t="s">
        <v>8334</v>
      </c>
      <c r="U2129">
        <f t="shared" si="169"/>
        <v>29.958333333335759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65"/>
        <v>41903.564456018517</v>
      </c>
      <c r="K2130">
        <v>1406140369</v>
      </c>
      <c r="L2130" s="13">
        <f t="shared" si="166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67"/>
        <v>1.6666666666666668E-3</v>
      </c>
      <c r="R2130" s="8">
        <f t="shared" si="168"/>
        <v>25</v>
      </c>
      <c r="S2130" t="s">
        <v>8333</v>
      </c>
      <c r="T2130" t="s">
        <v>8334</v>
      </c>
      <c r="U2130">
        <f t="shared" si="169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65"/>
        <v>42438.815972222219</v>
      </c>
      <c r="K2131">
        <v>1454978100</v>
      </c>
      <c r="L2131" s="13">
        <f t="shared" si="166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67"/>
        <v>0.11799999999999999</v>
      </c>
      <c r="R2131" s="8">
        <f t="shared" si="168"/>
        <v>19.666666666666668</v>
      </c>
      <c r="S2131" t="s">
        <v>8333</v>
      </c>
      <c r="T2131" t="s">
        <v>8334</v>
      </c>
      <c r="U2131">
        <f t="shared" si="169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65"/>
        <v>41866.87804398148</v>
      </c>
      <c r="K2132">
        <v>1405130663</v>
      </c>
      <c r="L2132" s="13">
        <f t="shared" si="166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67"/>
        <v>2.0238095238095236E-3</v>
      </c>
      <c r="R2132" s="8">
        <f t="shared" si="168"/>
        <v>21.25</v>
      </c>
      <c r="S2132" t="s">
        <v>8333</v>
      </c>
      <c r="T2132" t="s">
        <v>8334</v>
      </c>
      <c r="U2132">
        <f t="shared" si="169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65"/>
        <v>42196.998738425922</v>
      </c>
      <c r="K2133">
        <v>1434085091</v>
      </c>
      <c r="L2133" s="13">
        <f t="shared" si="166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67"/>
        <v>0.05</v>
      </c>
      <c r="R2133" s="8">
        <f t="shared" si="168"/>
        <v>8.3333333333333339</v>
      </c>
      <c r="S2133" t="s">
        <v>8333</v>
      </c>
      <c r="T2133" t="s">
        <v>8334</v>
      </c>
      <c r="U2133">
        <f t="shared" si="169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65"/>
        <v>41673.27884259259</v>
      </c>
      <c r="K2134">
        <v>1388835692</v>
      </c>
      <c r="L2134" s="13">
        <f t="shared" si="166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67"/>
        <v>2.1129899999999997E-2</v>
      </c>
      <c r="R2134" s="8">
        <f t="shared" si="168"/>
        <v>21.34333333333333</v>
      </c>
      <c r="S2134" t="s">
        <v>8333</v>
      </c>
      <c r="T2134" t="s">
        <v>8334</v>
      </c>
      <c r="U2134">
        <f t="shared" si="169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65"/>
        <v>40657.082638888889</v>
      </c>
      <c r="K2135">
        <v>1300328399</v>
      </c>
      <c r="L2135" s="13">
        <f t="shared" si="166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67"/>
        <v>1.6E-2</v>
      </c>
      <c r="R2135" s="8">
        <f t="shared" si="168"/>
        <v>5.333333333333333</v>
      </c>
      <c r="S2135" t="s">
        <v>8333</v>
      </c>
      <c r="T2135" t="s">
        <v>8334</v>
      </c>
      <c r="U2135">
        <f t="shared" si="169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65"/>
        <v>41391.678136574068</v>
      </c>
      <c r="K2136">
        <v>1364505391</v>
      </c>
      <c r="L2136" s="13">
        <f t="shared" si="166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67"/>
        <v>1.7333333333333333E-2</v>
      </c>
      <c r="R2136" s="8">
        <f t="shared" si="168"/>
        <v>34.666666666666664</v>
      </c>
      <c r="S2136" t="s">
        <v>8333</v>
      </c>
      <c r="T2136" t="s">
        <v>8334</v>
      </c>
      <c r="U2136">
        <f t="shared" si="169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65"/>
        <v>41186.755011574074</v>
      </c>
      <c r="K2137">
        <v>1346800033</v>
      </c>
      <c r="L2137" s="13">
        <f t="shared" si="166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67"/>
        <v>9.5600000000000004E-2</v>
      </c>
      <c r="R2137" s="8">
        <f t="shared" si="168"/>
        <v>21.727272727272727</v>
      </c>
      <c r="S2137" t="s">
        <v>8333</v>
      </c>
      <c r="T2137" t="s">
        <v>8334</v>
      </c>
      <c r="U2137">
        <f t="shared" si="169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65"/>
        <v>41566.300763888888</v>
      </c>
      <c r="K2138">
        <v>1379592786</v>
      </c>
      <c r="L2138" s="13">
        <f t="shared" si="166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67"/>
        <v>5.9612499999999998E-4</v>
      </c>
      <c r="R2138" s="8">
        <f t="shared" si="168"/>
        <v>11.922499999999999</v>
      </c>
      <c r="S2138" t="s">
        <v>8333</v>
      </c>
      <c r="T2138" t="s">
        <v>8334</v>
      </c>
      <c r="U2138">
        <f t="shared" si="169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65"/>
        <v>41978.562835648147</v>
      </c>
      <c r="K2139">
        <v>1415212229</v>
      </c>
      <c r="L2139" s="13">
        <f t="shared" si="166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67"/>
        <v>0.28405999999999998</v>
      </c>
      <c r="R2139" s="8">
        <f t="shared" si="168"/>
        <v>26.59737827715356</v>
      </c>
      <c r="S2139" t="s">
        <v>8333</v>
      </c>
      <c r="T2139" t="s">
        <v>8334</v>
      </c>
      <c r="U2139">
        <f t="shared" si="169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65"/>
        <v>41586.846516203703</v>
      </c>
      <c r="K2140">
        <v>1381364339</v>
      </c>
      <c r="L2140" s="13">
        <f t="shared" si="166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67"/>
        <v>0.128</v>
      </c>
      <c r="R2140" s="8">
        <f t="shared" si="168"/>
        <v>10.666666666666666</v>
      </c>
      <c r="S2140" t="s">
        <v>8333</v>
      </c>
      <c r="T2140" t="s">
        <v>8334</v>
      </c>
      <c r="U2140">
        <f t="shared" si="169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65"/>
        <v>42677.541759259257</v>
      </c>
      <c r="K2141">
        <v>1475604008</v>
      </c>
      <c r="L2141" s="13">
        <f t="shared" si="166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67"/>
        <v>5.4199999999999998E-2</v>
      </c>
      <c r="R2141" s="8">
        <f t="shared" si="168"/>
        <v>29.035714285714285</v>
      </c>
      <c r="S2141" t="s">
        <v>8333</v>
      </c>
      <c r="T2141" t="s">
        <v>8334</v>
      </c>
      <c r="U2141">
        <f t="shared" si="169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65"/>
        <v>41285.625277777777</v>
      </c>
      <c r="K2142">
        <v>1355342424</v>
      </c>
      <c r="L2142" s="13">
        <f t="shared" si="166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67"/>
        <v>1.1199999999999999E-3</v>
      </c>
      <c r="R2142" s="8">
        <f t="shared" si="168"/>
        <v>50.909090909090907</v>
      </c>
      <c r="S2142" t="s">
        <v>8333</v>
      </c>
      <c r="T2142" t="s">
        <v>8334</v>
      </c>
      <c r="U2142">
        <f t="shared" si="169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65"/>
        <v>41957.068969907406</v>
      </c>
      <c r="K2143">
        <v>1413351559</v>
      </c>
      <c r="L2143" s="13">
        <f t="shared" si="166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67"/>
        <v>0</v>
      </c>
      <c r="R2143" s="8" t="e">
        <f t="shared" si="168"/>
        <v>#DIV/0!</v>
      </c>
      <c r="S2143" t="s">
        <v>8333</v>
      </c>
      <c r="T2143" t="s">
        <v>8334</v>
      </c>
      <c r="U2143">
        <f t="shared" si="169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65"/>
        <v>42368.493171296293</v>
      </c>
      <c r="K2144">
        <v>1449075010</v>
      </c>
      <c r="L2144" s="13">
        <f t="shared" si="166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67"/>
        <v>5.7238095238095241E-2</v>
      </c>
      <c r="R2144" s="8">
        <f t="shared" si="168"/>
        <v>50.083333333333336</v>
      </c>
      <c r="S2144" t="s">
        <v>8333</v>
      </c>
      <c r="T2144" t="s">
        <v>8334</v>
      </c>
      <c r="U2144">
        <f t="shared" si="169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65"/>
        <v>40380.583333333328</v>
      </c>
      <c r="K2145">
        <v>1275599812</v>
      </c>
      <c r="L2145" s="13">
        <f t="shared" si="166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67"/>
        <v>0.1125</v>
      </c>
      <c r="R2145" s="8">
        <f t="shared" si="168"/>
        <v>45</v>
      </c>
      <c r="S2145" t="s">
        <v>8333</v>
      </c>
      <c r="T2145" t="s">
        <v>8334</v>
      </c>
      <c r="U2145">
        <f t="shared" si="169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65"/>
        <v>41531.338425925926</v>
      </c>
      <c r="K2146">
        <v>1376399240</v>
      </c>
      <c r="L2146" s="13">
        <f t="shared" si="166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67"/>
        <v>1.7098591549295775E-2</v>
      </c>
      <c r="R2146" s="8">
        <f t="shared" si="168"/>
        <v>25.291666666666668</v>
      </c>
      <c r="S2146" t="s">
        <v>8333</v>
      </c>
      <c r="T2146" t="s">
        <v>8334</v>
      </c>
      <c r="U2146">
        <f t="shared" si="169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65"/>
        <v>41605.070763888885</v>
      </c>
      <c r="K2147">
        <v>1382938914</v>
      </c>
      <c r="L2147" s="13">
        <f t="shared" si="166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67"/>
        <v>0.30433333333333334</v>
      </c>
      <c r="R2147" s="8">
        <f t="shared" si="168"/>
        <v>51.292134831460672</v>
      </c>
      <c r="S2147" t="s">
        <v>8333</v>
      </c>
      <c r="T2147" t="s">
        <v>8334</v>
      </c>
      <c r="U2147">
        <f t="shared" si="169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65"/>
        <v>42411.471180555549</v>
      </c>
      <c r="K2148">
        <v>1453997910</v>
      </c>
      <c r="L2148" s="13">
        <f t="shared" si="166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67"/>
        <v>2.0000000000000001E-4</v>
      </c>
      <c r="R2148" s="8">
        <f t="shared" si="168"/>
        <v>1</v>
      </c>
      <c r="S2148" t="s">
        <v>8333</v>
      </c>
      <c r="T2148" t="s">
        <v>8334</v>
      </c>
      <c r="U2148">
        <f t="shared" si="169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65"/>
        <v>41959.129027777781</v>
      </c>
      <c r="K2149">
        <v>1413356748</v>
      </c>
      <c r="L2149" s="13">
        <f t="shared" si="166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67"/>
        <v>6.9641025641025639E-3</v>
      </c>
      <c r="R2149" s="8">
        <f t="shared" si="168"/>
        <v>49.381818181818183</v>
      </c>
      <c r="S2149" t="s">
        <v>8333</v>
      </c>
      <c r="T2149" t="s">
        <v>8334</v>
      </c>
      <c r="U2149">
        <f t="shared" si="169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65"/>
        <v>42096.483587962961</v>
      </c>
      <c r="K2150">
        <v>1425404182</v>
      </c>
      <c r="L2150" s="13">
        <f t="shared" si="166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67"/>
        <v>0.02</v>
      </c>
      <c r="R2150" s="8">
        <f t="shared" si="168"/>
        <v>1</v>
      </c>
      <c r="S2150" t="s">
        <v>8333</v>
      </c>
      <c r="T2150" t="s">
        <v>8334</v>
      </c>
      <c r="U2150">
        <f t="shared" si="169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65"/>
        <v>40389.791666666664</v>
      </c>
      <c r="K2151">
        <v>1277512556</v>
      </c>
      <c r="L2151" s="13">
        <f t="shared" si="166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67"/>
        <v>0</v>
      </c>
      <c r="R2151" s="8" t="e">
        <f t="shared" si="168"/>
        <v>#DIV/0!</v>
      </c>
      <c r="S2151" t="s">
        <v>8333</v>
      </c>
      <c r="T2151" t="s">
        <v>8334</v>
      </c>
      <c r="U2151">
        <f t="shared" si="169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65"/>
        <v>42564.076377314814</v>
      </c>
      <c r="K2152">
        <v>1465800599</v>
      </c>
      <c r="L2152" s="13">
        <f t="shared" si="166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67"/>
        <v>8.0999999999999996E-3</v>
      </c>
      <c r="R2152" s="8">
        <f t="shared" si="168"/>
        <v>101.25</v>
      </c>
      <c r="S2152" t="s">
        <v>8333</v>
      </c>
      <c r="T2152" t="s">
        <v>8334</v>
      </c>
      <c r="U2152">
        <f t="shared" si="169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65"/>
        <v>42550.639050925922</v>
      </c>
      <c r="K2153">
        <v>1464639614</v>
      </c>
      <c r="L2153" s="13">
        <f t="shared" si="166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67"/>
        <v>2.6222222222222224E-3</v>
      </c>
      <c r="R2153" s="8">
        <f t="shared" si="168"/>
        <v>19.666666666666668</v>
      </c>
      <c r="S2153" t="s">
        <v>8333</v>
      </c>
      <c r="T2153" t="s">
        <v>8334</v>
      </c>
      <c r="U2153">
        <f t="shared" si="169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65"/>
        <v>41713.582280092589</v>
      </c>
      <c r="K2154">
        <v>1392321509</v>
      </c>
      <c r="L2154" s="13">
        <f t="shared" si="166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67"/>
        <v>1.6666666666666668E-3</v>
      </c>
      <c r="R2154" s="8">
        <f t="shared" si="168"/>
        <v>12.5</v>
      </c>
      <c r="S2154" t="s">
        <v>8333</v>
      </c>
      <c r="T2154" t="s">
        <v>8334</v>
      </c>
      <c r="U2154">
        <f t="shared" si="169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65"/>
        <v>42014.124305555553</v>
      </c>
      <c r="K2155">
        <v>1417470718</v>
      </c>
      <c r="L2155" s="13">
        <f t="shared" si="166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67"/>
        <v>9.1244548809124457E-5</v>
      </c>
      <c r="R2155" s="8">
        <f t="shared" si="168"/>
        <v>8.5</v>
      </c>
      <c r="S2155" t="s">
        <v>8333</v>
      </c>
      <c r="T2155" t="s">
        <v>8334</v>
      </c>
      <c r="U2155">
        <f t="shared" si="169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65"/>
        <v>41667.42392361111</v>
      </c>
      <c r="K2156">
        <v>1389193827</v>
      </c>
      <c r="L2156" s="13">
        <f t="shared" si="166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67"/>
        <v>8.0000000000000002E-3</v>
      </c>
      <c r="R2156" s="8">
        <f t="shared" si="168"/>
        <v>1</v>
      </c>
      <c r="S2156" t="s">
        <v>8333</v>
      </c>
      <c r="T2156" t="s">
        <v>8334</v>
      </c>
      <c r="U2156">
        <f t="shared" si="169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65"/>
        <v>42460.497511574074</v>
      </c>
      <c r="K2157">
        <v>1456854985</v>
      </c>
      <c r="L2157" s="13">
        <f t="shared" si="166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67"/>
        <v>2.3E-2</v>
      </c>
      <c r="R2157" s="8">
        <f t="shared" si="168"/>
        <v>23</v>
      </c>
      <c r="S2157" t="s">
        <v>8333</v>
      </c>
      <c r="T2157" t="s">
        <v>8334</v>
      </c>
      <c r="U2157">
        <f t="shared" si="169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65"/>
        <v>41533.645902777775</v>
      </c>
      <c r="K2158">
        <v>1375475406</v>
      </c>
      <c r="L2158" s="13">
        <f t="shared" si="166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67"/>
        <v>2.6660714285714284E-2</v>
      </c>
      <c r="R2158" s="8">
        <f t="shared" si="168"/>
        <v>17.987951807228917</v>
      </c>
      <c r="S2158" t="s">
        <v>8333</v>
      </c>
      <c r="T2158" t="s">
        <v>8334</v>
      </c>
      <c r="U2158">
        <f t="shared" si="169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65"/>
        <v>42727.124305555553</v>
      </c>
      <c r="K2159">
        <v>1479684783</v>
      </c>
      <c r="L2159" s="13">
        <f t="shared" si="166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67"/>
        <v>0.28192</v>
      </c>
      <c r="R2159" s="8">
        <f t="shared" si="168"/>
        <v>370.94736842105266</v>
      </c>
      <c r="S2159" t="s">
        <v>8333</v>
      </c>
      <c r="T2159" t="s">
        <v>8334</v>
      </c>
      <c r="U2159">
        <f t="shared" si="169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65"/>
        <v>41309.645532407405</v>
      </c>
      <c r="K2160">
        <v>1356121774</v>
      </c>
      <c r="L2160" s="13">
        <f t="shared" si="166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67"/>
        <v>6.5900366666666668E-2</v>
      </c>
      <c r="R2160" s="8">
        <f t="shared" si="168"/>
        <v>63.569485530546629</v>
      </c>
      <c r="S2160" t="s">
        <v>8333</v>
      </c>
      <c r="T2160" t="s">
        <v>8334</v>
      </c>
      <c r="U2160">
        <f t="shared" si="169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65"/>
        <v>40740.522847222222</v>
      </c>
      <c r="K2161">
        <v>1308245574</v>
      </c>
      <c r="L2161" s="13">
        <f t="shared" si="166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67"/>
        <v>7.2222222222222219E-3</v>
      </c>
      <c r="R2161" s="8">
        <f t="shared" si="168"/>
        <v>13</v>
      </c>
      <c r="S2161" t="s">
        <v>8333</v>
      </c>
      <c r="T2161" t="s">
        <v>8334</v>
      </c>
      <c r="U2161">
        <f t="shared" si="169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65"/>
        <v>41048.503530092588</v>
      </c>
      <c r="K2162">
        <v>1334855105</v>
      </c>
      <c r="L2162" s="13">
        <f t="shared" si="166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67"/>
        <v>8.5000000000000006E-3</v>
      </c>
      <c r="R2162" s="8">
        <f t="shared" si="168"/>
        <v>5.3125</v>
      </c>
      <c r="S2162" t="s">
        <v>8333</v>
      </c>
      <c r="T2162" t="s">
        <v>8334</v>
      </c>
      <c r="U2162">
        <f t="shared" si="169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65"/>
        <v>42270.644201388888</v>
      </c>
      <c r="K2163">
        <v>1440448059</v>
      </c>
      <c r="L2163" s="13">
        <f t="shared" si="166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67"/>
        <v>1.1575</v>
      </c>
      <c r="R2163" s="8">
        <f t="shared" si="168"/>
        <v>35.615384615384613</v>
      </c>
      <c r="S2163" t="s">
        <v>8325</v>
      </c>
      <c r="T2163" t="s">
        <v>8326</v>
      </c>
      <c r="U2163">
        <f t="shared" si="169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65"/>
        <v>41844.557766203703</v>
      </c>
      <c r="K2164">
        <v>1403547791</v>
      </c>
      <c r="L2164" s="13">
        <f t="shared" si="166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67"/>
        <v>1.1226666666666667</v>
      </c>
      <c r="R2164" s="8">
        <f t="shared" si="168"/>
        <v>87.103448275862064</v>
      </c>
      <c r="S2164" t="s">
        <v>8325</v>
      </c>
      <c r="T2164" t="s">
        <v>8326</v>
      </c>
      <c r="U2164">
        <f t="shared" si="169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65"/>
        <v>42162.951388888883</v>
      </c>
      <c r="K2165">
        <v>1429306520</v>
      </c>
      <c r="L2165" s="13">
        <f t="shared" si="166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67"/>
        <v>1.3220000000000001</v>
      </c>
      <c r="R2165" s="8">
        <f t="shared" si="168"/>
        <v>75.11363636363636</v>
      </c>
      <c r="S2165" t="s">
        <v>8325</v>
      </c>
      <c r="T2165" t="s">
        <v>8326</v>
      </c>
      <c r="U2165">
        <f t="shared" si="169"/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65"/>
        <v>42545.957638888889</v>
      </c>
      <c r="K2166">
        <v>1464196414</v>
      </c>
      <c r="L2166" s="13">
        <f t="shared" si="166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67"/>
        <v>1.0263636363636364</v>
      </c>
      <c r="R2166" s="8">
        <f t="shared" si="168"/>
        <v>68.01204819277109</v>
      </c>
      <c r="S2166" t="s">
        <v>8325</v>
      </c>
      <c r="T2166" t="s">
        <v>8326</v>
      </c>
      <c r="U2166">
        <f t="shared" si="169"/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65"/>
        <v>42468.417071759257</v>
      </c>
      <c r="K2167">
        <v>1457539235</v>
      </c>
      <c r="L2167" s="13">
        <f t="shared" si="166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67"/>
        <v>1.3864000000000001</v>
      </c>
      <c r="R2167" s="8">
        <f t="shared" si="168"/>
        <v>29.623931623931625</v>
      </c>
      <c r="S2167" t="s">
        <v>8325</v>
      </c>
      <c r="T2167" t="s">
        <v>8326</v>
      </c>
      <c r="U2167">
        <f t="shared" si="169"/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65"/>
        <v>41978.671504629623</v>
      </c>
      <c r="K2168">
        <v>1413922018</v>
      </c>
      <c r="L2168" s="13">
        <f t="shared" si="166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67"/>
        <v>1.466</v>
      </c>
      <c r="R2168" s="8">
        <f t="shared" si="168"/>
        <v>91.625</v>
      </c>
      <c r="S2168" t="s">
        <v>8325</v>
      </c>
      <c r="T2168" t="s">
        <v>8326</v>
      </c>
      <c r="U2168">
        <f t="shared" si="169"/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65"/>
        <v>41166.858067129629</v>
      </c>
      <c r="K2169">
        <v>1346463337</v>
      </c>
      <c r="L2169" s="13">
        <f t="shared" si="166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67"/>
        <v>1.2</v>
      </c>
      <c r="R2169" s="8">
        <f t="shared" si="168"/>
        <v>22.5</v>
      </c>
      <c r="S2169" t="s">
        <v>8325</v>
      </c>
      <c r="T2169" t="s">
        <v>8326</v>
      </c>
      <c r="U2169">
        <f t="shared" si="169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65"/>
        <v>42775.999999999993</v>
      </c>
      <c r="K2170">
        <v>1484058261</v>
      </c>
      <c r="L2170" s="13">
        <f t="shared" si="166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67"/>
        <v>1.215816111111111</v>
      </c>
      <c r="R2170" s="8">
        <f t="shared" si="168"/>
        <v>64.366735294117646</v>
      </c>
      <c r="S2170" t="s">
        <v>8325</v>
      </c>
      <c r="T2170" t="s">
        <v>8326</v>
      </c>
      <c r="U2170">
        <f t="shared" si="169"/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65"/>
        <v>42796.492488425924</v>
      </c>
      <c r="K2171">
        <v>1488214151</v>
      </c>
      <c r="L2171" s="13">
        <f t="shared" si="166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67"/>
        <v>1</v>
      </c>
      <c r="R2171" s="8">
        <f t="shared" si="168"/>
        <v>21.857142857142858</v>
      </c>
      <c r="S2171" t="s">
        <v>8325</v>
      </c>
      <c r="T2171" t="s">
        <v>8326</v>
      </c>
      <c r="U2171">
        <f t="shared" si="169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65"/>
        <v>42238.541921296295</v>
      </c>
      <c r="K2172">
        <v>1436810422</v>
      </c>
      <c r="L2172" s="13">
        <f t="shared" si="166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67"/>
        <v>1.8085714285714285</v>
      </c>
      <c r="R2172" s="8">
        <f t="shared" si="168"/>
        <v>33.315789473684212</v>
      </c>
      <c r="S2172" t="s">
        <v>8325</v>
      </c>
      <c r="T2172" t="s">
        <v>8326</v>
      </c>
      <c r="U2172">
        <f t="shared" si="169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65"/>
        <v>42176.999999999993</v>
      </c>
      <c r="K2173">
        <v>1431903495</v>
      </c>
      <c r="L2173" s="13">
        <f t="shared" si="166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67"/>
        <v>1.0607500000000001</v>
      </c>
      <c r="R2173" s="8">
        <f t="shared" si="168"/>
        <v>90.276595744680847</v>
      </c>
      <c r="S2173" t="s">
        <v>8325</v>
      </c>
      <c r="T2173" t="s">
        <v>8326</v>
      </c>
      <c r="U2173">
        <f t="shared" si="169"/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65"/>
        <v>42112.371759259258</v>
      </c>
      <c r="K2174">
        <v>1426773320</v>
      </c>
      <c r="L2174" s="13">
        <f t="shared" si="166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67"/>
        <v>1</v>
      </c>
      <c r="R2174" s="8">
        <f t="shared" si="168"/>
        <v>76.92307692307692</v>
      </c>
      <c r="S2174" t="s">
        <v>8325</v>
      </c>
      <c r="T2174" t="s">
        <v>8326</v>
      </c>
      <c r="U2174">
        <f t="shared" si="169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65"/>
        <v>41526.957638888889</v>
      </c>
      <c r="K2175">
        <v>1376066243</v>
      </c>
      <c r="L2175" s="13">
        <f t="shared" si="166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67"/>
        <v>1.2692857142857144</v>
      </c>
      <c r="R2175" s="8">
        <f t="shared" si="168"/>
        <v>59.233333333333334</v>
      </c>
      <c r="S2175" t="s">
        <v>8325</v>
      </c>
      <c r="T2175" t="s">
        <v>8326</v>
      </c>
      <c r="U2175">
        <f t="shared" si="169"/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65"/>
        <v>42495.334571759253</v>
      </c>
      <c r="K2176">
        <v>1459861307</v>
      </c>
      <c r="L2176" s="13">
        <f t="shared" si="166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67"/>
        <v>1.0297499999999999</v>
      </c>
      <c r="R2176" s="8">
        <f t="shared" si="168"/>
        <v>65.38095238095238</v>
      </c>
      <c r="S2176" t="s">
        <v>8325</v>
      </c>
      <c r="T2176" t="s">
        <v>8326</v>
      </c>
      <c r="U2176">
        <f t="shared" si="169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65"/>
        <v>42571.800763888888</v>
      </c>
      <c r="K2177">
        <v>1468455186</v>
      </c>
      <c r="L2177" s="13">
        <f t="shared" si="166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67"/>
        <v>2.5</v>
      </c>
      <c r="R2177" s="8">
        <f t="shared" si="168"/>
        <v>67.307692307692307</v>
      </c>
      <c r="S2177" t="s">
        <v>8325</v>
      </c>
      <c r="T2177" t="s">
        <v>8326</v>
      </c>
      <c r="U2177">
        <f t="shared" si="169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ref="J2178:J2241" si="170">(I2178/86400)+25569+(-5/24)</f>
        <v>42126.424872685187</v>
      </c>
      <c r="K2178">
        <v>1427987509</v>
      </c>
      <c r="L2178" s="13">
        <f t="shared" ref="L2178:L2241" si="171">(K2178/86400)+25569+(-5/24)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72">E2178/D2178</f>
        <v>1.2602</v>
      </c>
      <c r="R2178" s="8">
        <f t="shared" ref="R2178:R2241" si="173">E2178/N2178</f>
        <v>88.74647887323944</v>
      </c>
      <c r="S2178" t="s">
        <v>8325</v>
      </c>
      <c r="T2178" t="s">
        <v>8326</v>
      </c>
      <c r="U2178">
        <f t="shared" si="169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si="170"/>
        <v>42527.042442129627</v>
      </c>
      <c r="K2179">
        <v>1463032867</v>
      </c>
      <c r="L2179" s="13">
        <f t="shared" si="171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72"/>
        <v>1.0012000000000001</v>
      </c>
      <c r="R2179" s="8">
        <f t="shared" si="173"/>
        <v>65.868421052631575</v>
      </c>
      <c r="S2179" t="s">
        <v>8325</v>
      </c>
      <c r="T2179" t="s">
        <v>8326</v>
      </c>
      <c r="U2179">
        <f t="shared" ref="U2179:U2242" si="174">J2179-L2179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70"/>
        <v>42753.428206018514</v>
      </c>
      <c r="K2180">
        <v>1482160597</v>
      </c>
      <c r="L2180" s="13">
        <f t="shared" si="171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72"/>
        <v>1.3864000000000001</v>
      </c>
      <c r="R2180" s="8">
        <f t="shared" si="173"/>
        <v>40.349243306169967</v>
      </c>
      <c r="S2180" t="s">
        <v>8325</v>
      </c>
      <c r="T2180" t="s">
        <v>8326</v>
      </c>
      <c r="U2180">
        <f t="shared" si="17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70"/>
        <v>42104.962870370371</v>
      </c>
      <c r="K2181">
        <v>1426133192</v>
      </c>
      <c r="L2181" s="13">
        <f t="shared" si="171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72"/>
        <v>1.6140000000000001</v>
      </c>
      <c r="R2181" s="8">
        <f t="shared" si="173"/>
        <v>76.857142857142861</v>
      </c>
      <c r="S2181" t="s">
        <v>8325</v>
      </c>
      <c r="T2181" t="s">
        <v>8326</v>
      </c>
      <c r="U2181">
        <f t="shared" si="17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70"/>
        <v>42321.503101851849</v>
      </c>
      <c r="K2182">
        <v>1443801868</v>
      </c>
      <c r="L2182" s="13">
        <f t="shared" si="171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72"/>
        <v>1.071842</v>
      </c>
      <c r="R2182" s="8">
        <f t="shared" si="173"/>
        <v>68.707820512820518</v>
      </c>
      <c r="S2182" t="s">
        <v>8325</v>
      </c>
      <c r="T2182" t="s">
        <v>8326</v>
      </c>
      <c r="U2182">
        <f t="shared" si="174"/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70"/>
        <v>42786.796909722216</v>
      </c>
      <c r="K2183">
        <v>1486426053</v>
      </c>
      <c r="L2183" s="13">
        <f t="shared" si="171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72"/>
        <v>1.5309999999999999</v>
      </c>
      <c r="R2183" s="8">
        <f t="shared" si="173"/>
        <v>57.773584905660378</v>
      </c>
      <c r="S2183" t="s">
        <v>8333</v>
      </c>
      <c r="T2183" t="s">
        <v>8351</v>
      </c>
      <c r="U2183">
        <f t="shared" si="17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70"/>
        <v>41914.692418981482</v>
      </c>
      <c r="K2184">
        <v>1409261825</v>
      </c>
      <c r="L2184" s="13">
        <f t="shared" si="171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72"/>
        <v>5.2416666666666663</v>
      </c>
      <c r="R2184" s="8">
        <f t="shared" si="173"/>
        <v>44.171348314606739</v>
      </c>
      <c r="S2184" t="s">
        <v>8333</v>
      </c>
      <c r="T2184" t="s">
        <v>8351</v>
      </c>
      <c r="U2184">
        <f t="shared" si="17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70"/>
        <v>42774.999999999993</v>
      </c>
      <c r="K2185">
        <v>1484037977</v>
      </c>
      <c r="L2185" s="13">
        <f t="shared" si="171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72"/>
        <v>4.8927777777777779</v>
      </c>
      <c r="R2185" s="8">
        <f t="shared" si="173"/>
        <v>31.566308243727597</v>
      </c>
      <c r="S2185" t="s">
        <v>8333</v>
      </c>
      <c r="T2185" t="s">
        <v>8351</v>
      </c>
      <c r="U2185">
        <f t="shared" si="174"/>
        <v>29.842858796291694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70"/>
        <v>42394.458333333336</v>
      </c>
      <c r="K2186">
        <v>1452530041</v>
      </c>
      <c r="L2186" s="13">
        <f t="shared" si="171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72"/>
        <v>2.8473999999999999</v>
      </c>
      <c r="R2186" s="8">
        <f t="shared" si="173"/>
        <v>107.04511278195488</v>
      </c>
      <c r="S2186" t="s">
        <v>8333</v>
      </c>
      <c r="T2186" t="s">
        <v>8351</v>
      </c>
      <c r="U2186">
        <f t="shared" si="174"/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70"/>
        <v>41359.141655092586</v>
      </c>
      <c r="K2187">
        <v>1360830239</v>
      </c>
      <c r="L2187" s="13">
        <f t="shared" si="171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72"/>
        <v>18.569700000000001</v>
      </c>
      <c r="R2187" s="8">
        <f t="shared" si="173"/>
        <v>149.03451043338683</v>
      </c>
      <c r="S2187" t="s">
        <v>8333</v>
      </c>
      <c r="T2187" t="s">
        <v>8351</v>
      </c>
      <c r="U2187">
        <f t="shared" si="17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70"/>
        <v>42619.874999999993</v>
      </c>
      <c r="K2188">
        <v>1470062743</v>
      </c>
      <c r="L2188" s="13">
        <f t="shared" si="171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72"/>
        <v>1.0967499999999999</v>
      </c>
      <c r="R2188" s="8">
        <f t="shared" si="173"/>
        <v>55.956632653061227</v>
      </c>
      <c r="S2188" t="s">
        <v>8333</v>
      </c>
      <c r="T2188" t="s">
        <v>8351</v>
      </c>
      <c r="U2188">
        <f t="shared" si="174"/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70"/>
        <v>42096.957638888889</v>
      </c>
      <c r="K2189">
        <v>1425531666</v>
      </c>
      <c r="L2189" s="13">
        <f t="shared" si="171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72"/>
        <v>10.146425000000001</v>
      </c>
      <c r="R2189" s="8">
        <f t="shared" si="173"/>
        <v>56.970381807973048</v>
      </c>
      <c r="S2189" t="s">
        <v>8333</v>
      </c>
      <c r="T2189" t="s">
        <v>8351</v>
      </c>
      <c r="U2189">
        <f t="shared" si="174"/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70"/>
        <v>42668.499999999993</v>
      </c>
      <c r="K2190">
        <v>1474380241</v>
      </c>
      <c r="L2190" s="13">
        <f t="shared" si="171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72"/>
        <v>4.1217692027666546</v>
      </c>
      <c r="R2190" s="8">
        <f t="shared" si="173"/>
        <v>44.056420233463037</v>
      </c>
      <c r="S2190" t="s">
        <v>8333</v>
      </c>
      <c r="T2190" t="s">
        <v>8351</v>
      </c>
      <c r="U2190">
        <f t="shared" si="174"/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70"/>
        <v>42481.708333333336</v>
      </c>
      <c r="K2191">
        <v>1460055300</v>
      </c>
      <c r="L2191" s="13">
        <f t="shared" si="171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72"/>
        <v>5.0324999999999998</v>
      </c>
      <c r="R2191" s="8">
        <f t="shared" si="173"/>
        <v>68.625</v>
      </c>
      <c r="S2191" t="s">
        <v>8333</v>
      </c>
      <c r="T2191" t="s">
        <v>8351</v>
      </c>
      <c r="U2191">
        <f t="shared" si="174"/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70"/>
        <v>42452.082638888889</v>
      </c>
      <c r="K2192">
        <v>1455721204</v>
      </c>
      <c r="L2192" s="13">
        <f t="shared" si="171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72"/>
        <v>1.8461052631578947</v>
      </c>
      <c r="R2192" s="8">
        <f t="shared" si="173"/>
        <v>65.318435754189949</v>
      </c>
      <c r="S2192" t="s">
        <v>8333</v>
      </c>
      <c r="T2192" t="s">
        <v>8351</v>
      </c>
      <c r="U2192">
        <f t="shared" si="174"/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70"/>
        <v>42780.6253125</v>
      </c>
      <c r="K2193">
        <v>1486065627</v>
      </c>
      <c r="L2193" s="13">
        <f t="shared" si="171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72"/>
        <v>1.1973333333333334</v>
      </c>
      <c r="R2193" s="8">
        <f t="shared" si="173"/>
        <v>35.92</v>
      </c>
      <c r="S2193" t="s">
        <v>8333</v>
      </c>
      <c r="T2193" t="s">
        <v>8351</v>
      </c>
      <c r="U2193">
        <f t="shared" si="17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70"/>
        <v>42719.749999999993</v>
      </c>
      <c r="K2194">
        <v>1479414344</v>
      </c>
      <c r="L2194" s="13">
        <f t="shared" si="171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72"/>
        <v>10.812401666666668</v>
      </c>
      <c r="R2194" s="8">
        <f t="shared" si="173"/>
        <v>40.070667078443485</v>
      </c>
      <c r="S2194" t="s">
        <v>8333</v>
      </c>
      <c r="T2194" t="s">
        <v>8351</v>
      </c>
      <c r="U2194">
        <f t="shared" si="174"/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70"/>
        <v>42694.999305555553</v>
      </c>
      <c r="K2195">
        <v>1477043072</v>
      </c>
      <c r="L2195" s="13">
        <f t="shared" si="171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72"/>
        <v>4.5237333333333334</v>
      </c>
      <c r="R2195" s="8">
        <f t="shared" si="173"/>
        <v>75.647714604236342</v>
      </c>
      <c r="S2195" t="s">
        <v>8333</v>
      </c>
      <c r="T2195" t="s">
        <v>8351</v>
      </c>
      <c r="U2195">
        <f t="shared" si="174"/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70"/>
        <v>42455.507986111108</v>
      </c>
      <c r="K2196">
        <v>1456423890</v>
      </c>
      <c r="L2196" s="13">
        <f t="shared" si="171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72"/>
        <v>5.3737000000000004</v>
      </c>
      <c r="R2196" s="8">
        <f t="shared" si="173"/>
        <v>61.203872437357631</v>
      </c>
      <c r="S2196" t="s">
        <v>8333</v>
      </c>
      <c r="T2196" t="s">
        <v>8351</v>
      </c>
      <c r="U2196">
        <f t="shared" si="174"/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70"/>
        <v>42227.563657407409</v>
      </c>
      <c r="K2197">
        <v>1436725900</v>
      </c>
      <c r="L2197" s="13">
        <f t="shared" si="171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72"/>
        <v>1.2032608695652174</v>
      </c>
      <c r="R2197" s="8">
        <f t="shared" si="173"/>
        <v>48.130434782608695</v>
      </c>
      <c r="S2197" t="s">
        <v>8333</v>
      </c>
      <c r="T2197" t="s">
        <v>8351</v>
      </c>
      <c r="U2197">
        <f t="shared" si="17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70"/>
        <v>42706.083333333336</v>
      </c>
      <c r="K2198">
        <v>1478000502</v>
      </c>
      <c r="L2198" s="13">
        <f t="shared" si="171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72"/>
        <v>1.1383571428571428</v>
      </c>
      <c r="R2198" s="8">
        <f t="shared" si="173"/>
        <v>68.106837606837601</v>
      </c>
      <c r="S2198" t="s">
        <v>8333</v>
      </c>
      <c r="T2198" t="s">
        <v>8351</v>
      </c>
      <c r="U2198">
        <f t="shared" si="174"/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70"/>
        <v>42063.37568287037</v>
      </c>
      <c r="K2199">
        <v>1422540059</v>
      </c>
      <c r="L2199" s="13">
        <f t="shared" si="171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72"/>
        <v>9.5103109999999997</v>
      </c>
      <c r="R2199" s="8">
        <f t="shared" si="173"/>
        <v>65.891300230946882</v>
      </c>
      <c r="S2199" t="s">
        <v>8333</v>
      </c>
      <c r="T2199" t="s">
        <v>8351</v>
      </c>
      <c r="U2199">
        <f t="shared" si="17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70"/>
        <v>42322.347222222219</v>
      </c>
      <c r="K2200">
        <v>1444911600</v>
      </c>
      <c r="L2200" s="13">
        <f t="shared" si="171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72"/>
        <v>1.3289249999999999</v>
      </c>
      <c r="R2200" s="8">
        <f t="shared" si="173"/>
        <v>81.654377880184327</v>
      </c>
      <c r="S2200" t="s">
        <v>8333</v>
      </c>
      <c r="T2200" t="s">
        <v>8351</v>
      </c>
      <c r="U2200">
        <f t="shared" si="174"/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70"/>
        <v>42292.208310185182</v>
      </c>
      <c r="K2201">
        <v>1442311198</v>
      </c>
      <c r="L2201" s="13">
        <f t="shared" si="171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72"/>
        <v>1.4697777777777778</v>
      </c>
      <c r="R2201" s="8">
        <f t="shared" si="173"/>
        <v>52.701195219123505</v>
      </c>
      <c r="S2201" t="s">
        <v>8333</v>
      </c>
      <c r="T2201" t="s">
        <v>8351</v>
      </c>
      <c r="U2201">
        <f t="shared" si="17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70"/>
        <v>42190.916666666664</v>
      </c>
      <c r="K2202">
        <v>1433775668</v>
      </c>
      <c r="L2202" s="13">
        <f t="shared" si="171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72"/>
        <v>5.4215</v>
      </c>
      <c r="R2202" s="8">
        <f t="shared" si="173"/>
        <v>41.228136882129277</v>
      </c>
      <c r="S2202" t="s">
        <v>8333</v>
      </c>
      <c r="T2202" t="s">
        <v>8351</v>
      </c>
      <c r="U2202">
        <f t="shared" si="174"/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70"/>
        <v>41290.638483796291</v>
      </c>
      <c r="K2203">
        <v>1357157965</v>
      </c>
      <c r="L2203" s="13">
        <f t="shared" si="171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72"/>
        <v>3.8271818181818182</v>
      </c>
      <c r="R2203" s="8">
        <f t="shared" si="173"/>
        <v>15.035357142857142</v>
      </c>
      <c r="S2203" t="s">
        <v>8325</v>
      </c>
      <c r="T2203" t="s">
        <v>8330</v>
      </c>
      <c r="U2203">
        <f t="shared" si="17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70"/>
        <v>41214.640833333331</v>
      </c>
      <c r="K2204">
        <v>1349209368</v>
      </c>
      <c r="L2204" s="13">
        <f t="shared" si="171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72"/>
        <v>7.0418124999999998</v>
      </c>
      <c r="R2204" s="8">
        <f t="shared" si="173"/>
        <v>39.066920943134534</v>
      </c>
      <c r="S2204" t="s">
        <v>8325</v>
      </c>
      <c r="T2204" t="s">
        <v>8330</v>
      </c>
      <c r="U2204">
        <f t="shared" si="17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70"/>
        <v>42271.651412037034</v>
      </c>
      <c r="K2205">
        <v>1440535082</v>
      </c>
      <c r="L2205" s="13">
        <f t="shared" si="171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72"/>
        <v>1.0954999999999999</v>
      </c>
      <c r="R2205" s="8">
        <f t="shared" si="173"/>
        <v>43.82</v>
      </c>
      <c r="S2205" t="s">
        <v>8325</v>
      </c>
      <c r="T2205" t="s">
        <v>8330</v>
      </c>
      <c r="U2205">
        <f t="shared" si="17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70"/>
        <v>41342.103229166663</v>
      </c>
      <c r="K2206">
        <v>1360222119</v>
      </c>
      <c r="L2206" s="13">
        <f t="shared" si="171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72"/>
        <v>1.3286666666666667</v>
      </c>
      <c r="R2206" s="8">
        <f t="shared" si="173"/>
        <v>27.301369863013697</v>
      </c>
      <c r="S2206" t="s">
        <v>8325</v>
      </c>
      <c r="T2206" t="s">
        <v>8330</v>
      </c>
      <c r="U2206">
        <f t="shared" si="17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70"/>
        <v>41061.613298611112</v>
      </c>
      <c r="K2207">
        <v>1335987789</v>
      </c>
      <c r="L2207" s="13">
        <f t="shared" si="171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72"/>
        <v>1.52</v>
      </c>
      <c r="R2207" s="8">
        <f t="shared" si="173"/>
        <v>42.222222222222221</v>
      </c>
      <c r="S2207" t="s">
        <v>8325</v>
      </c>
      <c r="T2207" t="s">
        <v>8330</v>
      </c>
      <c r="U2207">
        <f t="shared" si="17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70"/>
        <v>41015.048888888887</v>
      </c>
      <c r="K2208">
        <v>1333001424</v>
      </c>
      <c r="L2208" s="13">
        <f t="shared" si="171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72"/>
        <v>1.0272727272727273</v>
      </c>
      <c r="R2208" s="8">
        <f t="shared" si="173"/>
        <v>33.235294117647058</v>
      </c>
      <c r="S2208" t="s">
        <v>8325</v>
      </c>
      <c r="T2208" t="s">
        <v>8330</v>
      </c>
      <c r="U2208">
        <f t="shared" si="17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70"/>
        <v>41594.027465277773</v>
      </c>
      <c r="K2209">
        <v>1381984773</v>
      </c>
      <c r="L2209" s="13">
        <f t="shared" si="171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72"/>
        <v>1</v>
      </c>
      <c r="R2209" s="8">
        <f t="shared" si="173"/>
        <v>285.71428571428572</v>
      </c>
      <c r="S2209" t="s">
        <v>8325</v>
      </c>
      <c r="T2209" t="s">
        <v>8330</v>
      </c>
      <c r="U2209">
        <f t="shared" si="174"/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70"/>
        <v>41005.958333333328</v>
      </c>
      <c r="K2210">
        <v>1328649026</v>
      </c>
      <c r="L2210" s="13">
        <f t="shared" si="171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72"/>
        <v>1.016</v>
      </c>
      <c r="R2210" s="8">
        <f t="shared" si="173"/>
        <v>42.333333333333336</v>
      </c>
      <c r="S2210" t="s">
        <v>8325</v>
      </c>
      <c r="T2210" t="s">
        <v>8330</v>
      </c>
      <c r="U2210">
        <f t="shared" si="174"/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70"/>
        <v>41743.75</v>
      </c>
      <c r="K2211">
        <v>1396524644</v>
      </c>
      <c r="L2211" s="13">
        <f t="shared" si="171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72"/>
        <v>1.508</v>
      </c>
      <c r="R2211" s="8">
        <f t="shared" si="173"/>
        <v>50.266666666666666</v>
      </c>
      <c r="S2211" t="s">
        <v>8325</v>
      </c>
      <c r="T2211" t="s">
        <v>8330</v>
      </c>
      <c r="U2211">
        <f t="shared" si="174"/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70"/>
        <v>41013.525000000001</v>
      </c>
      <c r="K2212">
        <v>1329442510</v>
      </c>
      <c r="L2212" s="13">
        <f t="shared" si="171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72"/>
        <v>1.11425</v>
      </c>
      <c r="R2212" s="8">
        <f t="shared" si="173"/>
        <v>61.902777777777779</v>
      </c>
      <c r="S2212" t="s">
        <v>8325</v>
      </c>
      <c r="T2212" t="s">
        <v>8330</v>
      </c>
      <c r="U2212">
        <f t="shared" si="174"/>
        <v>57.667245370372257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70"/>
        <v>41739.082638888889</v>
      </c>
      <c r="K2213">
        <v>1395168625</v>
      </c>
      <c r="L2213" s="13">
        <f t="shared" si="171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72"/>
        <v>1.956</v>
      </c>
      <c r="R2213" s="8">
        <f t="shared" si="173"/>
        <v>40.75</v>
      </c>
      <c r="S2213" t="s">
        <v>8325</v>
      </c>
      <c r="T2213" t="s">
        <v>8330</v>
      </c>
      <c r="U2213">
        <f t="shared" si="174"/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70"/>
        <v>41581.833333333328</v>
      </c>
      <c r="K2214">
        <v>1380650177</v>
      </c>
      <c r="L2214" s="13">
        <f t="shared" si="171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72"/>
        <v>1.1438333333333333</v>
      </c>
      <c r="R2214" s="8">
        <f t="shared" si="173"/>
        <v>55.796747967479675</v>
      </c>
      <c r="S2214" t="s">
        <v>8325</v>
      </c>
      <c r="T2214" t="s">
        <v>8330</v>
      </c>
      <c r="U2214">
        <f t="shared" si="174"/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70"/>
        <v>42139.617812499993</v>
      </c>
      <c r="K2215">
        <v>1429127379</v>
      </c>
      <c r="L2215" s="13">
        <f t="shared" si="171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72"/>
        <v>2</v>
      </c>
      <c r="R2215" s="8">
        <f t="shared" si="173"/>
        <v>10</v>
      </c>
      <c r="S2215" t="s">
        <v>8325</v>
      </c>
      <c r="T2215" t="s">
        <v>8330</v>
      </c>
      <c r="U2215">
        <f t="shared" si="17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70"/>
        <v>41676.58388888889</v>
      </c>
      <c r="K2216">
        <v>1389121248</v>
      </c>
      <c r="L2216" s="13">
        <f t="shared" si="171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72"/>
        <v>2.9250166666666666</v>
      </c>
      <c r="R2216" s="8">
        <f t="shared" si="173"/>
        <v>73.125416666666666</v>
      </c>
      <c r="S2216" t="s">
        <v>8325</v>
      </c>
      <c r="T2216" t="s">
        <v>8330</v>
      </c>
      <c r="U2216">
        <f t="shared" si="17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70"/>
        <v>40981.082638888889</v>
      </c>
      <c r="K2217">
        <v>1329671572</v>
      </c>
      <c r="L2217" s="13">
        <f t="shared" si="171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72"/>
        <v>1.5636363636363637</v>
      </c>
      <c r="R2217" s="8">
        <f t="shared" si="173"/>
        <v>26.060606060606062</v>
      </c>
      <c r="S2217" t="s">
        <v>8325</v>
      </c>
      <c r="T2217" t="s">
        <v>8330</v>
      </c>
      <c r="U2217">
        <f t="shared" si="174"/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70"/>
        <v>42208.543344907404</v>
      </c>
      <c r="K2218">
        <v>1436464945</v>
      </c>
      <c r="L2218" s="13">
        <f t="shared" si="171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72"/>
        <v>1.0566666666666666</v>
      </c>
      <c r="R2218" s="8">
        <f t="shared" si="173"/>
        <v>22.642857142857142</v>
      </c>
      <c r="S2218" t="s">
        <v>8325</v>
      </c>
      <c r="T2218" t="s">
        <v>8330</v>
      </c>
      <c r="U2218">
        <f t="shared" si="17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70"/>
        <v>42310.124999999993</v>
      </c>
      <c r="K2219">
        <v>1445539113</v>
      </c>
      <c r="L2219" s="13">
        <f t="shared" si="171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72"/>
        <v>1.0119047619047619</v>
      </c>
      <c r="R2219" s="8">
        <f t="shared" si="173"/>
        <v>47.222222222222221</v>
      </c>
      <c r="S2219" t="s">
        <v>8325</v>
      </c>
      <c r="T2219" t="s">
        <v>8330</v>
      </c>
      <c r="U2219">
        <f t="shared" si="174"/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70"/>
        <v>41149.791666666664</v>
      </c>
      <c r="K2220">
        <v>1344281383</v>
      </c>
      <c r="L2220" s="13">
        <f t="shared" si="171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72"/>
        <v>1.2283299999999999</v>
      </c>
      <c r="R2220" s="8">
        <f t="shared" si="173"/>
        <v>32.324473684210524</v>
      </c>
      <c r="S2220" t="s">
        <v>8325</v>
      </c>
      <c r="T2220" t="s">
        <v>8330</v>
      </c>
      <c r="U2220">
        <f t="shared" si="174"/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70"/>
        <v>42235.510555555556</v>
      </c>
      <c r="K2221">
        <v>1437412512</v>
      </c>
      <c r="L2221" s="13">
        <f t="shared" si="171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72"/>
        <v>1.0149999999999999</v>
      </c>
      <c r="R2221" s="8">
        <f t="shared" si="173"/>
        <v>53.421052631578945</v>
      </c>
      <c r="S2221" t="s">
        <v>8325</v>
      </c>
      <c r="T2221" t="s">
        <v>8330</v>
      </c>
      <c r="U2221">
        <f t="shared" si="17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70"/>
        <v>41481.852268518516</v>
      </c>
      <c r="K2222">
        <v>1372296436</v>
      </c>
      <c r="L2222" s="13">
        <f t="shared" si="171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72"/>
        <v>1.0114285714285713</v>
      </c>
      <c r="R2222" s="8">
        <f t="shared" si="173"/>
        <v>51.304347826086953</v>
      </c>
      <c r="S2222" t="s">
        <v>8325</v>
      </c>
      <c r="T2222" t="s">
        <v>8330</v>
      </c>
      <c r="U2222">
        <f t="shared" si="17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70"/>
        <v>42482.791666666664</v>
      </c>
      <c r="K2223">
        <v>1458748809</v>
      </c>
      <c r="L2223" s="13">
        <f t="shared" si="171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72"/>
        <v>1.0811999999999999</v>
      </c>
      <c r="R2223" s="8">
        <f t="shared" si="173"/>
        <v>37.197247706422019</v>
      </c>
      <c r="S2223" t="s">
        <v>8333</v>
      </c>
      <c r="T2223" t="s">
        <v>8351</v>
      </c>
      <c r="U2223">
        <f t="shared" si="174"/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70"/>
        <v>40936.579247685186</v>
      </c>
      <c r="K2224">
        <v>1325184847</v>
      </c>
      <c r="L2224" s="13">
        <f t="shared" si="171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72"/>
        <v>1.6259999999999999</v>
      </c>
      <c r="R2224" s="8">
        <f t="shared" si="173"/>
        <v>27.1</v>
      </c>
      <c r="S2224" t="s">
        <v>8333</v>
      </c>
      <c r="T2224" t="s">
        <v>8351</v>
      </c>
      <c r="U2224">
        <f t="shared" si="17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70"/>
        <v>42182.432500000003</v>
      </c>
      <c r="K2225">
        <v>1432826568</v>
      </c>
      <c r="L2225" s="13">
        <f t="shared" si="171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72"/>
        <v>1.0580000000000001</v>
      </c>
      <c r="R2225" s="8">
        <f t="shared" si="173"/>
        <v>206.31</v>
      </c>
      <c r="S2225" t="s">
        <v>8333</v>
      </c>
      <c r="T2225" t="s">
        <v>8351</v>
      </c>
      <c r="U2225">
        <f t="shared" si="17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70"/>
        <v>42672.583333333336</v>
      </c>
      <c r="K2226">
        <v>1475337675</v>
      </c>
      <c r="L2226" s="13">
        <f t="shared" si="171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72"/>
        <v>2.4315000000000002</v>
      </c>
      <c r="R2226" s="8">
        <f t="shared" si="173"/>
        <v>82.145270270270274</v>
      </c>
      <c r="S2226" t="s">
        <v>8333</v>
      </c>
      <c r="T2226" t="s">
        <v>8351</v>
      </c>
      <c r="U2226">
        <f t="shared" si="174"/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70"/>
        <v>41903.583506944444</v>
      </c>
      <c r="K2227">
        <v>1408734015</v>
      </c>
      <c r="L2227" s="13">
        <f t="shared" si="171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72"/>
        <v>9.4483338095238096</v>
      </c>
      <c r="R2227" s="8">
        <f t="shared" si="173"/>
        <v>164.79651993355483</v>
      </c>
      <c r="S2227" t="s">
        <v>8333</v>
      </c>
      <c r="T2227" t="s">
        <v>8351</v>
      </c>
      <c r="U2227">
        <f t="shared" si="17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70"/>
        <v>42411.999305555553</v>
      </c>
      <c r="K2228">
        <v>1452625822</v>
      </c>
      <c r="L2228" s="13">
        <f t="shared" si="171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72"/>
        <v>1.0846283333333333</v>
      </c>
      <c r="R2228" s="8">
        <f t="shared" si="173"/>
        <v>60.820280373831778</v>
      </c>
      <c r="S2228" t="s">
        <v>8333</v>
      </c>
      <c r="T2228" t="s">
        <v>8351</v>
      </c>
      <c r="U2228">
        <f t="shared" si="174"/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70"/>
        <v>41591.640682870369</v>
      </c>
      <c r="K2229">
        <v>1381778555</v>
      </c>
      <c r="L2229" s="13">
        <f t="shared" si="171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72"/>
        <v>1.5737692307692308</v>
      </c>
      <c r="R2229" s="8">
        <f t="shared" si="173"/>
        <v>67.970099667774093</v>
      </c>
      <c r="S2229" t="s">
        <v>8333</v>
      </c>
      <c r="T2229" t="s">
        <v>8351</v>
      </c>
      <c r="U2229">
        <f t="shared" si="174"/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70"/>
        <v>42232.069861111107</v>
      </c>
      <c r="K2230">
        <v>1437115236</v>
      </c>
      <c r="L2230" s="13">
        <f t="shared" si="171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72"/>
        <v>11.744899999999999</v>
      </c>
      <c r="R2230" s="8">
        <f t="shared" si="173"/>
        <v>81.561805555555551</v>
      </c>
      <c r="S2230" t="s">
        <v>8333</v>
      </c>
      <c r="T2230" t="s">
        <v>8351</v>
      </c>
      <c r="U2230">
        <f t="shared" si="17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70"/>
        <v>41519.958333333328</v>
      </c>
      <c r="K2231">
        <v>1375113391</v>
      </c>
      <c r="L2231" s="13">
        <f t="shared" si="171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72"/>
        <v>1.7104755366949576</v>
      </c>
      <c r="R2231" s="8">
        <f t="shared" si="173"/>
        <v>25.42547309833024</v>
      </c>
      <c r="S2231" t="s">
        <v>8333</v>
      </c>
      <c r="T2231" t="s">
        <v>8351</v>
      </c>
      <c r="U2231">
        <f t="shared" si="174"/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70"/>
        <v>41754.672766203701</v>
      </c>
      <c r="K2232">
        <v>1395868127</v>
      </c>
      <c r="L2232" s="13">
        <f t="shared" si="171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72"/>
        <v>1.2595294117647058</v>
      </c>
      <c r="R2232" s="8">
        <f t="shared" si="173"/>
        <v>21.497991967871485</v>
      </c>
      <c r="S2232" t="s">
        <v>8333</v>
      </c>
      <c r="T2232" t="s">
        <v>8351</v>
      </c>
      <c r="U2232">
        <f t="shared" si="17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70"/>
        <v>41450</v>
      </c>
      <c r="K2233">
        <v>1369864301</v>
      </c>
      <c r="L2233" s="13">
        <f t="shared" si="171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72"/>
        <v>12.121296000000001</v>
      </c>
      <c r="R2233" s="8">
        <f t="shared" si="173"/>
        <v>27.226630727762803</v>
      </c>
      <c r="S2233" t="s">
        <v>8333</v>
      </c>
      <c r="T2233" t="s">
        <v>8351</v>
      </c>
      <c r="U2233">
        <f t="shared" si="174"/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70"/>
        <v>41838.916666666664</v>
      </c>
      <c r="K2234">
        <v>1402945408</v>
      </c>
      <c r="L2234" s="13">
        <f t="shared" si="171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72"/>
        <v>4.9580000000000002</v>
      </c>
      <c r="R2234" s="8">
        <f t="shared" si="173"/>
        <v>25.091093117408906</v>
      </c>
      <c r="S2234" t="s">
        <v>8333</v>
      </c>
      <c r="T2234" t="s">
        <v>8351</v>
      </c>
      <c r="U2234">
        <f t="shared" si="174"/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70"/>
        <v>42351.791666666664</v>
      </c>
      <c r="K2235">
        <v>1448269539</v>
      </c>
      <c r="L2235" s="13">
        <f t="shared" si="171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72"/>
        <v>3.3203999999999998</v>
      </c>
      <c r="R2235" s="8">
        <f t="shared" si="173"/>
        <v>21.230179028132991</v>
      </c>
      <c r="S2235" t="s">
        <v>8333</v>
      </c>
      <c r="T2235" t="s">
        <v>8351</v>
      </c>
      <c r="U2235">
        <f t="shared" si="174"/>
        <v>20.621076388888469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70"/>
        <v>42740.616284722222</v>
      </c>
      <c r="K2236">
        <v>1481053647</v>
      </c>
      <c r="L2236" s="13">
        <f t="shared" si="171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72"/>
        <v>11.65</v>
      </c>
      <c r="R2236" s="8">
        <f t="shared" si="173"/>
        <v>41.607142857142854</v>
      </c>
      <c r="S2236" t="s">
        <v>8333</v>
      </c>
      <c r="T2236" t="s">
        <v>8351</v>
      </c>
      <c r="U2236">
        <f t="shared" si="17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70"/>
        <v>42091.772118055553</v>
      </c>
      <c r="K2237">
        <v>1424997111</v>
      </c>
      <c r="L2237" s="13">
        <f t="shared" si="171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72"/>
        <v>1.5331538461538461</v>
      </c>
      <c r="R2237" s="8">
        <f t="shared" si="173"/>
        <v>135.58503401360545</v>
      </c>
      <c r="S2237" t="s">
        <v>8333</v>
      </c>
      <c r="T2237" t="s">
        <v>8351</v>
      </c>
      <c r="U2237">
        <f t="shared" si="174"/>
        <v>29.958333333335759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70"/>
        <v>42401.408831018511</v>
      </c>
      <c r="K2238">
        <v>1451746123</v>
      </c>
      <c r="L2238" s="13">
        <f t="shared" si="171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72"/>
        <v>5.3710714285714287</v>
      </c>
      <c r="R2238" s="8">
        <f t="shared" si="173"/>
        <v>22.116176470588236</v>
      </c>
      <c r="S2238" t="s">
        <v>8333</v>
      </c>
      <c r="T2238" t="s">
        <v>8351</v>
      </c>
      <c r="U2238">
        <f t="shared" si="17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70"/>
        <v>41955.124305555553</v>
      </c>
      <c r="K2239">
        <v>1412294683</v>
      </c>
      <c r="L2239" s="13">
        <f t="shared" si="171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72"/>
        <v>3.5292777777777777</v>
      </c>
      <c r="R2239" s="8">
        <f t="shared" si="173"/>
        <v>64.625635808748726</v>
      </c>
      <c r="S2239" t="s">
        <v>8333</v>
      </c>
      <c r="T2239" t="s">
        <v>8351</v>
      </c>
      <c r="U2239">
        <f t="shared" si="174"/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70"/>
        <v>42804.41337962963</v>
      </c>
      <c r="K2240">
        <v>1486565716</v>
      </c>
      <c r="L2240" s="13">
        <f t="shared" si="171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72"/>
        <v>1.3740000000000001</v>
      </c>
      <c r="R2240" s="8">
        <f t="shared" si="173"/>
        <v>69.569620253164558</v>
      </c>
      <c r="S2240" t="s">
        <v>8333</v>
      </c>
      <c r="T2240" t="s">
        <v>8351</v>
      </c>
      <c r="U2240">
        <f t="shared" si="17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70"/>
        <v>41608.959722222222</v>
      </c>
      <c r="K2241">
        <v>1382742014</v>
      </c>
      <c r="L2241" s="13">
        <f t="shared" si="171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72"/>
        <v>1.2802667999999999</v>
      </c>
      <c r="R2241" s="8">
        <f t="shared" si="173"/>
        <v>75.133028169014082</v>
      </c>
      <c r="S2241" t="s">
        <v>8333</v>
      </c>
      <c r="T2241" t="s">
        <v>8351</v>
      </c>
      <c r="U2241">
        <f t="shared" si="174"/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ref="J2242:J2305" si="175">(I2242/86400)+25569+(-5/24)</f>
        <v>42482.617407407401</v>
      </c>
      <c r="K2242">
        <v>1458762544</v>
      </c>
      <c r="L2242" s="13">
        <f t="shared" ref="L2242:L2305" si="176">(K2242/86400)+25569+(-5/24)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77">E2242/D2242</f>
        <v>2.7067999999999999</v>
      </c>
      <c r="R2242" s="8">
        <f t="shared" ref="R2242:R2305" si="178">E2242/N2242</f>
        <v>140.97916666666666</v>
      </c>
      <c r="S2242" t="s">
        <v>8333</v>
      </c>
      <c r="T2242" t="s">
        <v>8351</v>
      </c>
      <c r="U2242">
        <f t="shared" si="17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si="175"/>
        <v>42796.619212962956</v>
      </c>
      <c r="K2243">
        <v>1485892300</v>
      </c>
      <c r="L2243" s="13">
        <f t="shared" si="176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77"/>
        <v>8.0640000000000001</v>
      </c>
      <c r="R2243" s="8">
        <f t="shared" si="178"/>
        <v>49.472392638036808</v>
      </c>
      <c r="S2243" t="s">
        <v>8333</v>
      </c>
      <c r="T2243" t="s">
        <v>8351</v>
      </c>
      <c r="U2243">
        <f t="shared" ref="U2243:U2306" si="179">J2243-L2243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75"/>
        <v>41604.918055555558</v>
      </c>
      <c r="K2244">
        <v>1382449733</v>
      </c>
      <c r="L2244" s="13">
        <f t="shared" si="176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77"/>
        <v>13.600976000000001</v>
      </c>
      <c r="R2244" s="8">
        <f t="shared" si="178"/>
        <v>53.865251485148519</v>
      </c>
      <c r="S2244" t="s">
        <v>8333</v>
      </c>
      <c r="T2244" t="s">
        <v>8351</v>
      </c>
      <c r="U2244">
        <f t="shared" si="179"/>
        <v>35.550775462965248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75"/>
        <v>42806.916666666664</v>
      </c>
      <c r="K2245">
        <v>1488823290</v>
      </c>
      <c r="L2245" s="13">
        <f t="shared" si="176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77"/>
        <v>9302.5</v>
      </c>
      <c r="R2245" s="8">
        <f t="shared" si="178"/>
        <v>4.5712530712530715</v>
      </c>
      <c r="S2245" t="s">
        <v>8333</v>
      </c>
      <c r="T2245" t="s">
        <v>8351</v>
      </c>
      <c r="U2245">
        <f t="shared" si="179"/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75"/>
        <v>42659.645833333336</v>
      </c>
      <c r="K2246">
        <v>1475609946</v>
      </c>
      <c r="L2246" s="13">
        <f t="shared" si="176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77"/>
        <v>3.7702</v>
      </c>
      <c r="R2246" s="8">
        <f t="shared" si="178"/>
        <v>65.00344827586207</v>
      </c>
      <c r="S2246" t="s">
        <v>8333</v>
      </c>
      <c r="T2246" t="s">
        <v>8351</v>
      </c>
      <c r="U2246">
        <f t="shared" si="179"/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75"/>
        <v>41691.541666666664</v>
      </c>
      <c r="K2247">
        <v>1390323617</v>
      </c>
      <c r="L2247" s="13">
        <f t="shared" si="176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77"/>
        <v>26.47025</v>
      </c>
      <c r="R2247" s="8">
        <f t="shared" si="178"/>
        <v>53.475252525252522</v>
      </c>
      <c r="S2247" t="s">
        <v>8333</v>
      </c>
      <c r="T2247" t="s">
        <v>8351</v>
      </c>
      <c r="U2247">
        <f t="shared" si="179"/>
        <v>31.041469907409919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75"/>
        <v>42251.583449074074</v>
      </c>
      <c r="K2248">
        <v>1438801210</v>
      </c>
      <c r="L2248" s="13">
        <f t="shared" si="176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77"/>
        <v>1.0012000000000001</v>
      </c>
      <c r="R2248" s="8">
        <f t="shared" si="178"/>
        <v>43.912280701754383</v>
      </c>
      <c r="S2248" t="s">
        <v>8333</v>
      </c>
      <c r="T2248" t="s">
        <v>8351</v>
      </c>
      <c r="U2248">
        <f t="shared" si="179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75"/>
        <v>42214.457928240743</v>
      </c>
      <c r="K2249">
        <v>1436975965</v>
      </c>
      <c r="L2249" s="13">
        <f t="shared" si="176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77"/>
        <v>1.0445405405405406</v>
      </c>
      <c r="R2249" s="8">
        <f t="shared" si="178"/>
        <v>50.852631578947367</v>
      </c>
      <c r="S2249" t="s">
        <v>8333</v>
      </c>
      <c r="T2249" t="s">
        <v>8351</v>
      </c>
      <c r="U2249">
        <f t="shared" si="179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75"/>
        <v>42718.667569444442</v>
      </c>
      <c r="K2250">
        <v>1479157278</v>
      </c>
      <c r="L2250" s="13">
        <f t="shared" si="176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77"/>
        <v>1.0721428571428571</v>
      </c>
      <c r="R2250" s="8">
        <f t="shared" si="178"/>
        <v>58.6328125</v>
      </c>
      <c r="S2250" t="s">
        <v>8333</v>
      </c>
      <c r="T2250" t="s">
        <v>8351</v>
      </c>
      <c r="U2250">
        <f t="shared" si="179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75"/>
        <v>41366.453298611108</v>
      </c>
      <c r="K2251">
        <v>1362329565</v>
      </c>
      <c r="L2251" s="13">
        <f t="shared" si="176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77"/>
        <v>1.6877142857142857</v>
      </c>
      <c r="R2251" s="8">
        <f t="shared" si="178"/>
        <v>32.81666666666667</v>
      </c>
      <c r="S2251" t="s">
        <v>8333</v>
      </c>
      <c r="T2251" t="s">
        <v>8351</v>
      </c>
      <c r="U2251">
        <f t="shared" si="179"/>
        <v>29.958333333328483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75"/>
        <v>42706.838807870365</v>
      </c>
      <c r="K2252">
        <v>1478131673</v>
      </c>
      <c r="L2252" s="13">
        <f t="shared" si="176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77"/>
        <v>9.7511200000000002</v>
      </c>
      <c r="R2252" s="8">
        <f t="shared" si="178"/>
        <v>426.93169877408059</v>
      </c>
      <c r="S2252" t="s">
        <v>8333</v>
      </c>
      <c r="T2252" t="s">
        <v>8351</v>
      </c>
      <c r="U2252">
        <f t="shared" si="179"/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75"/>
        <v>41867.137465277774</v>
      </c>
      <c r="K2253">
        <v>1406362677</v>
      </c>
      <c r="L2253" s="13">
        <f t="shared" si="176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77"/>
        <v>1.3444929411764706</v>
      </c>
      <c r="R2253" s="8">
        <f t="shared" si="178"/>
        <v>23.808729166666669</v>
      </c>
      <c r="S2253" t="s">
        <v>8333</v>
      </c>
      <c r="T2253" t="s">
        <v>8351</v>
      </c>
      <c r="U2253">
        <f t="shared" si="179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75"/>
        <v>42588.119652777772</v>
      </c>
      <c r="K2254">
        <v>1469173938</v>
      </c>
      <c r="L2254" s="13">
        <f t="shared" si="176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77"/>
        <v>2.722777777777778</v>
      </c>
      <c r="R2254" s="8">
        <f t="shared" si="178"/>
        <v>98.413654618473899</v>
      </c>
      <c r="S2254" t="s">
        <v>8333</v>
      </c>
      <c r="T2254" t="s">
        <v>8351</v>
      </c>
      <c r="U2254">
        <f t="shared" si="179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75"/>
        <v>42326.46466435185</v>
      </c>
      <c r="K2255">
        <v>1445267347</v>
      </c>
      <c r="L2255" s="13">
        <f t="shared" si="176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77"/>
        <v>1.1268750000000001</v>
      </c>
      <c r="R2255" s="8">
        <f t="shared" si="178"/>
        <v>107.32142857142857</v>
      </c>
      <c r="S2255" t="s">
        <v>8333</v>
      </c>
      <c r="T2255" t="s">
        <v>8351</v>
      </c>
      <c r="U2255">
        <f t="shared" si="179"/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75"/>
        <v>42759.439444444441</v>
      </c>
      <c r="K2256">
        <v>1484667168</v>
      </c>
      <c r="L2256" s="13">
        <f t="shared" si="176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77"/>
        <v>4.5979999999999999</v>
      </c>
      <c r="R2256" s="8">
        <f t="shared" si="178"/>
        <v>11.67005076142132</v>
      </c>
      <c r="S2256" t="s">
        <v>8333</v>
      </c>
      <c r="T2256" t="s">
        <v>8351</v>
      </c>
      <c r="U2256">
        <f t="shared" si="179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75"/>
        <v>42497.743645833332</v>
      </c>
      <c r="K2257">
        <v>1460069451</v>
      </c>
      <c r="L2257" s="13">
        <f t="shared" si="176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77"/>
        <v>2.8665822784810127</v>
      </c>
      <c r="R2257" s="8">
        <f t="shared" si="178"/>
        <v>41.782287822878232</v>
      </c>
      <c r="S2257" t="s">
        <v>8333</v>
      </c>
      <c r="T2257" t="s">
        <v>8351</v>
      </c>
      <c r="U2257">
        <f t="shared" si="179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75"/>
        <v>42696.243587962956</v>
      </c>
      <c r="K2258">
        <v>1478602246</v>
      </c>
      <c r="L2258" s="13">
        <f t="shared" si="176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77"/>
        <v>2.2270833333333333</v>
      </c>
      <c r="R2258" s="8">
        <f t="shared" si="178"/>
        <v>21.38</v>
      </c>
      <c r="S2258" t="s">
        <v>8333</v>
      </c>
      <c r="T2258" t="s">
        <v>8351</v>
      </c>
      <c r="U2258">
        <f t="shared" si="179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75"/>
        <v>42540.749999999993</v>
      </c>
      <c r="K2259">
        <v>1463351329</v>
      </c>
      <c r="L2259" s="13">
        <f t="shared" si="176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77"/>
        <v>6.3613999999999997</v>
      </c>
      <c r="R2259" s="8">
        <f t="shared" si="178"/>
        <v>94.103550295857985</v>
      </c>
      <c r="S2259" t="s">
        <v>8333</v>
      </c>
      <c r="T2259" t="s">
        <v>8351</v>
      </c>
      <c r="U2259">
        <f t="shared" si="179"/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75"/>
        <v>42166.542673611104</v>
      </c>
      <c r="K2260">
        <v>1431453687</v>
      </c>
      <c r="L2260" s="13">
        <f t="shared" si="176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77"/>
        <v>1.4650000000000001</v>
      </c>
      <c r="R2260" s="8">
        <f t="shared" si="178"/>
        <v>15.721951219512196</v>
      </c>
      <c r="S2260" t="s">
        <v>8333</v>
      </c>
      <c r="T2260" t="s">
        <v>8351</v>
      </c>
      <c r="U2260">
        <f t="shared" si="179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75"/>
        <v>42712.59648148148</v>
      </c>
      <c r="K2261">
        <v>1480360736</v>
      </c>
      <c r="L2261" s="13">
        <f t="shared" si="176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77"/>
        <v>18.670999999999999</v>
      </c>
      <c r="R2261" s="8">
        <f t="shared" si="178"/>
        <v>90.635922330097088</v>
      </c>
      <c r="S2261" t="s">
        <v>8333</v>
      </c>
      <c r="T2261" t="s">
        <v>8351</v>
      </c>
      <c r="U2261">
        <f t="shared" si="179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75"/>
        <v>41724.766782407409</v>
      </c>
      <c r="K2262">
        <v>1393287850</v>
      </c>
      <c r="L2262" s="13">
        <f t="shared" si="176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77"/>
        <v>3.2692000000000001</v>
      </c>
      <c r="R2262" s="8">
        <f t="shared" si="178"/>
        <v>97.297619047619051</v>
      </c>
      <c r="S2262" t="s">
        <v>8333</v>
      </c>
      <c r="T2262" t="s">
        <v>8351</v>
      </c>
      <c r="U2262">
        <f t="shared" si="179"/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75"/>
        <v>42780.516435185178</v>
      </c>
      <c r="K2263">
        <v>1485278620</v>
      </c>
      <c r="L2263" s="13">
        <f t="shared" si="176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77"/>
        <v>7.7949999999999999</v>
      </c>
      <c r="R2263" s="8">
        <f t="shared" si="178"/>
        <v>37.11904761904762</v>
      </c>
      <c r="S2263" t="s">
        <v>8333</v>
      </c>
      <c r="T2263" t="s">
        <v>8351</v>
      </c>
      <c r="U2263">
        <f t="shared" si="179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75"/>
        <v>41960.791666666664</v>
      </c>
      <c r="K2264">
        <v>1413295358</v>
      </c>
      <c r="L2264" s="13">
        <f t="shared" si="176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77"/>
        <v>1.5415151515151515</v>
      </c>
      <c r="R2264" s="8">
        <f t="shared" si="178"/>
        <v>28.104972375690608</v>
      </c>
      <c r="S2264" t="s">
        <v>8333</v>
      </c>
      <c r="T2264" t="s">
        <v>8351</v>
      </c>
      <c r="U2264">
        <f t="shared" si="179"/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75"/>
        <v>42035.623993055553</v>
      </c>
      <c r="K2265">
        <v>1420919913</v>
      </c>
      <c r="L2265" s="13">
        <f t="shared" si="176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77"/>
        <v>1.1554666666666666</v>
      </c>
      <c r="R2265" s="8">
        <f t="shared" si="178"/>
        <v>144.43333333333334</v>
      </c>
      <c r="S2265" t="s">
        <v>8333</v>
      </c>
      <c r="T2265" t="s">
        <v>8351</v>
      </c>
      <c r="U2265">
        <f t="shared" si="179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75"/>
        <v>42512.916666666664</v>
      </c>
      <c r="K2266">
        <v>1462543114</v>
      </c>
      <c r="L2266" s="13">
        <f t="shared" si="176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77"/>
        <v>1.8003333333333333</v>
      </c>
      <c r="R2266" s="8">
        <f t="shared" si="178"/>
        <v>24.274157303370785</v>
      </c>
      <c r="S2266" t="s">
        <v>8333</v>
      </c>
      <c r="T2266" t="s">
        <v>8351</v>
      </c>
      <c r="U2266">
        <f t="shared" si="179"/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75"/>
        <v>42696.644756944443</v>
      </c>
      <c r="K2267">
        <v>1479241707</v>
      </c>
      <c r="L2267" s="13">
        <f t="shared" si="176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77"/>
        <v>2.9849999999999999</v>
      </c>
      <c r="R2267" s="8">
        <f t="shared" si="178"/>
        <v>35.117647058823529</v>
      </c>
      <c r="S2267" t="s">
        <v>8333</v>
      </c>
      <c r="T2267" t="s">
        <v>8351</v>
      </c>
      <c r="U2267">
        <f t="shared" si="179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75"/>
        <v>42486.874999999993</v>
      </c>
      <c r="K2268">
        <v>1460235592</v>
      </c>
      <c r="L2268" s="13">
        <f t="shared" si="176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77"/>
        <v>3.2026666666666666</v>
      </c>
      <c r="R2268" s="8">
        <f t="shared" si="178"/>
        <v>24.762886597938145</v>
      </c>
      <c r="S2268" t="s">
        <v>8333</v>
      </c>
      <c r="T2268" t="s">
        <v>8351</v>
      </c>
      <c r="U2268">
        <f t="shared" si="179"/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75"/>
        <v>41993.833333333336</v>
      </c>
      <c r="K2269">
        <v>1416945297</v>
      </c>
      <c r="L2269" s="13">
        <f t="shared" si="176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77"/>
        <v>3.80525</v>
      </c>
      <c r="R2269" s="8">
        <f t="shared" si="178"/>
        <v>188.37871287128712</v>
      </c>
      <c r="S2269" t="s">
        <v>8333</v>
      </c>
      <c r="T2269" t="s">
        <v>8351</v>
      </c>
      <c r="U2269">
        <f t="shared" si="179"/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75"/>
        <v>42805.874016203707</v>
      </c>
      <c r="K2270">
        <v>1486691915</v>
      </c>
      <c r="L2270" s="13">
        <f t="shared" si="176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77"/>
        <v>1.026</v>
      </c>
      <c r="R2270" s="8">
        <f t="shared" si="178"/>
        <v>148.08247422680412</v>
      </c>
      <c r="S2270" t="s">
        <v>8333</v>
      </c>
      <c r="T2270" t="s">
        <v>8351</v>
      </c>
      <c r="U2270">
        <f t="shared" si="179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75"/>
        <v>42800.999999999993</v>
      </c>
      <c r="K2271">
        <v>1486745663</v>
      </c>
      <c r="L2271" s="13">
        <f t="shared" si="176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77"/>
        <v>18.016400000000001</v>
      </c>
      <c r="R2271" s="8">
        <f t="shared" si="178"/>
        <v>49.934589800443462</v>
      </c>
      <c r="S2271" t="s">
        <v>8333</v>
      </c>
      <c r="T2271" t="s">
        <v>8351</v>
      </c>
      <c r="U2271">
        <f t="shared" si="179"/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75"/>
        <v>42745.707638888889</v>
      </c>
      <c r="K2272">
        <v>1482353513</v>
      </c>
      <c r="L2272" s="13">
        <f t="shared" si="176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77"/>
        <v>7.2024800000000004</v>
      </c>
      <c r="R2272" s="8">
        <f t="shared" si="178"/>
        <v>107.82155688622754</v>
      </c>
      <c r="S2272" t="s">
        <v>8333</v>
      </c>
      <c r="T2272" t="s">
        <v>8351</v>
      </c>
      <c r="U2272">
        <f t="shared" si="179"/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75"/>
        <v>42713.791712962957</v>
      </c>
      <c r="K2273">
        <v>1478736004</v>
      </c>
      <c r="L2273" s="13">
        <f t="shared" si="176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77"/>
        <v>2.8309000000000002</v>
      </c>
      <c r="R2273" s="8">
        <f t="shared" si="178"/>
        <v>42.63403614457831</v>
      </c>
      <c r="S2273" t="s">
        <v>8333</v>
      </c>
      <c r="T2273" t="s">
        <v>8351</v>
      </c>
      <c r="U2273">
        <f t="shared" si="179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75"/>
        <v>42345.491157407407</v>
      </c>
      <c r="K2274">
        <v>1446914836</v>
      </c>
      <c r="L2274" s="13">
        <f t="shared" si="176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77"/>
        <v>13.566000000000001</v>
      </c>
      <c r="R2274" s="8">
        <f t="shared" si="178"/>
        <v>14.370762711864407</v>
      </c>
      <c r="S2274" t="s">
        <v>8333</v>
      </c>
      <c r="T2274" t="s">
        <v>8351</v>
      </c>
      <c r="U2274">
        <f t="shared" si="179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75"/>
        <v>42806.299097222225</v>
      </c>
      <c r="K2275">
        <v>1487164242</v>
      </c>
      <c r="L2275" s="13">
        <f t="shared" si="176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77"/>
        <v>2.2035999999999998</v>
      </c>
      <c r="R2275" s="8">
        <f t="shared" si="178"/>
        <v>37.476190476190474</v>
      </c>
      <c r="S2275" t="s">
        <v>8333</v>
      </c>
      <c r="T2275" t="s">
        <v>8351</v>
      </c>
      <c r="U2275">
        <f t="shared" si="179"/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75"/>
        <v>41693.292326388888</v>
      </c>
      <c r="K2276">
        <v>1390564857</v>
      </c>
      <c r="L2276" s="13">
        <f t="shared" si="176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77"/>
        <v>1.196</v>
      </c>
      <c r="R2276" s="8">
        <f t="shared" si="178"/>
        <v>30.202020202020201</v>
      </c>
      <c r="S2276" t="s">
        <v>8333</v>
      </c>
      <c r="T2276" t="s">
        <v>8351</v>
      </c>
      <c r="U2276">
        <f t="shared" si="179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75"/>
        <v>41995.408321759256</v>
      </c>
      <c r="K2277">
        <v>1416667679</v>
      </c>
      <c r="L2277" s="13">
        <f t="shared" si="176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77"/>
        <v>4.0776923076923079</v>
      </c>
      <c r="R2277" s="8">
        <f t="shared" si="178"/>
        <v>33.550632911392405</v>
      </c>
      <c r="S2277" t="s">
        <v>8333</v>
      </c>
      <c r="T2277" t="s">
        <v>8351</v>
      </c>
      <c r="U2277">
        <f t="shared" si="179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75"/>
        <v>41644.443159722221</v>
      </c>
      <c r="K2278">
        <v>1386344289</v>
      </c>
      <c r="L2278" s="13">
        <f t="shared" si="176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77"/>
        <v>1.0581826105905425</v>
      </c>
      <c r="R2278" s="8">
        <f t="shared" si="178"/>
        <v>64.74666666666667</v>
      </c>
      <c r="S2278" t="s">
        <v>8333</v>
      </c>
      <c r="T2278" t="s">
        <v>8351</v>
      </c>
      <c r="U2278">
        <f t="shared" si="179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75"/>
        <v>40966.470173611109</v>
      </c>
      <c r="K2279">
        <v>1327767423</v>
      </c>
      <c r="L2279" s="13">
        <f t="shared" si="176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77"/>
        <v>1.4108235294117648</v>
      </c>
      <c r="R2279" s="8">
        <f t="shared" si="178"/>
        <v>57.932367149758456</v>
      </c>
      <c r="S2279" t="s">
        <v>8333</v>
      </c>
      <c r="T2279" t="s">
        <v>8351</v>
      </c>
      <c r="U2279">
        <f t="shared" si="179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75"/>
        <v>42372.749305555553</v>
      </c>
      <c r="K2280">
        <v>1448902867</v>
      </c>
      <c r="L2280" s="13">
        <f t="shared" si="176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77"/>
        <v>2.7069999999999999</v>
      </c>
      <c r="R2280" s="8">
        <f t="shared" si="178"/>
        <v>53.078431372549019</v>
      </c>
      <c r="S2280" t="s">
        <v>8333</v>
      </c>
      <c r="T2280" t="s">
        <v>8351</v>
      </c>
      <c r="U2280">
        <f t="shared" si="179"/>
        <v>34.248530092590954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75"/>
        <v>42038.958333333336</v>
      </c>
      <c r="K2281">
        <v>1421436099</v>
      </c>
      <c r="L2281" s="13">
        <f t="shared" si="176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77"/>
        <v>1.538</v>
      </c>
      <c r="R2281" s="8">
        <f t="shared" si="178"/>
        <v>48.0625</v>
      </c>
      <c r="S2281" t="s">
        <v>8333</v>
      </c>
      <c r="T2281" t="s">
        <v>8351</v>
      </c>
      <c r="U2281">
        <f t="shared" si="179"/>
        <v>18.359965277777519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75"/>
        <v>42264.416562499995</v>
      </c>
      <c r="K2282">
        <v>1439909991</v>
      </c>
      <c r="L2282" s="13">
        <f t="shared" si="176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77"/>
        <v>4.0357653061224488</v>
      </c>
      <c r="R2282" s="8">
        <f t="shared" si="178"/>
        <v>82.396874999999994</v>
      </c>
      <c r="S2282" t="s">
        <v>8333</v>
      </c>
      <c r="T2282" t="s">
        <v>8351</v>
      </c>
      <c r="U2282">
        <f t="shared" si="179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75"/>
        <v>40749.076388888883</v>
      </c>
      <c r="K2283">
        <v>1306219897</v>
      </c>
      <c r="L2283" s="13">
        <f t="shared" si="176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77"/>
        <v>1.85</v>
      </c>
      <c r="R2283" s="8">
        <f t="shared" si="178"/>
        <v>50.454545454545453</v>
      </c>
      <c r="S2283" t="s">
        <v>8325</v>
      </c>
      <c r="T2283" t="s">
        <v>8326</v>
      </c>
      <c r="U2283">
        <f t="shared" si="179"/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75"/>
        <v>42382.966273148144</v>
      </c>
      <c r="K2284">
        <v>1447560686</v>
      </c>
      <c r="L2284" s="13">
        <f t="shared" si="176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77"/>
        <v>1.8533333333333333</v>
      </c>
      <c r="R2284" s="8">
        <f t="shared" si="178"/>
        <v>115.83333333333333</v>
      </c>
      <c r="S2284" t="s">
        <v>8325</v>
      </c>
      <c r="T2284" t="s">
        <v>8326</v>
      </c>
      <c r="U2284">
        <f t="shared" si="179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75"/>
        <v>41037.875046296293</v>
      </c>
      <c r="K2285">
        <v>1331348404</v>
      </c>
      <c r="L2285" s="13">
        <f t="shared" si="176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77"/>
        <v>1.0085533333333332</v>
      </c>
      <c r="R2285" s="8">
        <f t="shared" si="178"/>
        <v>63.03458333333333</v>
      </c>
      <c r="S2285" t="s">
        <v>8325</v>
      </c>
      <c r="T2285" t="s">
        <v>8326</v>
      </c>
      <c r="U2285">
        <f t="shared" si="179"/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75"/>
        <v>40613.958333333328</v>
      </c>
      <c r="K2286">
        <v>1297451245</v>
      </c>
      <c r="L2286" s="13">
        <f t="shared" si="176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77"/>
        <v>1.0622116666666668</v>
      </c>
      <c r="R2286" s="8">
        <f t="shared" si="178"/>
        <v>108.02152542372882</v>
      </c>
      <c r="S2286" t="s">
        <v>8325</v>
      </c>
      <c r="T2286" t="s">
        <v>8326</v>
      </c>
      <c r="U2286">
        <f t="shared" si="179"/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75"/>
        <v>41088.977349537039</v>
      </c>
      <c r="K2287">
        <v>1338352043</v>
      </c>
      <c r="L2287" s="13">
        <f t="shared" si="176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77"/>
        <v>1.2136666666666667</v>
      </c>
      <c r="R2287" s="8">
        <f t="shared" si="178"/>
        <v>46.088607594936711</v>
      </c>
      <c r="S2287" t="s">
        <v>8325</v>
      </c>
      <c r="T2287" t="s">
        <v>8326</v>
      </c>
      <c r="U2287">
        <f t="shared" si="179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75"/>
        <v>41522.957638888889</v>
      </c>
      <c r="K2288">
        <v>1376003254</v>
      </c>
      <c r="L2288" s="13">
        <f t="shared" si="176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77"/>
        <v>1.0006666666666666</v>
      </c>
      <c r="R2288" s="8">
        <f t="shared" si="178"/>
        <v>107.21428571428571</v>
      </c>
      <c r="S2288" t="s">
        <v>8325</v>
      </c>
      <c r="T2288" t="s">
        <v>8326</v>
      </c>
      <c r="U2288">
        <f t="shared" si="179"/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75"/>
        <v>41813.459027777775</v>
      </c>
      <c r="K2289">
        <v>1401724860</v>
      </c>
      <c r="L2289" s="13">
        <f t="shared" si="176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77"/>
        <v>1.1997755555555556</v>
      </c>
      <c r="R2289" s="8">
        <f t="shared" si="178"/>
        <v>50.9338679245283</v>
      </c>
      <c r="S2289" t="s">
        <v>8325</v>
      </c>
      <c r="T2289" t="s">
        <v>8326</v>
      </c>
      <c r="U2289">
        <f t="shared" si="179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75"/>
        <v>41086.541666666664</v>
      </c>
      <c r="K2290">
        <v>1339098689</v>
      </c>
      <c r="L2290" s="13">
        <f t="shared" si="176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77"/>
        <v>1.0009999999999999</v>
      </c>
      <c r="R2290" s="8">
        <f t="shared" si="178"/>
        <v>40.04</v>
      </c>
      <c r="S2290" t="s">
        <v>8325</v>
      </c>
      <c r="T2290" t="s">
        <v>8326</v>
      </c>
      <c r="U2290">
        <f t="shared" si="179"/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75"/>
        <v>41614.765277777777</v>
      </c>
      <c r="K2291">
        <v>1382659060</v>
      </c>
      <c r="L2291" s="13">
        <f t="shared" si="176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77"/>
        <v>1.0740000000000001</v>
      </c>
      <c r="R2291" s="8">
        <f t="shared" si="178"/>
        <v>64.44</v>
      </c>
      <c r="S2291" t="s">
        <v>8325</v>
      </c>
      <c r="T2291" t="s">
        <v>8326</v>
      </c>
      <c r="U2291">
        <f t="shared" si="179"/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75"/>
        <v>40148.5</v>
      </c>
      <c r="K2292">
        <v>1252908330</v>
      </c>
      <c r="L2292" s="13">
        <f t="shared" si="176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77"/>
        <v>1.0406666666666666</v>
      </c>
      <c r="R2292" s="8">
        <f t="shared" si="178"/>
        <v>53.827586206896555</v>
      </c>
      <c r="S2292" t="s">
        <v>8325</v>
      </c>
      <c r="T2292" t="s">
        <v>8326</v>
      </c>
      <c r="U2292">
        <f t="shared" si="179"/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75"/>
        <v>41021.958333333328</v>
      </c>
      <c r="K2293">
        <v>1332199618</v>
      </c>
      <c r="L2293" s="13">
        <f t="shared" si="176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77"/>
        <v>1.728</v>
      </c>
      <c r="R2293" s="8">
        <f t="shared" si="178"/>
        <v>100.46511627906976</v>
      </c>
      <c r="S2293" t="s">
        <v>8325</v>
      </c>
      <c r="T2293" t="s">
        <v>8326</v>
      </c>
      <c r="U2293">
        <f t="shared" si="179"/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75"/>
        <v>41017.489305555551</v>
      </c>
      <c r="K2294">
        <v>1332175476</v>
      </c>
      <c r="L2294" s="13">
        <f t="shared" si="176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77"/>
        <v>1.072505</v>
      </c>
      <c r="R2294" s="8">
        <f t="shared" si="178"/>
        <v>46.630652173913049</v>
      </c>
      <c r="S2294" t="s">
        <v>8325</v>
      </c>
      <c r="T2294" t="s">
        <v>8326</v>
      </c>
      <c r="U2294">
        <f t="shared" si="179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75"/>
        <v>41176.957638888889</v>
      </c>
      <c r="K2295">
        <v>1346345999</v>
      </c>
      <c r="L2295" s="13">
        <f t="shared" si="176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77"/>
        <v>1.0823529411764705</v>
      </c>
      <c r="R2295" s="8">
        <f t="shared" si="178"/>
        <v>34.074074074074076</v>
      </c>
      <c r="S2295" t="s">
        <v>8325</v>
      </c>
      <c r="T2295" t="s">
        <v>8326</v>
      </c>
      <c r="U2295">
        <f t="shared" si="179"/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75"/>
        <v>41294.514814814815</v>
      </c>
      <c r="K2296">
        <v>1356110480</v>
      </c>
      <c r="L2296" s="13">
        <f t="shared" si="176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77"/>
        <v>1.4608079999999999</v>
      </c>
      <c r="R2296" s="8">
        <f t="shared" si="178"/>
        <v>65.214642857142863</v>
      </c>
      <c r="S2296" t="s">
        <v>8325</v>
      </c>
      <c r="T2296" t="s">
        <v>8326</v>
      </c>
      <c r="U2296">
        <f t="shared" si="179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75"/>
        <v>41300.746018518512</v>
      </c>
      <c r="K2297">
        <v>1356648856</v>
      </c>
      <c r="L2297" s="13">
        <f t="shared" si="176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77"/>
        <v>1.2524999999999999</v>
      </c>
      <c r="R2297" s="8">
        <f t="shared" si="178"/>
        <v>44.205882352941174</v>
      </c>
      <c r="S2297" t="s">
        <v>8325</v>
      </c>
      <c r="T2297" t="s">
        <v>8326</v>
      </c>
      <c r="U2297">
        <f t="shared" si="179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75"/>
        <v>40962.52344907407</v>
      </c>
      <c r="K2298">
        <v>1326994426</v>
      </c>
      <c r="L2298" s="13">
        <f t="shared" si="176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77"/>
        <v>1.4907142857142857</v>
      </c>
      <c r="R2298" s="8">
        <f t="shared" si="178"/>
        <v>71.965517241379317</v>
      </c>
      <c r="S2298" t="s">
        <v>8325</v>
      </c>
      <c r="T2298" t="s">
        <v>8326</v>
      </c>
      <c r="U2298">
        <f t="shared" si="179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75"/>
        <v>40981.957638888889</v>
      </c>
      <c r="K2299">
        <v>1328749249</v>
      </c>
      <c r="L2299" s="13">
        <f t="shared" si="176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77"/>
        <v>1.006</v>
      </c>
      <c r="R2299" s="8">
        <f t="shared" si="178"/>
        <v>52.94736842105263</v>
      </c>
      <c r="S2299" t="s">
        <v>8325</v>
      </c>
      <c r="T2299" t="s">
        <v>8326</v>
      </c>
      <c r="U2299">
        <f t="shared" si="179"/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75"/>
        <v>41724.59065972222</v>
      </c>
      <c r="K2300">
        <v>1393272633</v>
      </c>
      <c r="L2300" s="13">
        <f t="shared" si="176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77"/>
        <v>1.0507333333333333</v>
      </c>
      <c r="R2300" s="8">
        <f t="shared" si="178"/>
        <v>109.45138888888889</v>
      </c>
      <c r="S2300" t="s">
        <v>8325</v>
      </c>
      <c r="T2300" t="s">
        <v>8326</v>
      </c>
      <c r="U2300">
        <f t="shared" si="179"/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75"/>
        <v>40579.824178240735</v>
      </c>
      <c r="K2301">
        <v>1295657209</v>
      </c>
      <c r="L2301" s="13">
        <f t="shared" si="176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77"/>
        <v>3.5016666666666665</v>
      </c>
      <c r="R2301" s="8">
        <f t="shared" si="178"/>
        <v>75.035714285714292</v>
      </c>
      <c r="S2301" t="s">
        <v>8325</v>
      </c>
      <c r="T2301" t="s">
        <v>8326</v>
      </c>
      <c r="U2301">
        <f t="shared" si="179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75"/>
        <v>41088.518703703703</v>
      </c>
      <c r="K2302">
        <v>1339694816</v>
      </c>
      <c r="L2302" s="13">
        <f t="shared" si="176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77"/>
        <v>1.0125</v>
      </c>
      <c r="R2302" s="8">
        <f t="shared" si="178"/>
        <v>115.71428571428571</v>
      </c>
      <c r="S2302" t="s">
        <v>8325</v>
      </c>
      <c r="T2302" t="s">
        <v>8326</v>
      </c>
      <c r="U2302">
        <f t="shared" si="179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75"/>
        <v>41445.938611111109</v>
      </c>
      <c r="K2303">
        <v>1369193496</v>
      </c>
      <c r="L2303" s="13">
        <f t="shared" si="176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77"/>
        <v>1.336044</v>
      </c>
      <c r="R2303" s="8">
        <f t="shared" si="178"/>
        <v>31.659810426540286</v>
      </c>
      <c r="S2303" t="s">
        <v>8325</v>
      </c>
      <c r="T2303" t="s">
        <v>8329</v>
      </c>
      <c r="U2303">
        <f t="shared" si="179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75"/>
        <v>41639.083333333328</v>
      </c>
      <c r="K2304">
        <v>1385585434</v>
      </c>
      <c r="L2304" s="13">
        <f t="shared" si="176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77"/>
        <v>1.7065217391304348</v>
      </c>
      <c r="R2304" s="8">
        <f t="shared" si="178"/>
        <v>46.176470588235297</v>
      </c>
      <c r="S2304" t="s">
        <v>8325</v>
      </c>
      <c r="T2304" t="s">
        <v>8329</v>
      </c>
      <c r="U2304">
        <f t="shared" si="179"/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75"/>
        <v>40889.944398148145</v>
      </c>
      <c r="K2305">
        <v>1320287996</v>
      </c>
      <c r="L2305" s="13">
        <f t="shared" si="176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77"/>
        <v>1.0935829457364341</v>
      </c>
      <c r="R2305" s="8">
        <f t="shared" si="178"/>
        <v>68.481650485436887</v>
      </c>
      <c r="S2305" t="s">
        <v>8325</v>
      </c>
      <c r="T2305" t="s">
        <v>8329</v>
      </c>
      <c r="U2305">
        <f t="shared" si="179"/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ref="J2306:J2369" si="180">(I2306/86400)+25569+(-5/24)</f>
        <v>40543.999305555553</v>
      </c>
      <c r="K2306">
        <v>1290281691</v>
      </c>
      <c r="L2306" s="13">
        <f t="shared" ref="L2306:L2369" si="181">(K2306/86400)+25569+(-5/24)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82">E2306/D2306</f>
        <v>1.0070033333333335</v>
      </c>
      <c r="R2306" s="8">
        <f t="shared" ref="R2306:R2369" si="183">E2306/N2306</f>
        <v>53.469203539823013</v>
      </c>
      <c r="S2306" t="s">
        <v>8325</v>
      </c>
      <c r="T2306" t="s">
        <v>8329</v>
      </c>
      <c r="U2306">
        <f t="shared" si="179"/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si="180"/>
        <v>41859.541666666664</v>
      </c>
      <c r="K2307">
        <v>1405356072</v>
      </c>
      <c r="L2307" s="13">
        <f t="shared" si="181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82"/>
        <v>1.0122777777777778</v>
      </c>
      <c r="R2307" s="8">
        <f t="shared" si="183"/>
        <v>109.10778443113773</v>
      </c>
      <c r="S2307" t="s">
        <v>8325</v>
      </c>
      <c r="T2307" t="s">
        <v>8329</v>
      </c>
      <c r="U2307">
        <f t="shared" ref="U2307:U2370" si="184">J2307-L2307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80"/>
        <v>40977.959826388884</v>
      </c>
      <c r="K2308">
        <v>1328760129</v>
      </c>
      <c r="L2308" s="13">
        <f t="shared" si="181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82"/>
        <v>1.0675857142857144</v>
      </c>
      <c r="R2308" s="8">
        <f t="shared" si="183"/>
        <v>51.185616438356163</v>
      </c>
      <c r="S2308" t="s">
        <v>8325</v>
      </c>
      <c r="T2308" t="s">
        <v>8329</v>
      </c>
      <c r="U2308">
        <f t="shared" si="184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80"/>
        <v>41034.59407407407</v>
      </c>
      <c r="K2309">
        <v>1333653333</v>
      </c>
      <c r="L2309" s="13">
        <f t="shared" si="181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82"/>
        <v>1.0665777537961894</v>
      </c>
      <c r="R2309" s="8">
        <f t="shared" si="183"/>
        <v>27.936800000000002</v>
      </c>
      <c r="S2309" t="s">
        <v>8325</v>
      </c>
      <c r="T2309" t="s">
        <v>8329</v>
      </c>
      <c r="U2309">
        <f t="shared" si="184"/>
        <v>29.999942129623378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80"/>
        <v>41879.833333333328</v>
      </c>
      <c r="K2310">
        <v>1406847996</v>
      </c>
      <c r="L2310" s="13">
        <f t="shared" si="181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82"/>
        <v>1.0130622</v>
      </c>
      <c r="R2310" s="8">
        <f t="shared" si="183"/>
        <v>82.496921824104234</v>
      </c>
      <c r="S2310" t="s">
        <v>8325</v>
      </c>
      <c r="T2310" t="s">
        <v>8329</v>
      </c>
      <c r="U2310">
        <f t="shared" si="184"/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80"/>
        <v>41342.779363425921</v>
      </c>
      <c r="K2311">
        <v>1359848537</v>
      </c>
      <c r="L2311" s="13">
        <f t="shared" si="181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82"/>
        <v>1.0667450000000001</v>
      </c>
      <c r="R2311" s="8">
        <f t="shared" si="183"/>
        <v>59.817476635514019</v>
      </c>
      <c r="S2311" t="s">
        <v>8325</v>
      </c>
      <c r="T2311" t="s">
        <v>8329</v>
      </c>
      <c r="U2311">
        <f t="shared" si="184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80"/>
        <v>41354.54415509259</v>
      </c>
      <c r="K2312">
        <v>1361300615</v>
      </c>
      <c r="L2312" s="13">
        <f t="shared" si="181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82"/>
        <v>4.288397837837838</v>
      </c>
      <c r="R2312" s="8">
        <f t="shared" si="183"/>
        <v>64.816470588235291</v>
      </c>
      <c r="S2312" t="s">
        <v>8325</v>
      </c>
      <c r="T2312" t="s">
        <v>8329</v>
      </c>
      <c r="U2312">
        <f t="shared" si="184"/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80"/>
        <v>41765.796168981477</v>
      </c>
      <c r="K2313">
        <v>1396829189</v>
      </c>
      <c r="L2313" s="13">
        <f t="shared" si="181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82"/>
        <v>1.0411111111111111</v>
      </c>
      <c r="R2313" s="8">
        <f t="shared" si="183"/>
        <v>90.09615384615384</v>
      </c>
      <c r="S2313" t="s">
        <v>8325</v>
      </c>
      <c r="T2313" t="s">
        <v>8329</v>
      </c>
      <c r="U2313">
        <f t="shared" si="184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80"/>
        <v>41747.75</v>
      </c>
      <c r="K2314">
        <v>1395155478</v>
      </c>
      <c r="L2314" s="13">
        <f t="shared" si="181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82"/>
        <v>1.0786666666666667</v>
      </c>
      <c r="R2314" s="8">
        <f t="shared" si="183"/>
        <v>40.962025316455694</v>
      </c>
      <c r="S2314" t="s">
        <v>8325</v>
      </c>
      <c r="T2314" t="s">
        <v>8329</v>
      </c>
      <c r="U2314">
        <f t="shared" si="184"/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80"/>
        <v>41032.750300925924</v>
      </c>
      <c r="K2315">
        <v>1333494026</v>
      </c>
      <c r="L2315" s="13">
        <f t="shared" si="181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82"/>
        <v>1.7584040000000001</v>
      </c>
      <c r="R2315" s="8">
        <f t="shared" si="183"/>
        <v>56.000127388535034</v>
      </c>
      <c r="S2315" t="s">
        <v>8325</v>
      </c>
      <c r="T2315" t="s">
        <v>8329</v>
      </c>
      <c r="U2315">
        <f t="shared" si="184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80"/>
        <v>41067.343252314815</v>
      </c>
      <c r="K2316">
        <v>1336482857</v>
      </c>
      <c r="L2316" s="13">
        <f t="shared" si="181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82"/>
        <v>1.5697000000000001</v>
      </c>
      <c r="R2316" s="8">
        <f t="shared" si="183"/>
        <v>37.672800000000002</v>
      </c>
      <c r="S2316" t="s">
        <v>8325</v>
      </c>
      <c r="T2316" t="s">
        <v>8329</v>
      </c>
      <c r="U2316">
        <f t="shared" si="184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80"/>
        <v>41034.517858796295</v>
      </c>
      <c r="K2317">
        <v>1333646743</v>
      </c>
      <c r="L2317" s="13">
        <f t="shared" si="181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82"/>
        <v>1.026</v>
      </c>
      <c r="R2317" s="8">
        <f t="shared" si="183"/>
        <v>40.078125</v>
      </c>
      <c r="S2317" t="s">
        <v>8325</v>
      </c>
      <c r="T2317" t="s">
        <v>8329</v>
      </c>
      <c r="U2317">
        <f t="shared" si="184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80"/>
        <v>40156.558333333327</v>
      </c>
      <c r="K2318">
        <v>1253726650</v>
      </c>
      <c r="L2318" s="13">
        <f t="shared" si="181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82"/>
        <v>1.0404266666666666</v>
      </c>
      <c r="R2318" s="8">
        <f t="shared" si="183"/>
        <v>78.031999999999996</v>
      </c>
      <c r="S2318" t="s">
        <v>8325</v>
      </c>
      <c r="T2318" t="s">
        <v>8329</v>
      </c>
      <c r="U2318">
        <f t="shared" si="184"/>
        <v>77.041550925918273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80"/>
        <v>40224</v>
      </c>
      <c r="K2319">
        <v>1263474049</v>
      </c>
      <c r="L2319" s="13">
        <f t="shared" si="181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82"/>
        <v>1.04</v>
      </c>
      <c r="R2319" s="8">
        <f t="shared" si="183"/>
        <v>18.90909090909091</v>
      </c>
      <c r="S2319" t="s">
        <v>8325</v>
      </c>
      <c r="T2319" t="s">
        <v>8329</v>
      </c>
      <c r="U2319">
        <f t="shared" si="184"/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80"/>
        <v>40081.957638888889</v>
      </c>
      <c r="K2320">
        <v>1251214014</v>
      </c>
      <c r="L2320" s="13">
        <f t="shared" si="181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82"/>
        <v>1.2105999999999999</v>
      </c>
      <c r="R2320" s="8">
        <f t="shared" si="183"/>
        <v>37.134969325153371</v>
      </c>
      <c r="S2320" t="s">
        <v>8325</v>
      </c>
      <c r="T2320" t="s">
        <v>8329</v>
      </c>
      <c r="U2320">
        <f t="shared" si="184"/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80"/>
        <v>41622.873668981476</v>
      </c>
      <c r="K2321">
        <v>1384480685</v>
      </c>
      <c r="L2321" s="13">
        <f t="shared" si="181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82"/>
        <v>1.077</v>
      </c>
      <c r="R2321" s="8">
        <f t="shared" si="183"/>
        <v>41.961038961038959</v>
      </c>
      <c r="S2321" t="s">
        <v>8325</v>
      </c>
      <c r="T2321" t="s">
        <v>8329</v>
      </c>
      <c r="U2321">
        <f t="shared" si="184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80"/>
        <v>41731.567129629628</v>
      </c>
      <c r="K2322">
        <v>1393443400</v>
      </c>
      <c r="L2322" s="13">
        <f t="shared" si="181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82"/>
        <v>1.0866</v>
      </c>
      <c r="R2322" s="8">
        <f t="shared" si="183"/>
        <v>61.044943820224717</v>
      </c>
      <c r="S2322" t="s">
        <v>8325</v>
      </c>
      <c r="T2322" t="s">
        <v>8329</v>
      </c>
      <c r="U2322">
        <f t="shared" si="184"/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80"/>
        <v>42829.010428240734</v>
      </c>
      <c r="K2323">
        <v>1488694501</v>
      </c>
      <c r="L2323" s="13">
        <f t="shared" si="181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82"/>
        <v>0.39120962394619685</v>
      </c>
      <c r="R2323" s="8">
        <f t="shared" si="183"/>
        <v>64.53125</v>
      </c>
      <c r="S2323" t="s">
        <v>8336</v>
      </c>
      <c r="T2323" t="s">
        <v>8352</v>
      </c>
      <c r="U2323">
        <f t="shared" si="184"/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80"/>
        <v>42834.645474537036</v>
      </c>
      <c r="K2324">
        <v>1489181369</v>
      </c>
      <c r="L2324" s="13">
        <f t="shared" si="181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82"/>
        <v>3.1481481481481478E-2</v>
      </c>
      <c r="R2324" s="8">
        <f t="shared" si="183"/>
        <v>21.25</v>
      </c>
      <c r="S2324" t="s">
        <v>8336</v>
      </c>
      <c r="T2324" t="s">
        <v>8352</v>
      </c>
      <c r="U2324">
        <f t="shared" si="184"/>
        <v>29.958333333335759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80"/>
        <v>42814.546840277777</v>
      </c>
      <c r="K2325">
        <v>1489428447</v>
      </c>
      <c r="L2325" s="13">
        <f t="shared" si="181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82"/>
        <v>0.48</v>
      </c>
      <c r="R2325" s="8">
        <f t="shared" si="183"/>
        <v>30</v>
      </c>
      <c r="S2325" t="s">
        <v>8336</v>
      </c>
      <c r="T2325" t="s">
        <v>8352</v>
      </c>
      <c r="U2325">
        <f t="shared" si="184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80"/>
        <v>42820.635243055549</v>
      </c>
      <c r="K2326">
        <v>1487970885</v>
      </c>
      <c r="L2326" s="13">
        <f t="shared" si="181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82"/>
        <v>0.20733333333333334</v>
      </c>
      <c r="R2326" s="8">
        <f t="shared" si="183"/>
        <v>25.491803278688526</v>
      </c>
      <c r="S2326" t="s">
        <v>8336</v>
      </c>
      <c r="T2326" t="s">
        <v>8352</v>
      </c>
      <c r="U2326">
        <f t="shared" si="184"/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80"/>
        <v>42823.772349537037</v>
      </c>
      <c r="K2327">
        <v>1488241931</v>
      </c>
      <c r="L2327" s="13">
        <f t="shared" si="181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82"/>
        <v>0.08</v>
      </c>
      <c r="R2327" s="8">
        <f t="shared" si="183"/>
        <v>11.428571428571429</v>
      </c>
      <c r="S2327" t="s">
        <v>8336</v>
      </c>
      <c r="T2327" t="s">
        <v>8352</v>
      </c>
      <c r="U2327">
        <f t="shared" si="184"/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80"/>
        <v>42855.499999999993</v>
      </c>
      <c r="K2328">
        <v>1489106948</v>
      </c>
      <c r="L2328" s="13">
        <f t="shared" si="181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82"/>
        <v>7.1999999999999998E-3</v>
      </c>
      <c r="R2328" s="8">
        <f t="shared" si="183"/>
        <v>108</v>
      </c>
      <c r="S2328" t="s">
        <v>8336</v>
      </c>
      <c r="T2328" t="s">
        <v>8352</v>
      </c>
      <c r="U2328">
        <f t="shared" si="184"/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80"/>
        <v>41877.708796296291</v>
      </c>
      <c r="K2329">
        <v>1406066440</v>
      </c>
      <c r="L2329" s="13">
        <f t="shared" si="181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82"/>
        <v>5.2609431428571432</v>
      </c>
      <c r="R2329" s="8">
        <f t="shared" si="183"/>
        <v>54.883162444113267</v>
      </c>
      <c r="S2329" t="s">
        <v>8336</v>
      </c>
      <c r="T2329" t="s">
        <v>8352</v>
      </c>
      <c r="U2329">
        <f t="shared" si="184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80"/>
        <v>42169.573344907403</v>
      </c>
      <c r="K2330">
        <v>1431715537</v>
      </c>
      <c r="L2330" s="13">
        <f t="shared" si="181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82"/>
        <v>2.5445000000000002</v>
      </c>
      <c r="R2330" s="8">
        <f t="shared" si="183"/>
        <v>47.383612662942269</v>
      </c>
      <c r="S2330" t="s">
        <v>8336</v>
      </c>
      <c r="T2330" t="s">
        <v>8352</v>
      </c>
      <c r="U2330">
        <f t="shared" si="184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80"/>
        <v>41837.416041666664</v>
      </c>
      <c r="K2331">
        <v>1403017146</v>
      </c>
      <c r="L2331" s="13">
        <f t="shared" si="181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82"/>
        <v>1.0591999999999999</v>
      </c>
      <c r="R2331" s="8">
        <f t="shared" si="183"/>
        <v>211.84</v>
      </c>
      <c r="S2331" t="s">
        <v>8336</v>
      </c>
      <c r="T2331" t="s">
        <v>8352</v>
      </c>
      <c r="U2331">
        <f t="shared" si="184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80"/>
        <v>42362.791666666664</v>
      </c>
      <c r="K2332">
        <v>1448400943</v>
      </c>
      <c r="L2332" s="13">
        <f t="shared" si="181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82"/>
        <v>1.0242285714285715</v>
      </c>
      <c r="R2332" s="8">
        <f t="shared" si="183"/>
        <v>219.92638036809817</v>
      </c>
      <c r="S2332" t="s">
        <v>8336</v>
      </c>
      <c r="T2332" t="s">
        <v>8352</v>
      </c>
      <c r="U2332">
        <f t="shared" si="184"/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80"/>
        <v>41868.797337962962</v>
      </c>
      <c r="K2333">
        <v>1405728490</v>
      </c>
      <c r="L2333" s="13">
        <f t="shared" si="181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82"/>
        <v>1.4431375</v>
      </c>
      <c r="R2333" s="8">
        <f t="shared" si="183"/>
        <v>40.795406360424032</v>
      </c>
      <c r="S2333" t="s">
        <v>8336</v>
      </c>
      <c r="T2333" t="s">
        <v>8352</v>
      </c>
      <c r="U2333">
        <f t="shared" si="184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80"/>
        <v>42041.419803240737</v>
      </c>
      <c r="K2334">
        <v>1420643071</v>
      </c>
      <c r="L2334" s="13">
        <f t="shared" si="181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82"/>
        <v>1.06308</v>
      </c>
      <c r="R2334" s="8">
        <f t="shared" si="183"/>
        <v>75.502840909090907</v>
      </c>
      <c r="S2334" t="s">
        <v>8336</v>
      </c>
      <c r="T2334" t="s">
        <v>8352</v>
      </c>
      <c r="U2334">
        <f t="shared" si="184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80"/>
        <v>41788.534722222219</v>
      </c>
      <c r="K2335">
        <v>1399563390</v>
      </c>
      <c r="L2335" s="13">
        <f t="shared" si="181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82"/>
        <v>2.1216666666666666</v>
      </c>
      <c r="R2335" s="8">
        <f t="shared" si="183"/>
        <v>13.542553191489361</v>
      </c>
      <c r="S2335" t="s">
        <v>8336</v>
      </c>
      <c r="T2335" t="s">
        <v>8352</v>
      </c>
      <c r="U2335">
        <f t="shared" si="184"/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80"/>
        <v>41948.523611111108</v>
      </c>
      <c r="K2336">
        <v>1412611498</v>
      </c>
      <c r="L2336" s="13">
        <f t="shared" si="181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82"/>
        <v>1.0195000000000001</v>
      </c>
      <c r="R2336" s="8">
        <f t="shared" si="183"/>
        <v>60.865671641791046</v>
      </c>
      <c r="S2336" t="s">
        <v>8336</v>
      </c>
      <c r="T2336" t="s">
        <v>8352</v>
      </c>
      <c r="U2336">
        <f t="shared" si="184"/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80"/>
        <v>41801.363923611112</v>
      </c>
      <c r="K2337">
        <v>1399902243</v>
      </c>
      <c r="L2337" s="13">
        <f t="shared" si="181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82"/>
        <v>1.0227200000000001</v>
      </c>
      <c r="R2337" s="8">
        <f t="shared" si="183"/>
        <v>115.69230769230769</v>
      </c>
      <c r="S2337" t="s">
        <v>8336</v>
      </c>
      <c r="T2337" t="s">
        <v>8352</v>
      </c>
      <c r="U2337">
        <f t="shared" si="184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80"/>
        <v>41706.716377314813</v>
      </c>
      <c r="K2338">
        <v>1390860695</v>
      </c>
      <c r="L2338" s="13">
        <f t="shared" si="181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82"/>
        <v>5.2073254999999996</v>
      </c>
      <c r="R2338" s="8">
        <f t="shared" si="183"/>
        <v>48.104623556581984</v>
      </c>
      <c r="S2338" t="s">
        <v>8336</v>
      </c>
      <c r="T2338" t="s">
        <v>8352</v>
      </c>
      <c r="U2338">
        <f t="shared" si="184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80"/>
        <v>41816.432210648149</v>
      </c>
      <c r="K2339">
        <v>1401204143</v>
      </c>
      <c r="L2339" s="13">
        <f t="shared" si="181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82"/>
        <v>1.1065833333333333</v>
      </c>
      <c r="R2339" s="8">
        <f t="shared" si="183"/>
        <v>74.184357541899445</v>
      </c>
      <c r="S2339" t="s">
        <v>8336</v>
      </c>
      <c r="T2339" t="s">
        <v>8352</v>
      </c>
      <c r="U2339">
        <f t="shared" si="184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80"/>
        <v>41819.688472222224</v>
      </c>
      <c r="K2340">
        <v>1401485484</v>
      </c>
      <c r="L2340" s="13">
        <f t="shared" si="181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82"/>
        <v>1.0114333333333334</v>
      </c>
      <c r="R2340" s="8">
        <f t="shared" si="183"/>
        <v>123.34552845528455</v>
      </c>
      <c r="S2340" t="s">
        <v>8336</v>
      </c>
      <c r="T2340" t="s">
        <v>8352</v>
      </c>
      <c r="U2340">
        <f t="shared" si="184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80"/>
        <v>42723.124305555553</v>
      </c>
      <c r="K2341">
        <v>1479496309</v>
      </c>
      <c r="L2341" s="13">
        <f t="shared" si="181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82"/>
        <v>2.9420799999999998</v>
      </c>
      <c r="R2341" s="8">
        <f t="shared" si="183"/>
        <v>66.623188405797094</v>
      </c>
      <c r="S2341" t="s">
        <v>8336</v>
      </c>
      <c r="T2341" t="s">
        <v>8352</v>
      </c>
      <c r="U2341">
        <f t="shared" si="184"/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80"/>
        <v>42673.434467592589</v>
      </c>
      <c r="K2342">
        <v>1475249138</v>
      </c>
      <c r="L2342" s="13">
        <f t="shared" si="181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82"/>
        <v>1.0577749999999999</v>
      </c>
      <c r="R2342" s="8">
        <f t="shared" si="183"/>
        <v>104.99007444168734</v>
      </c>
      <c r="S2342" t="s">
        <v>8336</v>
      </c>
      <c r="T2342" t="s">
        <v>8352</v>
      </c>
      <c r="U2342">
        <f t="shared" si="184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80"/>
        <v>42197.605370370373</v>
      </c>
      <c r="K2343">
        <v>1434137504</v>
      </c>
      <c r="L2343" s="13">
        <f t="shared" si="181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82"/>
        <v>0</v>
      </c>
      <c r="R2343" s="8" t="e">
        <f t="shared" si="183"/>
        <v>#DIV/0!</v>
      </c>
      <c r="S2343" t="s">
        <v>8319</v>
      </c>
      <c r="T2343" t="s">
        <v>8320</v>
      </c>
      <c r="U2343">
        <f t="shared" si="184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80"/>
        <v>41918</v>
      </c>
      <c r="K2344">
        <v>1410799870</v>
      </c>
      <c r="L2344" s="13">
        <f t="shared" si="181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82"/>
        <v>0</v>
      </c>
      <c r="R2344" s="8" t="e">
        <f t="shared" si="183"/>
        <v>#DIV/0!</v>
      </c>
      <c r="S2344" t="s">
        <v>8319</v>
      </c>
      <c r="T2344" t="s">
        <v>8320</v>
      </c>
      <c r="U2344">
        <f t="shared" si="184"/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80"/>
        <v>42377.615972222215</v>
      </c>
      <c r="K2345">
        <v>1447962505</v>
      </c>
      <c r="L2345" s="13">
        <f t="shared" si="181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82"/>
        <v>0.03</v>
      </c>
      <c r="R2345" s="8">
        <f t="shared" si="183"/>
        <v>300</v>
      </c>
      <c r="S2345" t="s">
        <v>8319</v>
      </c>
      <c r="T2345" t="s">
        <v>8320</v>
      </c>
      <c r="U2345">
        <f t="shared" si="184"/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80"/>
        <v>42545.519317129627</v>
      </c>
      <c r="K2346">
        <v>1464197269</v>
      </c>
      <c r="L2346" s="13">
        <f t="shared" si="181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82"/>
        <v>1E-3</v>
      </c>
      <c r="R2346" s="8">
        <f t="shared" si="183"/>
        <v>1</v>
      </c>
      <c r="S2346" t="s">
        <v>8319</v>
      </c>
      <c r="T2346" t="s">
        <v>8320</v>
      </c>
      <c r="U2346">
        <f t="shared" si="184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80"/>
        <v>42094.777083333327</v>
      </c>
      <c r="K2347">
        <v>1424822556</v>
      </c>
      <c r="L2347" s="13">
        <f t="shared" si="181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82"/>
        <v>0</v>
      </c>
      <c r="R2347" s="8" t="e">
        <f t="shared" si="183"/>
        <v>#DIV/0!</v>
      </c>
      <c r="S2347" t="s">
        <v>8319</v>
      </c>
      <c r="T2347" t="s">
        <v>8320</v>
      </c>
      <c r="U2347">
        <f t="shared" si="184"/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80"/>
        <v>42660.590636574074</v>
      </c>
      <c r="K2348">
        <v>1472843431</v>
      </c>
      <c r="L2348" s="13">
        <f t="shared" si="181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82"/>
        <v>6.4999999999999997E-4</v>
      </c>
      <c r="R2348" s="8">
        <f t="shared" si="183"/>
        <v>13</v>
      </c>
      <c r="S2348" t="s">
        <v>8319</v>
      </c>
      <c r="T2348" t="s">
        <v>8320</v>
      </c>
      <c r="U2348">
        <f t="shared" si="184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80"/>
        <v>42607.39902777777</v>
      </c>
      <c r="K2349">
        <v>1469543676</v>
      </c>
      <c r="L2349" s="13">
        <f t="shared" si="181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82"/>
        <v>1.4999999999999999E-2</v>
      </c>
      <c r="R2349" s="8">
        <f t="shared" si="183"/>
        <v>15</v>
      </c>
      <c r="S2349" t="s">
        <v>8319</v>
      </c>
      <c r="T2349" t="s">
        <v>8320</v>
      </c>
      <c r="U2349">
        <f t="shared" si="184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80"/>
        <v>42420.723819444444</v>
      </c>
      <c r="K2350">
        <v>1450822938</v>
      </c>
      <c r="L2350" s="13">
        <f t="shared" si="181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82"/>
        <v>3.8571428571428572E-3</v>
      </c>
      <c r="R2350" s="8">
        <f t="shared" si="183"/>
        <v>54</v>
      </c>
      <c r="S2350" t="s">
        <v>8319</v>
      </c>
      <c r="T2350" t="s">
        <v>8320</v>
      </c>
      <c r="U2350">
        <f t="shared" si="184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80"/>
        <v>42227.567453703705</v>
      </c>
      <c r="K2351">
        <v>1436812628</v>
      </c>
      <c r="L2351" s="13">
        <f t="shared" si="181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82"/>
        <v>0</v>
      </c>
      <c r="R2351" s="8" t="e">
        <f t="shared" si="183"/>
        <v>#DIV/0!</v>
      </c>
      <c r="S2351" t="s">
        <v>8319</v>
      </c>
      <c r="T2351" t="s">
        <v>8320</v>
      </c>
      <c r="U2351">
        <f t="shared" si="184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80"/>
        <v>42738.633912037032</v>
      </c>
      <c r="K2352">
        <v>1480882370</v>
      </c>
      <c r="L2352" s="13">
        <f t="shared" si="181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82"/>
        <v>0</v>
      </c>
      <c r="R2352" s="8" t="e">
        <f t="shared" si="183"/>
        <v>#DIV/0!</v>
      </c>
      <c r="S2352" t="s">
        <v>8319</v>
      </c>
      <c r="T2352" t="s">
        <v>8320</v>
      </c>
      <c r="U2352">
        <f t="shared" si="184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80"/>
        <v>42123.892812500002</v>
      </c>
      <c r="K2353">
        <v>1427768739</v>
      </c>
      <c r="L2353" s="13">
        <f t="shared" si="181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82"/>
        <v>5.7142857142857143E-3</v>
      </c>
      <c r="R2353" s="8">
        <f t="shared" si="183"/>
        <v>15.428571428571429</v>
      </c>
      <c r="S2353" t="s">
        <v>8319</v>
      </c>
      <c r="T2353" t="s">
        <v>8320</v>
      </c>
      <c r="U2353">
        <f t="shared" si="184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80"/>
        <v>42161.425370370365</v>
      </c>
      <c r="K2354">
        <v>1428419552</v>
      </c>
      <c r="L2354" s="13">
        <f t="shared" si="181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82"/>
        <v>0</v>
      </c>
      <c r="R2354" s="8" t="e">
        <f t="shared" si="183"/>
        <v>#DIV/0!</v>
      </c>
      <c r="S2354" t="s">
        <v>8319</v>
      </c>
      <c r="T2354" t="s">
        <v>8320</v>
      </c>
      <c r="U2354">
        <f t="shared" si="184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80"/>
        <v>42115.467847222222</v>
      </c>
      <c r="K2355">
        <v>1428596022</v>
      </c>
      <c r="L2355" s="13">
        <f t="shared" si="181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82"/>
        <v>0</v>
      </c>
      <c r="R2355" s="8" t="e">
        <f t="shared" si="183"/>
        <v>#DIV/0!</v>
      </c>
      <c r="S2355" t="s">
        <v>8319</v>
      </c>
      <c r="T2355" t="s">
        <v>8320</v>
      </c>
      <c r="U2355">
        <f t="shared" si="184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80"/>
        <v>42014.51458333333</v>
      </c>
      <c r="K2356">
        <v>1415726460</v>
      </c>
      <c r="L2356" s="13">
        <f t="shared" si="181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82"/>
        <v>7.1428571428571429E-4</v>
      </c>
      <c r="R2356" s="8">
        <f t="shared" si="183"/>
        <v>25</v>
      </c>
      <c r="S2356" t="s">
        <v>8319</v>
      </c>
      <c r="T2356" t="s">
        <v>8320</v>
      </c>
      <c r="U2356">
        <f t="shared" si="184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80"/>
        <v>42126.709907407407</v>
      </c>
      <c r="K2357">
        <v>1428012136</v>
      </c>
      <c r="L2357" s="13">
        <f t="shared" si="181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82"/>
        <v>6.875E-3</v>
      </c>
      <c r="R2357" s="8">
        <f t="shared" si="183"/>
        <v>27.5</v>
      </c>
      <c r="S2357" t="s">
        <v>8319</v>
      </c>
      <c r="T2357" t="s">
        <v>8320</v>
      </c>
      <c r="U2357">
        <f t="shared" si="184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80"/>
        <v>42160.575277777774</v>
      </c>
      <c r="K2358">
        <v>1430938104</v>
      </c>
      <c r="L2358" s="13">
        <f t="shared" si="181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82"/>
        <v>0</v>
      </c>
      <c r="R2358" s="8" t="e">
        <f t="shared" si="183"/>
        <v>#DIV/0!</v>
      </c>
      <c r="S2358" t="s">
        <v>8319</v>
      </c>
      <c r="T2358" t="s">
        <v>8320</v>
      </c>
      <c r="U2358">
        <f t="shared" si="184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80"/>
        <v>42294.411782407406</v>
      </c>
      <c r="K2359">
        <v>1442501578</v>
      </c>
      <c r="L2359" s="13">
        <f t="shared" si="181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82"/>
        <v>0</v>
      </c>
      <c r="R2359" s="8" t="e">
        <f t="shared" si="183"/>
        <v>#DIV/0!</v>
      </c>
      <c r="S2359" t="s">
        <v>8319</v>
      </c>
      <c r="T2359" t="s">
        <v>8320</v>
      </c>
      <c r="U2359">
        <f t="shared" si="184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80"/>
        <v>42034.818749999999</v>
      </c>
      <c r="K2360">
        <v>1417818036</v>
      </c>
      <c r="L2360" s="13">
        <f t="shared" si="181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82"/>
        <v>0</v>
      </c>
      <c r="R2360" s="8" t="e">
        <f t="shared" si="183"/>
        <v>#DIV/0!</v>
      </c>
      <c r="S2360" t="s">
        <v>8319</v>
      </c>
      <c r="T2360" t="s">
        <v>8320</v>
      </c>
      <c r="U2360">
        <f t="shared" si="184"/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80"/>
        <v>42219.441249999996</v>
      </c>
      <c r="K2361">
        <v>1433432124</v>
      </c>
      <c r="L2361" s="13">
        <f t="shared" si="181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82"/>
        <v>0.14680000000000001</v>
      </c>
      <c r="R2361" s="8">
        <f t="shared" si="183"/>
        <v>367</v>
      </c>
      <c r="S2361" t="s">
        <v>8319</v>
      </c>
      <c r="T2361" t="s">
        <v>8320</v>
      </c>
      <c r="U2361">
        <f t="shared" si="184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80"/>
        <v>42407.498611111114</v>
      </c>
      <c r="K2362">
        <v>1452272280</v>
      </c>
      <c r="L2362" s="13">
        <f t="shared" si="181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82"/>
        <v>4.0000000000000002E-4</v>
      </c>
      <c r="R2362" s="8">
        <f t="shared" si="183"/>
        <v>2</v>
      </c>
      <c r="S2362" t="s">
        <v>8319</v>
      </c>
      <c r="T2362" t="s">
        <v>8320</v>
      </c>
      <c r="U2362">
        <f t="shared" si="184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80"/>
        <v>42490.708333333336</v>
      </c>
      <c r="K2363">
        <v>1459975008</v>
      </c>
      <c r="L2363" s="13">
        <f t="shared" si="181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82"/>
        <v>0</v>
      </c>
      <c r="R2363" s="8" t="e">
        <f t="shared" si="183"/>
        <v>#DIV/0!</v>
      </c>
      <c r="S2363" t="s">
        <v>8319</v>
      </c>
      <c r="T2363" t="s">
        <v>8320</v>
      </c>
      <c r="U2363">
        <f t="shared" si="184"/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80"/>
        <v>41984.47997685185</v>
      </c>
      <c r="K2364">
        <v>1415723470</v>
      </c>
      <c r="L2364" s="13">
        <f t="shared" si="181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82"/>
        <v>0.2857142857142857</v>
      </c>
      <c r="R2364" s="8">
        <f t="shared" si="183"/>
        <v>60</v>
      </c>
      <c r="S2364" t="s">
        <v>8319</v>
      </c>
      <c r="T2364" t="s">
        <v>8320</v>
      </c>
      <c r="U2364">
        <f t="shared" si="184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80"/>
        <v>42366.803240740737</v>
      </c>
      <c r="K2365">
        <v>1447460200</v>
      </c>
      <c r="L2365" s="13">
        <f t="shared" si="181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82"/>
        <v>0</v>
      </c>
      <c r="R2365" s="8" t="e">
        <f t="shared" si="183"/>
        <v>#DIV/0!</v>
      </c>
      <c r="S2365" t="s">
        <v>8319</v>
      </c>
      <c r="T2365" t="s">
        <v>8320</v>
      </c>
      <c r="U2365">
        <f t="shared" si="184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80"/>
        <v>42303.726342592585</v>
      </c>
      <c r="K2366">
        <v>1441146356</v>
      </c>
      <c r="L2366" s="13">
        <f t="shared" si="181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82"/>
        <v>0</v>
      </c>
      <c r="R2366" s="8" t="e">
        <f t="shared" si="183"/>
        <v>#DIV/0!</v>
      </c>
      <c r="S2366" t="s">
        <v>8319</v>
      </c>
      <c r="T2366" t="s">
        <v>8320</v>
      </c>
      <c r="U2366">
        <f t="shared" si="184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80"/>
        <v>42386.749999999993</v>
      </c>
      <c r="K2367">
        <v>1449596425</v>
      </c>
      <c r="L2367" s="13">
        <f t="shared" si="181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82"/>
        <v>0</v>
      </c>
      <c r="R2367" s="8" t="e">
        <f t="shared" si="183"/>
        <v>#DIV/0!</v>
      </c>
      <c r="S2367" t="s">
        <v>8319</v>
      </c>
      <c r="T2367" t="s">
        <v>8320</v>
      </c>
      <c r="U2367">
        <f t="shared" si="184"/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80"/>
        <v>42298.323298611103</v>
      </c>
      <c r="K2368">
        <v>1442839533</v>
      </c>
      <c r="L2368" s="13">
        <f t="shared" si="181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82"/>
        <v>0.1052</v>
      </c>
      <c r="R2368" s="8">
        <f t="shared" si="183"/>
        <v>97.407407407407405</v>
      </c>
      <c r="S2368" t="s">
        <v>8319</v>
      </c>
      <c r="T2368" t="s">
        <v>8320</v>
      </c>
      <c r="U2368">
        <f t="shared" si="184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80"/>
        <v>42485.720092592594</v>
      </c>
      <c r="K2369">
        <v>1456442216</v>
      </c>
      <c r="L2369" s="13">
        <f t="shared" si="181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82"/>
        <v>1.34E-2</v>
      </c>
      <c r="R2369" s="8">
        <f t="shared" si="183"/>
        <v>47.857142857142854</v>
      </c>
      <c r="S2369" t="s">
        <v>8319</v>
      </c>
      <c r="T2369" t="s">
        <v>8320</v>
      </c>
      <c r="U2369">
        <f t="shared" si="184"/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ref="J2370:J2433" si="185">(I2370/86400)+25569+(-5/24)</f>
        <v>42108.471817129626</v>
      </c>
      <c r="K2370">
        <v>1425143965</v>
      </c>
      <c r="L2370" s="13">
        <f t="shared" ref="L2370:L2433" si="186">(K2370/86400)+25569+(-5/24)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87">E2370/D2370</f>
        <v>2.5000000000000001E-3</v>
      </c>
      <c r="R2370" s="8">
        <f t="shared" ref="R2370:R2433" si="188">E2370/N2370</f>
        <v>50</v>
      </c>
      <c r="S2370" t="s">
        <v>8319</v>
      </c>
      <c r="T2370" t="s">
        <v>8320</v>
      </c>
      <c r="U2370">
        <f t="shared" si="184"/>
        <v>44.958333333335759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si="185"/>
        <v>42410.60429398148</v>
      </c>
      <c r="K2371">
        <v>1452540611</v>
      </c>
      <c r="L2371" s="13">
        <f t="shared" si="186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87"/>
        <v>0</v>
      </c>
      <c r="R2371" s="8" t="e">
        <f t="shared" si="188"/>
        <v>#DIV/0!</v>
      </c>
      <c r="S2371" t="s">
        <v>8319</v>
      </c>
      <c r="T2371" t="s">
        <v>8320</v>
      </c>
      <c r="U2371">
        <f t="shared" ref="U2371:U2434" si="189">J2371-L2371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85"/>
        <v>41990.980798611105</v>
      </c>
      <c r="K2372">
        <v>1416285141</v>
      </c>
      <c r="L2372" s="13">
        <f t="shared" si="186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87"/>
        <v>3.2799999999999999E-3</v>
      </c>
      <c r="R2372" s="8">
        <f t="shared" si="188"/>
        <v>20.5</v>
      </c>
      <c r="S2372" t="s">
        <v>8319</v>
      </c>
      <c r="T2372" t="s">
        <v>8320</v>
      </c>
      <c r="U2372">
        <f t="shared" si="189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85"/>
        <v>42180.569398148145</v>
      </c>
      <c r="K2373">
        <v>1432665596</v>
      </c>
      <c r="L2373" s="13">
        <f t="shared" si="186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87"/>
        <v>0</v>
      </c>
      <c r="R2373" s="8" t="e">
        <f t="shared" si="188"/>
        <v>#DIV/0!</v>
      </c>
      <c r="S2373" t="s">
        <v>8319</v>
      </c>
      <c r="T2373" t="s">
        <v>8320</v>
      </c>
      <c r="U2373">
        <f t="shared" si="189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85"/>
        <v>42117.860775462956</v>
      </c>
      <c r="K2374">
        <v>1427247571</v>
      </c>
      <c r="L2374" s="13">
        <f t="shared" si="186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87"/>
        <v>3.272727272727273E-2</v>
      </c>
      <c r="R2374" s="8">
        <f t="shared" si="188"/>
        <v>30</v>
      </c>
      <c r="S2374" t="s">
        <v>8319</v>
      </c>
      <c r="T2374" t="s">
        <v>8320</v>
      </c>
      <c r="U2374">
        <f t="shared" si="189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85"/>
        <v>42245.453981481478</v>
      </c>
      <c r="K2375">
        <v>1438271624</v>
      </c>
      <c r="L2375" s="13">
        <f t="shared" si="186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87"/>
        <v>5.8823529411764708E-5</v>
      </c>
      <c r="R2375" s="8">
        <f t="shared" si="188"/>
        <v>50</v>
      </c>
      <c r="S2375" t="s">
        <v>8319</v>
      </c>
      <c r="T2375" t="s">
        <v>8320</v>
      </c>
      <c r="U2375">
        <f t="shared" si="189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85"/>
        <v>42047.634953703702</v>
      </c>
      <c r="K2376">
        <v>1421180060</v>
      </c>
      <c r="L2376" s="13">
        <f t="shared" si="186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87"/>
        <v>4.5454545454545455E-4</v>
      </c>
      <c r="R2376" s="8">
        <f t="shared" si="188"/>
        <v>10</v>
      </c>
      <c r="S2376" t="s">
        <v>8319</v>
      </c>
      <c r="T2376" t="s">
        <v>8320</v>
      </c>
      <c r="U2376">
        <f t="shared" si="189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85"/>
        <v>42622.627743055556</v>
      </c>
      <c r="K2377">
        <v>1470859437</v>
      </c>
      <c r="L2377" s="13">
        <f t="shared" si="186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87"/>
        <v>0</v>
      </c>
      <c r="R2377" s="8" t="e">
        <f t="shared" si="188"/>
        <v>#DIV/0!</v>
      </c>
      <c r="S2377" t="s">
        <v>8319</v>
      </c>
      <c r="T2377" t="s">
        <v>8320</v>
      </c>
      <c r="U2377">
        <f t="shared" si="189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85"/>
        <v>42348.717199074068</v>
      </c>
      <c r="K2378">
        <v>1447193566</v>
      </c>
      <c r="L2378" s="13">
        <f t="shared" si="186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87"/>
        <v>0.10877666666666666</v>
      </c>
      <c r="R2378" s="8">
        <f t="shared" si="188"/>
        <v>81.582499999999996</v>
      </c>
      <c r="S2378" t="s">
        <v>8319</v>
      </c>
      <c r="T2378" t="s">
        <v>8320</v>
      </c>
      <c r="U2378">
        <f t="shared" si="189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85"/>
        <v>42699.703506944446</v>
      </c>
      <c r="K2379">
        <v>1477515183</v>
      </c>
      <c r="L2379" s="13">
        <f t="shared" si="186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87"/>
        <v>0</v>
      </c>
      <c r="R2379" s="8" t="e">
        <f t="shared" si="188"/>
        <v>#DIV/0!</v>
      </c>
      <c r="S2379" t="s">
        <v>8319</v>
      </c>
      <c r="T2379" t="s">
        <v>8320</v>
      </c>
      <c r="U2379">
        <f t="shared" si="189"/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85"/>
        <v>42241.804745370369</v>
      </c>
      <c r="K2380">
        <v>1438042730</v>
      </c>
      <c r="L2380" s="13">
        <f t="shared" si="186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87"/>
        <v>0</v>
      </c>
      <c r="R2380" s="8" t="e">
        <f t="shared" si="188"/>
        <v>#DIV/0!</v>
      </c>
      <c r="S2380" t="s">
        <v>8319</v>
      </c>
      <c r="T2380" t="s">
        <v>8320</v>
      </c>
      <c r="U2380">
        <f t="shared" si="189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85"/>
        <v>42281.808055555557</v>
      </c>
      <c r="K2381">
        <v>1440116616</v>
      </c>
      <c r="L2381" s="13">
        <f t="shared" si="186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87"/>
        <v>0</v>
      </c>
      <c r="R2381" s="8" t="e">
        <f t="shared" si="188"/>
        <v>#DIV/0!</v>
      </c>
      <c r="S2381" t="s">
        <v>8319</v>
      </c>
      <c r="T2381" t="s">
        <v>8320</v>
      </c>
      <c r="U2381">
        <f t="shared" si="189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85"/>
        <v>42278.584976851846</v>
      </c>
      <c r="K2382">
        <v>1441134142</v>
      </c>
      <c r="L2382" s="13">
        <f t="shared" si="186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87"/>
        <v>3.6666666666666666E-3</v>
      </c>
      <c r="R2382" s="8">
        <f t="shared" si="188"/>
        <v>18.333333333333332</v>
      </c>
      <c r="S2382" t="s">
        <v>8319</v>
      </c>
      <c r="T2382" t="s">
        <v>8320</v>
      </c>
      <c r="U2382">
        <f t="shared" si="189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85"/>
        <v>42104.727407407401</v>
      </c>
      <c r="K2383">
        <v>1426112848</v>
      </c>
      <c r="L2383" s="13">
        <f t="shared" si="186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87"/>
        <v>1.8193398957730169E-2</v>
      </c>
      <c r="R2383" s="8">
        <f t="shared" si="188"/>
        <v>224.42857142857142</v>
      </c>
      <c r="S2383" t="s">
        <v>8319</v>
      </c>
      <c r="T2383" t="s">
        <v>8320</v>
      </c>
      <c r="U2383">
        <f t="shared" si="189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85"/>
        <v>42219.979201388887</v>
      </c>
      <c r="K2384">
        <v>1436502603</v>
      </c>
      <c r="L2384" s="13">
        <f t="shared" si="186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87"/>
        <v>2.5000000000000001E-2</v>
      </c>
      <c r="R2384" s="8">
        <f t="shared" si="188"/>
        <v>37.5</v>
      </c>
      <c r="S2384" t="s">
        <v>8319</v>
      </c>
      <c r="T2384" t="s">
        <v>8320</v>
      </c>
      <c r="U2384">
        <f t="shared" si="189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85"/>
        <v>42056.848460648143</v>
      </c>
      <c r="K2385">
        <v>1421976107</v>
      </c>
      <c r="L2385" s="13">
        <f t="shared" si="186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87"/>
        <v>4.3499999999999997E-2</v>
      </c>
      <c r="R2385" s="8">
        <f t="shared" si="188"/>
        <v>145</v>
      </c>
      <c r="S2385" t="s">
        <v>8319</v>
      </c>
      <c r="T2385" t="s">
        <v>8320</v>
      </c>
      <c r="U2385">
        <f t="shared" si="189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85"/>
        <v>41956.900960648149</v>
      </c>
      <c r="K2386">
        <v>1413337043</v>
      </c>
      <c r="L2386" s="13">
        <f t="shared" si="186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87"/>
        <v>8.0000000000000002E-3</v>
      </c>
      <c r="R2386" s="8">
        <f t="shared" si="188"/>
        <v>1</v>
      </c>
      <c r="S2386" t="s">
        <v>8319</v>
      </c>
      <c r="T2386" t="s">
        <v>8320</v>
      </c>
      <c r="U2386">
        <f t="shared" si="189"/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85"/>
        <v>42221.493425925924</v>
      </c>
      <c r="K2387">
        <v>1436201432</v>
      </c>
      <c r="L2387" s="13">
        <f t="shared" si="186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87"/>
        <v>1.2123076923076924E-2</v>
      </c>
      <c r="R2387" s="8">
        <f t="shared" si="188"/>
        <v>112.57142857142857</v>
      </c>
      <c r="S2387" t="s">
        <v>8319</v>
      </c>
      <c r="T2387" t="s">
        <v>8320</v>
      </c>
      <c r="U2387">
        <f t="shared" si="189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85"/>
        <v>42014.629907407405</v>
      </c>
      <c r="K2388">
        <v>1415736424</v>
      </c>
      <c r="L2388" s="13">
        <f t="shared" si="186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87"/>
        <v>0</v>
      </c>
      <c r="R2388" s="8" t="e">
        <f t="shared" si="188"/>
        <v>#DIV/0!</v>
      </c>
      <c r="S2388" t="s">
        <v>8319</v>
      </c>
      <c r="T2388" t="s">
        <v>8320</v>
      </c>
      <c r="U2388">
        <f t="shared" si="189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85"/>
        <v>42573.418287037035</v>
      </c>
      <c r="K2389">
        <v>1465311740</v>
      </c>
      <c r="L2389" s="13">
        <f t="shared" si="186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87"/>
        <v>6.8399999999999997E-3</v>
      </c>
      <c r="R2389" s="8">
        <f t="shared" si="188"/>
        <v>342</v>
      </c>
      <c r="S2389" t="s">
        <v>8319</v>
      </c>
      <c r="T2389" t="s">
        <v>8320</v>
      </c>
      <c r="U2389">
        <f t="shared" si="189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85"/>
        <v>42019.603472222218</v>
      </c>
      <c r="K2390">
        <v>1418761759</v>
      </c>
      <c r="L2390" s="13">
        <f t="shared" si="186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87"/>
        <v>1.2513513513513513E-2</v>
      </c>
      <c r="R2390" s="8">
        <f t="shared" si="188"/>
        <v>57.875</v>
      </c>
      <c r="S2390" t="s">
        <v>8319</v>
      </c>
      <c r="T2390" t="s">
        <v>8320</v>
      </c>
      <c r="U2390">
        <f t="shared" si="189"/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85"/>
        <v>42210.707638888889</v>
      </c>
      <c r="K2391">
        <v>1435160452</v>
      </c>
      <c r="L2391" s="13">
        <f t="shared" si="186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87"/>
        <v>1.8749999999999999E-3</v>
      </c>
      <c r="R2391" s="8">
        <f t="shared" si="188"/>
        <v>30</v>
      </c>
      <c r="S2391" t="s">
        <v>8319</v>
      </c>
      <c r="T2391" t="s">
        <v>8320</v>
      </c>
      <c r="U2391">
        <f t="shared" si="189"/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85"/>
        <v>42008.053981481477</v>
      </c>
      <c r="K2392">
        <v>1416896264</v>
      </c>
      <c r="L2392" s="13">
        <f t="shared" si="186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87"/>
        <v>0</v>
      </c>
      <c r="R2392" s="8" t="e">
        <f t="shared" si="188"/>
        <v>#DIV/0!</v>
      </c>
      <c r="S2392" t="s">
        <v>8319</v>
      </c>
      <c r="T2392" t="s">
        <v>8320</v>
      </c>
      <c r="U2392">
        <f t="shared" si="189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85"/>
        <v>42094.544490740744</v>
      </c>
      <c r="K2393">
        <v>1425236644</v>
      </c>
      <c r="L2393" s="13">
        <f t="shared" si="186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87"/>
        <v>1.25E-3</v>
      </c>
      <c r="R2393" s="8">
        <f t="shared" si="188"/>
        <v>25</v>
      </c>
      <c r="S2393" t="s">
        <v>8319</v>
      </c>
      <c r="T2393" t="s">
        <v>8320</v>
      </c>
      <c r="U2393">
        <f t="shared" si="189"/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85"/>
        <v>42305.912303240737</v>
      </c>
      <c r="K2394">
        <v>1443495223</v>
      </c>
      <c r="L2394" s="13">
        <f t="shared" si="186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87"/>
        <v>0</v>
      </c>
      <c r="R2394" s="8" t="e">
        <f t="shared" si="188"/>
        <v>#DIV/0!</v>
      </c>
      <c r="S2394" t="s">
        <v>8319</v>
      </c>
      <c r="T2394" t="s">
        <v>8320</v>
      </c>
      <c r="U2394">
        <f t="shared" si="189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85"/>
        <v>42224.440011574072</v>
      </c>
      <c r="K2395">
        <v>1436456017</v>
      </c>
      <c r="L2395" s="13">
        <f t="shared" si="186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87"/>
        <v>5.0000000000000001E-4</v>
      </c>
      <c r="R2395" s="8">
        <f t="shared" si="188"/>
        <v>50</v>
      </c>
      <c r="S2395" t="s">
        <v>8319</v>
      </c>
      <c r="T2395" t="s">
        <v>8320</v>
      </c>
      <c r="U2395">
        <f t="shared" si="189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85"/>
        <v>42061.15385416666</v>
      </c>
      <c r="K2396">
        <v>1422348093</v>
      </c>
      <c r="L2396" s="13">
        <f t="shared" si="186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87"/>
        <v>5.9999999999999995E-4</v>
      </c>
      <c r="R2396" s="8">
        <f t="shared" si="188"/>
        <v>1.5</v>
      </c>
      <c r="S2396" t="s">
        <v>8319</v>
      </c>
      <c r="T2396" t="s">
        <v>8320</v>
      </c>
      <c r="U2396">
        <f t="shared" si="189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85"/>
        <v>42745.164583333331</v>
      </c>
      <c r="K2397">
        <v>1481597687</v>
      </c>
      <c r="L2397" s="13">
        <f t="shared" si="186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87"/>
        <v>0</v>
      </c>
      <c r="R2397" s="8" t="e">
        <f t="shared" si="188"/>
        <v>#DIV/0!</v>
      </c>
      <c r="S2397" t="s">
        <v>8319</v>
      </c>
      <c r="T2397" t="s">
        <v>8320</v>
      </c>
      <c r="U2397">
        <f t="shared" si="189"/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85"/>
        <v>42292.640717592592</v>
      </c>
      <c r="K2398">
        <v>1442348558</v>
      </c>
      <c r="L2398" s="13">
        <f t="shared" si="186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87"/>
        <v>2E-3</v>
      </c>
      <c r="R2398" s="8">
        <f t="shared" si="188"/>
        <v>10</v>
      </c>
      <c r="S2398" t="s">
        <v>8319</v>
      </c>
      <c r="T2398" t="s">
        <v>8320</v>
      </c>
      <c r="U2398">
        <f t="shared" si="189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85"/>
        <v>42006.676574074074</v>
      </c>
      <c r="K2399">
        <v>1417641256</v>
      </c>
      <c r="L2399" s="13">
        <f t="shared" si="186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87"/>
        <v>0</v>
      </c>
      <c r="R2399" s="8" t="e">
        <f t="shared" si="188"/>
        <v>#DIV/0!</v>
      </c>
      <c r="S2399" t="s">
        <v>8319</v>
      </c>
      <c r="T2399" t="s">
        <v>8320</v>
      </c>
      <c r="U2399">
        <f t="shared" si="189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85"/>
        <v>42187.708148148151</v>
      </c>
      <c r="K2400">
        <v>1433282384</v>
      </c>
      <c r="L2400" s="13">
        <f t="shared" si="186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87"/>
        <v>0</v>
      </c>
      <c r="R2400" s="8" t="e">
        <f t="shared" si="188"/>
        <v>#DIV/0!</v>
      </c>
      <c r="S2400" t="s">
        <v>8319</v>
      </c>
      <c r="T2400" t="s">
        <v>8320</v>
      </c>
      <c r="U2400">
        <f t="shared" si="189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85"/>
        <v>41991.644745370366</v>
      </c>
      <c r="K2401">
        <v>1415910506</v>
      </c>
      <c r="L2401" s="13">
        <f t="shared" si="186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87"/>
        <v>0</v>
      </c>
      <c r="R2401" s="8" t="e">
        <f t="shared" si="188"/>
        <v>#DIV/0!</v>
      </c>
      <c r="S2401" t="s">
        <v>8319</v>
      </c>
      <c r="T2401" t="s">
        <v>8320</v>
      </c>
      <c r="U2401">
        <f t="shared" si="189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85"/>
        <v>42474.059768518513</v>
      </c>
      <c r="K2402">
        <v>1458023164</v>
      </c>
      <c r="L2402" s="13">
        <f t="shared" si="186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87"/>
        <v>0</v>
      </c>
      <c r="R2402" s="8" t="e">
        <f t="shared" si="188"/>
        <v>#DIV/0!</v>
      </c>
      <c r="S2402" t="s">
        <v>8319</v>
      </c>
      <c r="T2402" t="s">
        <v>8320</v>
      </c>
      <c r="U2402">
        <f t="shared" si="189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85"/>
        <v>42434.614537037036</v>
      </c>
      <c r="K2403">
        <v>1452023096</v>
      </c>
      <c r="L2403" s="13">
        <f t="shared" si="186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87"/>
        <v>7.1785714285714283E-3</v>
      </c>
      <c r="R2403" s="8">
        <f t="shared" si="188"/>
        <v>22.333333333333332</v>
      </c>
      <c r="S2403" t="s">
        <v>8336</v>
      </c>
      <c r="T2403" t="s">
        <v>8337</v>
      </c>
      <c r="U2403">
        <f t="shared" si="189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85"/>
        <v>42137.47142361111</v>
      </c>
      <c r="K2404">
        <v>1428941931</v>
      </c>
      <c r="L2404" s="13">
        <f t="shared" si="186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87"/>
        <v>4.3333333333333331E-3</v>
      </c>
      <c r="R2404" s="8">
        <f t="shared" si="188"/>
        <v>52</v>
      </c>
      <c r="S2404" t="s">
        <v>8336</v>
      </c>
      <c r="T2404" t="s">
        <v>8337</v>
      </c>
      <c r="U2404">
        <f t="shared" si="189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85"/>
        <v>42459.632615740738</v>
      </c>
      <c r="K2405">
        <v>1454188258</v>
      </c>
      <c r="L2405" s="13">
        <f t="shared" si="186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87"/>
        <v>0.16833333333333333</v>
      </c>
      <c r="R2405" s="8">
        <f t="shared" si="188"/>
        <v>16.833333333333332</v>
      </c>
      <c r="S2405" t="s">
        <v>8336</v>
      </c>
      <c r="T2405" t="s">
        <v>8337</v>
      </c>
      <c r="U2405">
        <f t="shared" si="189"/>
        <v>59.958333333328483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85"/>
        <v>42371.831099537034</v>
      </c>
      <c r="K2406">
        <v>1449190607</v>
      </c>
      <c r="L2406" s="13">
        <f t="shared" si="186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87"/>
        <v>0</v>
      </c>
      <c r="R2406" s="8" t="e">
        <f t="shared" si="188"/>
        <v>#DIV/0!</v>
      </c>
      <c r="S2406" t="s">
        <v>8336</v>
      </c>
      <c r="T2406" t="s">
        <v>8337</v>
      </c>
      <c r="U2406">
        <f t="shared" si="189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85"/>
        <v>42616.377025462956</v>
      </c>
      <c r="K2407">
        <v>1471096975</v>
      </c>
      <c r="L2407" s="13">
        <f t="shared" si="186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87"/>
        <v>0.22520000000000001</v>
      </c>
      <c r="R2407" s="8">
        <f t="shared" si="188"/>
        <v>56.3</v>
      </c>
      <c r="S2407" t="s">
        <v>8336</v>
      </c>
      <c r="T2407" t="s">
        <v>8337</v>
      </c>
      <c r="U2407">
        <f t="shared" si="189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85"/>
        <v>42022.902662037035</v>
      </c>
      <c r="K2408">
        <v>1418179190</v>
      </c>
      <c r="L2408" s="13">
        <f t="shared" si="186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87"/>
        <v>0.41384615384615386</v>
      </c>
      <c r="R2408" s="8">
        <f t="shared" si="188"/>
        <v>84.0625</v>
      </c>
      <c r="S2408" t="s">
        <v>8336</v>
      </c>
      <c r="T2408" t="s">
        <v>8337</v>
      </c>
      <c r="U2408">
        <f t="shared" si="189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85"/>
        <v>42105.041666666664</v>
      </c>
      <c r="K2409">
        <v>1426772928</v>
      </c>
      <c r="L2409" s="13">
        <f t="shared" si="186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87"/>
        <v>0.25259090909090909</v>
      </c>
      <c r="R2409" s="8">
        <f t="shared" si="188"/>
        <v>168.39393939393941</v>
      </c>
      <c r="S2409" t="s">
        <v>8336</v>
      </c>
      <c r="T2409" t="s">
        <v>8337</v>
      </c>
      <c r="U2409">
        <f t="shared" si="189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85"/>
        <v>41948.974039351851</v>
      </c>
      <c r="K2410">
        <v>1412652157</v>
      </c>
      <c r="L2410" s="13">
        <f t="shared" si="186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87"/>
        <v>2E-3</v>
      </c>
      <c r="R2410" s="8">
        <f t="shared" si="188"/>
        <v>15</v>
      </c>
      <c r="S2410" t="s">
        <v>8336</v>
      </c>
      <c r="T2410" t="s">
        <v>8337</v>
      </c>
      <c r="U2410">
        <f t="shared" si="189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85"/>
        <v>42234.667534722219</v>
      </c>
      <c r="K2411">
        <v>1437339675</v>
      </c>
      <c r="L2411" s="13">
        <f t="shared" si="186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87"/>
        <v>1.84E-2</v>
      </c>
      <c r="R2411" s="8">
        <f t="shared" si="188"/>
        <v>76.666666666666671</v>
      </c>
      <c r="S2411" t="s">
        <v>8336</v>
      </c>
      <c r="T2411" t="s">
        <v>8337</v>
      </c>
      <c r="U2411">
        <f t="shared" si="189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85"/>
        <v>42254.199942129628</v>
      </c>
      <c r="K2412">
        <v>1439027275</v>
      </c>
      <c r="L2412" s="13">
        <f t="shared" si="186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87"/>
        <v>0</v>
      </c>
      <c r="R2412" s="8" t="e">
        <f t="shared" si="188"/>
        <v>#DIV/0!</v>
      </c>
      <c r="S2412" t="s">
        <v>8336</v>
      </c>
      <c r="T2412" t="s">
        <v>8337</v>
      </c>
      <c r="U2412">
        <f t="shared" si="189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85"/>
        <v>42241.524097222216</v>
      </c>
      <c r="K2413">
        <v>1437932082</v>
      </c>
      <c r="L2413" s="13">
        <f t="shared" si="186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87"/>
        <v>6.0400000000000002E-3</v>
      </c>
      <c r="R2413" s="8">
        <f t="shared" si="188"/>
        <v>50.333333333333336</v>
      </c>
      <c r="S2413" t="s">
        <v>8336</v>
      </c>
      <c r="T2413" t="s">
        <v>8337</v>
      </c>
      <c r="U2413">
        <f t="shared" si="189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85"/>
        <v>42700.570289351854</v>
      </c>
      <c r="K2414">
        <v>1476294073</v>
      </c>
      <c r="L2414" s="13">
        <f t="shared" si="186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87"/>
        <v>0</v>
      </c>
      <c r="R2414" s="8" t="e">
        <f t="shared" si="188"/>
        <v>#DIV/0!</v>
      </c>
      <c r="S2414" t="s">
        <v>8336</v>
      </c>
      <c r="T2414" t="s">
        <v>8337</v>
      </c>
      <c r="U2414">
        <f t="shared" si="189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85"/>
        <v>41790.770833333328</v>
      </c>
      <c r="K2415">
        <v>1398911882</v>
      </c>
      <c r="L2415" s="13">
        <f t="shared" si="186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87"/>
        <v>8.3333333333333332E-3</v>
      </c>
      <c r="R2415" s="8">
        <f t="shared" si="188"/>
        <v>8.3333333333333339</v>
      </c>
      <c r="S2415" t="s">
        <v>8336</v>
      </c>
      <c r="T2415" t="s">
        <v>8337</v>
      </c>
      <c r="U2415">
        <f t="shared" si="189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85"/>
        <v>42237.957638888889</v>
      </c>
      <c r="K2416">
        <v>1436805660</v>
      </c>
      <c r="L2416" s="13">
        <f t="shared" si="186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87"/>
        <v>3.0666666666666665E-2</v>
      </c>
      <c r="R2416" s="8">
        <f t="shared" si="188"/>
        <v>35.384615384615387</v>
      </c>
      <c r="S2416" t="s">
        <v>8336</v>
      </c>
      <c r="T2416" t="s">
        <v>8337</v>
      </c>
      <c r="U2416">
        <f t="shared" si="189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85"/>
        <v>42566.654467592591</v>
      </c>
      <c r="K2417">
        <v>1466023346</v>
      </c>
      <c r="L2417" s="13">
        <f t="shared" si="186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87"/>
        <v>5.5833333333333334E-3</v>
      </c>
      <c r="R2417" s="8">
        <f t="shared" si="188"/>
        <v>55.833333333333336</v>
      </c>
      <c r="S2417" t="s">
        <v>8336</v>
      </c>
      <c r="T2417" t="s">
        <v>8337</v>
      </c>
      <c r="U2417">
        <f t="shared" si="189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85"/>
        <v>42077.416666666664</v>
      </c>
      <c r="K2418">
        <v>1421343743</v>
      </c>
      <c r="L2418" s="13">
        <f t="shared" si="186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87"/>
        <v>2.5000000000000001E-4</v>
      </c>
      <c r="R2418" s="8">
        <f t="shared" si="188"/>
        <v>5</v>
      </c>
      <c r="S2418" t="s">
        <v>8336</v>
      </c>
      <c r="T2418" t="s">
        <v>8337</v>
      </c>
      <c r="U2418">
        <f t="shared" si="189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85"/>
        <v>41861.675775462958</v>
      </c>
      <c r="K2419">
        <v>1405113187</v>
      </c>
      <c r="L2419" s="13">
        <f t="shared" si="186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87"/>
        <v>0</v>
      </c>
      <c r="R2419" s="8" t="e">
        <f t="shared" si="188"/>
        <v>#DIV/0!</v>
      </c>
      <c r="S2419" t="s">
        <v>8336</v>
      </c>
      <c r="T2419" t="s">
        <v>8337</v>
      </c>
      <c r="U2419">
        <f t="shared" si="189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85"/>
        <v>42087.606990740744</v>
      </c>
      <c r="K2420">
        <v>1422045244</v>
      </c>
      <c r="L2420" s="13">
        <f t="shared" si="186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87"/>
        <v>2.0000000000000001E-4</v>
      </c>
      <c r="R2420" s="8">
        <f t="shared" si="188"/>
        <v>1</v>
      </c>
      <c r="S2420" t="s">
        <v>8336</v>
      </c>
      <c r="T2420" t="s">
        <v>8337</v>
      </c>
      <c r="U2420">
        <f t="shared" si="189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85"/>
        <v>42053.529965277776</v>
      </c>
      <c r="K2421">
        <v>1419097389</v>
      </c>
      <c r="L2421" s="13">
        <f t="shared" si="186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87"/>
        <v>0</v>
      </c>
      <c r="R2421" s="8" t="e">
        <f t="shared" si="188"/>
        <v>#DIV/0!</v>
      </c>
      <c r="S2421" t="s">
        <v>8336</v>
      </c>
      <c r="T2421" t="s">
        <v>8337</v>
      </c>
      <c r="U2421">
        <f t="shared" si="189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85"/>
        <v>41952.862210648142</v>
      </c>
      <c r="K2422">
        <v>1410396095</v>
      </c>
      <c r="L2422" s="13">
        <f t="shared" si="186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87"/>
        <v>0.14825133372851215</v>
      </c>
      <c r="R2422" s="8">
        <f t="shared" si="188"/>
        <v>69.472222222222229</v>
      </c>
      <c r="S2422" t="s">
        <v>8336</v>
      </c>
      <c r="T2422" t="s">
        <v>8337</v>
      </c>
      <c r="U2422">
        <f t="shared" si="189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85"/>
        <v>42056.479120370372</v>
      </c>
      <c r="K2423">
        <v>1421944196</v>
      </c>
      <c r="L2423" s="13">
        <f t="shared" si="186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87"/>
        <v>1.6666666666666666E-4</v>
      </c>
      <c r="R2423" s="8">
        <f t="shared" si="188"/>
        <v>1</v>
      </c>
      <c r="S2423" t="s">
        <v>8336</v>
      </c>
      <c r="T2423" t="s">
        <v>8337</v>
      </c>
      <c r="U2423">
        <f t="shared" si="189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85"/>
        <v>42074.474953703706</v>
      </c>
      <c r="K2424">
        <v>1423502636</v>
      </c>
      <c r="L2424" s="13">
        <f t="shared" si="186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87"/>
        <v>2E-3</v>
      </c>
      <c r="R2424" s="8">
        <f t="shared" si="188"/>
        <v>1</v>
      </c>
      <c r="S2424" t="s">
        <v>8336</v>
      </c>
      <c r="T2424" t="s">
        <v>8337</v>
      </c>
      <c r="U2424">
        <f t="shared" si="189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85"/>
        <v>42004.496412037035</v>
      </c>
      <c r="K2425">
        <v>1417452890</v>
      </c>
      <c r="L2425" s="13">
        <f t="shared" si="186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87"/>
        <v>1.3333333333333334E-4</v>
      </c>
      <c r="R2425" s="8">
        <f t="shared" si="188"/>
        <v>8</v>
      </c>
      <c r="S2425" t="s">
        <v>8336</v>
      </c>
      <c r="T2425" t="s">
        <v>8337</v>
      </c>
      <c r="U2425">
        <f t="shared" si="189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85"/>
        <v>41939.684120370366</v>
      </c>
      <c r="K2426">
        <v>1411853108</v>
      </c>
      <c r="L2426" s="13">
        <f t="shared" si="186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87"/>
        <v>1.24E-2</v>
      </c>
      <c r="R2426" s="8">
        <f t="shared" si="188"/>
        <v>34.444444444444443</v>
      </c>
      <c r="S2426" t="s">
        <v>8336</v>
      </c>
      <c r="T2426" t="s">
        <v>8337</v>
      </c>
      <c r="U2426">
        <f t="shared" si="189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85"/>
        <v>42517.711111111108</v>
      </c>
      <c r="K2427">
        <v>1463090149</v>
      </c>
      <c r="L2427" s="13">
        <f t="shared" si="186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87"/>
        <v>2.8571428571428574E-4</v>
      </c>
      <c r="R2427" s="8">
        <f t="shared" si="188"/>
        <v>1</v>
      </c>
      <c r="S2427" t="s">
        <v>8336</v>
      </c>
      <c r="T2427" t="s">
        <v>8337</v>
      </c>
      <c r="U2427">
        <f t="shared" si="189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85"/>
        <v>42223.961712962962</v>
      </c>
      <c r="K2428">
        <v>1433822692</v>
      </c>
      <c r="L2428" s="13">
        <f t="shared" si="186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87"/>
        <v>0</v>
      </c>
      <c r="R2428" s="8" t="e">
        <f t="shared" si="188"/>
        <v>#DIV/0!</v>
      </c>
      <c r="S2428" t="s">
        <v>8336</v>
      </c>
      <c r="T2428" t="s">
        <v>8337</v>
      </c>
      <c r="U2428">
        <f t="shared" si="189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85"/>
        <v>42452.068668981483</v>
      </c>
      <c r="K2429">
        <v>1455262733</v>
      </c>
      <c r="L2429" s="13">
        <f t="shared" si="186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87"/>
        <v>2.0000000000000002E-5</v>
      </c>
      <c r="R2429" s="8">
        <f t="shared" si="188"/>
        <v>1</v>
      </c>
      <c r="S2429" t="s">
        <v>8336</v>
      </c>
      <c r="T2429" t="s">
        <v>8337</v>
      </c>
      <c r="U2429">
        <f t="shared" si="189"/>
        <v>39.958333333335759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85"/>
        <v>42075.534155092588</v>
      </c>
      <c r="K2430">
        <v>1423594151</v>
      </c>
      <c r="L2430" s="13">
        <f t="shared" si="186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87"/>
        <v>2.8571428571428571E-5</v>
      </c>
      <c r="R2430" s="8">
        <f t="shared" si="188"/>
        <v>1</v>
      </c>
      <c r="S2430" t="s">
        <v>8336</v>
      </c>
      <c r="T2430" t="s">
        <v>8337</v>
      </c>
      <c r="U2430">
        <f t="shared" si="189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85"/>
        <v>42771.488888888889</v>
      </c>
      <c r="K2431">
        <v>1483131966</v>
      </c>
      <c r="L2431" s="13">
        <f t="shared" si="186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87"/>
        <v>1.4321428571428572E-2</v>
      </c>
      <c r="R2431" s="8">
        <f t="shared" si="188"/>
        <v>501.25</v>
      </c>
      <c r="S2431" t="s">
        <v>8336</v>
      </c>
      <c r="T2431" t="s">
        <v>8337</v>
      </c>
      <c r="U2431">
        <f t="shared" si="189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85"/>
        <v>42411.922499999993</v>
      </c>
      <c r="K2432">
        <v>1452654504</v>
      </c>
      <c r="L2432" s="13">
        <f t="shared" si="186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87"/>
        <v>7.0000000000000001E-3</v>
      </c>
      <c r="R2432" s="8">
        <f t="shared" si="188"/>
        <v>10.5</v>
      </c>
      <c r="S2432" t="s">
        <v>8336</v>
      </c>
      <c r="T2432" t="s">
        <v>8337</v>
      </c>
      <c r="U2432">
        <f t="shared" si="189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85"/>
        <v>42548.891354166662</v>
      </c>
      <c r="K2433">
        <v>1461896613</v>
      </c>
      <c r="L2433" s="13">
        <f t="shared" si="186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87"/>
        <v>2.0000000000000002E-5</v>
      </c>
      <c r="R2433" s="8">
        <f t="shared" si="188"/>
        <v>1</v>
      </c>
      <c r="S2433" t="s">
        <v>8336</v>
      </c>
      <c r="T2433" t="s">
        <v>8337</v>
      </c>
      <c r="U2433">
        <f t="shared" si="189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ref="J2434:J2497" si="190">(I2434/86400)+25569+(-5/24)</f>
        <v>42071.010381944441</v>
      </c>
      <c r="K2434">
        <v>1423199697</v>
      </c>
      <c r="L2434" s="13">
        <f t="shared" ref="L2434:L2497" si="191">(K2434/86400)+25569+(-5/24)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92">E2434/D2434</f>
        <v>1.4285714285714287E-4</v>
      </c>
      <c r="R2434" s="8">
        <f t="shared" ref="R2434:R2497" si="193">E2434/N2434</f>
        <v>1</v>
      </c>
      <c r="S2434" t="s">
        <v>8336</v>
      </c>
      <c r="T2434" t="s">
        <v>8337</v>
      </c>
      <c r="U2434">
        <f t="shared" si="189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si="190"/>
        <v>42427.691469907404</v>
      </c>
      <c r="K2435">
        <v>1454016943</v>
      </c>
      <c r="L2435" s="13">
        <f t="shared" si="191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92"/>
        <v>0</v>
      </c>
      <c r="R2435" s="8" t="e">
        <f t="shared" si="193"/>
        <v>#DIV/0!</v>
      </c>
      <c r="S2435" t="s">
        <v>8336</v>
      </c>
      <c r="T2435" t="s">
        <v>8337</v>
      </c>
      <c r="U2435">
        <f t="shared" ref="U2435:U2498" si="194">J2435-L2435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90"/>
        <v>42219.977708333332</v>
      </c>
      <c r="K2436">
        <v>1435206474</v>
      </c>
      <c r="L2436" s="13">
        <f t="shared" si="191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92"/>
        <v>1.2999999999999999E-3</v>
      </c>
      <c r="R2436" s="8">
        <f t="shared" si="193"/>
        <v>13</v>
      </c>
      <c r="S2436" t="s">
        <v>8336</v>
      </c>
      <c r="T2436" t="s">
        <v>8337</v>
      </c>
      <c r="U2436">
        <f t="shared" si="194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90"/>
        <v>42282.069282407407</v>
      </c>
      <c r="K2437">
        <v>1441435186</v>
      </c>
      <c r="L2437" s="13">
        <f t="shared" si="191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92"/>
        <v>4.8960000000000002E-3</v>
      </c>
      <c r="R2437" s="8">
        <f t="shared" si="193"/>
        <v>306</v>
      </c>
      <c r="S2437" t="s">
        <v>8336</v>
      </c>
      <c r="T2437" t="s">
        <v>8337</v>
      </c>
      <c r="U2437">
        <f t="shared" si="194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90"/>
        <v>42398.407060185178</v>
      </c>
      <c r="K2438">
        <v>1448894770</v>
      </c>
      <c r="L2438" s="13">
        <f t="shared" si="191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92"/>
        <v>3.8461538461538462E-4</v>
      </c>
      <c r="R2438" s="8">
        <f t="shared" si="193"/>
        <v>22.5</v>
      </c>
      <c r="S2438" t="s">
        <v>8336</v>
      </c>
      <c r="T2438" t="s">
        <v>8337</v>
      </c>
      <c r="U2438">
        <f t="shared" si="194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90"/>
        <v>42080.541666666664</v>
      </c>
      <c r="K2439">
        <v>1422400188</v>
      </c>
      <c r="L2439" s="13">
        <f t="shared" si="191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92"/>
        <v>0</v>
      </c>
      <c r="R2439" s="8" t="e">
        <f t="shared" si="193"/>
        <v>#DIV/0!</v>
      </c>
      <c r="S2439" t="s">
        <v>8336</v>
      </c>
      <c r="T2439" t="s">
        <v>8337</v>
      </c>
      <c r="U2439">
        <f t="shared" si="194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90"/>
        <v>42345.748402777775</v>
      </c>
      <c r="K2440">
        <v>1444341462</v>
      </c>
      <c r="L2440" s="13">
        <f t="shared" si="191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92"/>
        <v>3.3333333333333335E-3</v>
      </c>
      <c r="R2440" s="8">
        <f t="shared" si="193"/>
        <v>50</v>
      </c>
      <c r="S2440" t="s">
        <v>8336</v>
      </c>
      <c r="T2440" t="s">
        <v>8337</v>
      </c>
      <c r="U2440">
        <f t="shared" si="194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90"/>
        <v>42295.610289351847</v>
      </c>
      <c r="K2441">
        <v>1442605129</v>
      </c>
      <c r="L2441" s="13">
        <f t="shared" si="191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92"/>
        <v>0</v>
      </c>
      <c r="R2441" s="8" t="e">
        <f t="shared" si="193"/>
        <v>#DIV/0!</v>
      </c>
      <c r="S2441" t="s">
        <v>8336</v>
      </c>
      <c r="T2441" t="s">
        <v>8337</v>
      </c>
      <c r="U2441">
        <f t="shared" si="194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90"/>
        <v>42413.691122685188</v>
      </c>
      <c r="K2442">
        <v>1452807313</v>
      </c>
      <c r="L2442" s="13">
        <f t="shared" si="191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92"/>
        <v>2E-3</v>
      </c>
      <c r="R2442" s="8">
        <f t="shared" si="193"/>
        <v>5</v>
      </c>
      <c r="S2442" t="s">
        <v>8336</v>
      </c>
      <c r="T2442" t="s">
        <v>8337</v>
      </c>
      <c r="U2442">
        <f t="shared" si="194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90"/>
        <v>42207.999305555553</v>
      </c>
      <c r="K2443">
        <v>1435806054</v>
      </c>
      <c r="L2443" s="13">
        <f t="shared" si="191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92"/>
        <v>1.0788</v>
      </c>
      <c r="R2443" s="8">
        <f t="shared" si="193"/>
        <v>74.22935779816514</v>
      </c>
      <c r="S2443" t="s">
        <v>8336</v>
      </c>
      <c r="T2443" t="s">
        <v>8352</v>
      </c>
      <c r="U2443">
        <f t="shared" si="194"/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90"/>
        <v>42082.416990740741</v>
      </c>
      <c r="K2444">
        <v>1424188828</v>
      </c>
      <c r="L2444" s="13">
        <f t="shared" si="191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92"/>
        <v>1.2594166666666666</v>
      </c>
      <c r="R2444" s="8">
        <f t="shared" si="193"/>
        <v>81.252688172043008</v>
      </c>
      <c r="S2444" t="s">
        <v>8336</v>
      </c>
      <c r="T2444" t="s">
        <v>8352</v>
      </c>
      <c r="U2444">
        <f t="shared" si="194"/>
        <v>29.958333333335759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90"/>
        <v>41866.416921296295</v>
      </c>
      <c r="K2445">
        <v>1405522822</v>
      </c>
      <c r="L2445" s="13">
        <f t="shared" si="191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92"/>
        <v>2.0251494999999999</v>
      </c>
      <c r="R2445" s="8">
        <f t="shared" si="193"/>
        <v>130.23469453376205</v>
      </c>
      <c r="S2445" t="s">
        <v>8336</v>
      </c>
      <c r="T2445" t="s">
        <v>8352</v>
      </c>
      <c r="U2445">
        <f t="shared" si="194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90"/>
        <v>42515.54619212963</v>
      </c>
      <c r="K2446">
        <v>1461607591</v>
      </c>
      <c r="L2446" s="13">
        <f t="shared" si="191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92"/>
        <v>1.0860000000000001</v>
      </c>
      <c r="R2446" s="8">
        <f t="shared" si="193"/>
        <v>53.409836065573771</v>
      </c>
      <c r="S2446" t="s">
        <v>8336</v>
      </c>
      <c r="T2446" t="s">
        <v>8352</v>
      </c>
      <c r="U2446">
        <f t="shared" si="194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90"/>
        <v>42272.981724537036</v>
      </c>
      <c r="K2447">
        <v>1440650021</v>
      </c>
      <c r="L2447" s="13">
        <f t="shared" si="191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92"/>
        <v>1.728</v>
      </c>
      <c r="R2447" s="8">
        <f t="shared" si="193"/>
        <v>75.130434782608702</v>
      </c>
      <c r="S2447" t="s">
        <v>8336</v>
      </c>
      <c r="T2447" t="s">
        <v>8352</v>
      </c>
      <c r="U2447">
        <f t="shared" si="194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90"/>
        <v>42700.436006944445</v>
      </c>
      <c r="K2448">
        <v>1477578471</v>
      </c>
      <c r="L2448" s="13">
        <f t="shared" si="191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92"/>
        <v>1.6798</v>
      </c>
      <c r="R2448" s="8">
        <f t="shared" si="193"/>
        <v>75.666666666666671</v>
      </c>
      <c r="S2448" t="s">
        <v>8336</v>
      </c>
      <c r="T2448" t="s">
        <v>8352</v>
      </c>
      <c r="U2448">
        <f t="shared" si="194"/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90"/>
        <v>42685.958333333336</v>
      </c>
      <c r="K2449">
        <v>1476184593</v>
      </c>
      <c r="L2449" s="13">
        <f t="shared" si="191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92"/>
        <v>4.2720000000000002</v>
      </c>
      <c r="R2449" s="8">
        <f t="shared" si="193"/>
        <v>31.691394658753708</v>
      </c>
      <c r="S2449" t="s">
        <v>8336</v>
      </c>
      <c r="T2449" t="s">
        <v>8352</v>
      </c>
      <c r="U2449">
        <f t="shared" si="194"/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90"/>
        <v>42613.025000000001</v>
      </c>
      <c r="K2450">
        <v>1472110513</v>
      </c>
      <c r="L2450" s="13">
        <f t="shared" si="191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92"/>
        <v>1.075</v>
      </c>
      <c r="R2450" s="8">
        <f t="shared" si="193"/>
        <v>47.777777777777779</v>
      </c>
      <c r="S2450" t="s">
        <v>8336</v>
      </c>
      <c r="T2450" t="s">
        <v>8352</v>
      </c>
      <c r="U2450">
        <f t="shared" si="194"/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90"/>
        <v>41972.975868055553</v>
      </c>
      <c r="K2451">
        <v>1414725915</v>
      </c>
      <c r="L2451" s="13">
        <f t="shared" si="191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92"/>
        <v>1.08</v>
      </c>
      <c r="R2451" s="8">
        <f t="shared" si="193"/>
        <v>90</v>
      </c>
      <c r="S2451" t="s">
        <v>8336</v>
      </c>
      <c r="T2451" t="s">
        <v>8352</v>
      </c>
      <c r="U2451">
        <f t="shared" si="194"/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90"/>
        <v>41939.924305555549</v>
      </c>
      <c r="K2452">
        <v>1411177456</v>
      </c>
      <c r="L2452" s="13">
        <f t="shared" si="191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92"/>
        <v>1.0153353333333335</v>
      </c>
      <c r="R2452" s="8">
        <f t="shared" si="193"/>
        <v>149.31401960784314</v>
      </c>
      <c r="S2452" t="s">
        <v>8336</v>
      </c>
      <c r="T2452" t="s">
        <v>8352</v>
      </c>
      <c r="U2452">
        <f t="shared" si="194"/>
        <v>38.060231481475057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90"/>
        <v>42799.700115740743</v>
      </c>
      <c r="K2453">
        <v>1487022490</v>
      </c>
      <c r="L2453" s="13">
        <f t="shared" si="191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92"/>
        <v>1.1545000000000001</v>
      </c>
      <c r="R2453" s="8">
        <f t="shared" si="193"/>
        <v>62.06989247311828</v>
      </c>
      <c r="S2453" t="s">
        <v>8336</v>
      </c>
      <c r="T2453" t="s">
        <v>8352</v>
      </c>
      <c r="U2453">
        <f t="shared" si="194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90"/>
        <v>42367.749999999993</v>
      </c>
      <c r="K2454">
        <v>1448914500</v>
      </c>
      <c r="L2454" s="13">
        <f t="shared" si="191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92"/>
        <v>1.335</v>
      </c>
      <c r="R2454" s="8">
        <f t="shared" si="193"/>
        <v>53.4</v>
      </c>
      <c r="S2454" t="s">
        <v>8336</v>
      </c>
      <c r="T2454" t="s">
        <v>8352</v>
      </c>
      <c r="U2454">
        <f t="shared" si="194"/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90"/>
        <v>42768.483900462961</v>
      </c>
      <c r="K2455">
        <v>1483461409</v>
      </c>
      <c r="L2455" s="13">
        <f t="shared" si="191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92"/>
        <v>1.5469999999999999</v>
      </c>
      <c r="R2455" s="8">
        <f t="shared" si="193"/>
        <v>69.268656716417908</v>
      </c>
      <c r="S2455" t="s">
        <v>8336</v>
      </c>
      <c r="T2455" t="s">
        <v>8352</v>
      </c>
      <c r="U2455">
        <f t="shared" si="194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90"/>
        <v>42804.993148148147</v>
      </c>
      <c r="K2456">
        <v>1486183808</v>
      </c>
      <c r="L2456" s="13">
        <f t="shared" si="191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92"/>
        <v>1.0084571428571429</v>
      </c>
      <c r="R2456" s="8">
        <f t="shared" si="193"/>
        <v>271.50769230769231</v>
      </c>
      <c r="S2456" t="s">
        <v>8336</v>
      </c>
      <c r="T2456" t="s">
        <v>8352</v>
      </c>
      <c r="U2456">
        <f t="shared" si="194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90"/>
        <v>42480.573495370372</v>
      </c>
      <c r="K2457">
        <v>1458758750</v>
      </c>
      <c r="L2457" s="13">
        <f t="shared" si="191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92"/>
        <v>1.82</v>
      </c>
      <c r="R2457" s="8">
        <f t="shared" si="193"/>
        <v>34.125</v>
      </c>
      <c r="S2457" t="s">
        <v>8336</v>
      </c>
      <c r="T2457" t="s">
        <v>8352</v>
      </c>
      <c r="U2457">
        <f t="shared" si="194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90"/>
        <v>42791.752766203703</v>
      </c>
      <c r="K2458">
        <v>1485471839</v>
      </c>
      <c r="L2458" s="13">
        <f t="shared" si="191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92"/>
        <v>1.8086666666666666</v>
      </c>
      <c r="R2458" s="8">
        <f t="shared" si="193"/>
        <v>40.492537313432834</v>
      </c>
      <c r="S2458" t="s">
        <v>8336</v>
      </c>
      <c r="T2458" t="s">
        <v>8352</v>
      </c>
      <c r="U2458">
        <f t="shared" si="194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90"/>
        <v>42453.352500000001</v>
      </c>
      <c r="K2459">
        <v>1456237656</v>
      </c>
      <c r="L2459" s="13">
        <f t="shared" si="191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92"/>
        <v>1.0230434782608695</v>
      </c>
      <c r="R2459" s="8">
        <f t="shared" si="193"/>
        <v>189.75806451612902</v>
      </c>
      <c r="S2459" t="s">
        <v>8336</v>
      </c>
      <c r="T2459" t="s">
        <v>8352</v>
      </c>
      <c r="U2459">
        <f t="shared" si="194"/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90"/>
        <v>42530.583333333336</v>
      </c>
      <c r="K2460">
        <v>1462481718</v>
      </c>
      <c r="L2460" s="13">
        <f t="shared" si="191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92"/>
        <v>1.1017999999999999</v>
      </c>
      <c r="R2460" s="8">
        <f t="shared" si="193"/>
        <v>68.862499999999997</v>
      </c>
      <c r="S2460" t="s">
        <v>8336</v>
      </c>
      <c r="T2460" t="s">
        <v>8352</v>
      </c>
      <c r="U2460">
        <f t="shared" si="194"/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90"/>
        <v>42452.387557870366</v>
      </c>
      <c r="K2461">
        <v>1454858285</v>
      </c>
      <c r="L2461" s="13">
        <f t="shared" si="191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92"/>
        <v>1.0225</v>
      </c>
      <c r="R2461" s="8">
        <f t="shared" si="193"/>
        <v>108.77659574468085</v>
      </c>
      <c r="S2461" t="s">
        <v>8336</v>
      </c>
      <c r="T2461" t="s">
        <v>8352</v>
      </c>
      <c r="U2461">
        <f t="shared" si="194"/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90"/>
        <v>42737.970138888886</v>
      </c>
      <c r="K2462">
        <v>1480480167</v>
      </c>
      <c r="L2462" s="13">
        <f t="shared" si="191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92"/>
        <v>1.0078823529411765</v>
      </c>
      <c r="R2462" s="8">
        <f t="shared" si="193"/>
        <v>125.98529411764706</v>
      </c>
      <c r="S2462" t="s">
        <v>8336</v>
      </c>
      <c r="T2462" t="s">
        <v>8352</v>
      </c>
      <c r="U2462">
        <f t="shared" si="194"/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90"/>
        <v>40816.916666666664</v>
      </c>
      <c r="K2463">
        <v>1314577097</v>
      </c>
      <c r="L2463" s="13">
        <f t="shared" si="191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92"/>
        <v>1.038</v>
      </c>
      <c r="R2463" s="8">
        <f t="shared" si="193"/>
        <v>90.523255813953483</v>
      </c>
      <c r="S2463" t="s">
        <v>8325</v>
      </c>
      <c r="T2463" t="s">
        <v>8329</v>
      </c>
      <c r="U2463">
        <f t="shared" si="194"/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90"/>
        <v>41108.977962962963</v>
      </c>
      <c r="K2464">
        <v>1340944096</v>
      </c>
      <c r="L2464" s="13">
        <f t="shared" si="191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92"/>
        <v>1.1070833333333334</v>
      </c>
      <c r="R2464" s="8">
        <f t="shared" si="193"/>
        <v>28.880434782608695</v>
      </c>
      <c r="S2464" t="s">
        <v>8325</v>
      </c>
      <c r="T2464" t="s">
        <v>8329</v>
      </c>
      <c r="U2464">
        <f t="shared" si="194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90"/>
        <v>41380.583333333328</v>
      </c>
      <c r="K2465">
        <v>1362710425</v>
      </c>
      <c r="L2465" s="13">
        <f t="shared" si="191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92"/>
        <v>1.1625000000000001</v>
      </c>
      <c r="R2465" s="8">
        <f t="shared" si="193"/>
        <v>31</v>
      </c>
      <c r="S2465" t="s">
        <v>8325</v>
      </c>
      <c r="T2465" t="s">
        <v>8329</v>
      </c>
      <c r="U2465">
        <f t="shared" si="194"/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90"/>
        <v>42277.603472222218</v>
      </c>
      <c r="K2466">
        <v>1441143397</v>
      </c>
      <c r="L2466" s="13">
        <f t="shared" si="191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92"/>
        <v>1.111</v>
      </c>
      <c r="R2466" s="8">
        <f t="shared" si="193"/>
        <v>51.674418604651166</v>
      </c>
      <c r="S2466" t="s">
        <v>8325</v>
      </c>
      <c r="T2466" t="s">
        <v>8329</v>
      </c>
      <c r="U2466">
        <f t="shared" si="194"/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90"/>
        <v>41175.510972222219</v>
      </c>
      <c r="K2467">
        <v>1345828548</v>
      </c>
      <c r="L2467" s="13">
        <f t="shared" si="191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92"/>
        <v>1.8014285714285714</v>
      </c>
      <c r="R2467" s="8">
        <f t="shared" si="193"/>
        <v>26.270833333333332</v>
      </c>
      <c r="S2467" t="s">
        <v>8325</v>
      </c>
      <c r="T2467" t="s">
        <v>8329</v>
      </c>
      <c r="U2467">
        <f t="shared" si="194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90"/>
        <v>41402.894131944442</v>
      </c>
      <c r="K2468">
        <v>1365474453</v>
      </c>
      <c r="L2468" s="13">
        <f t="shared" si="191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92"/>
        <v>1</v>
      </c>
      <c r="R2468" s="8">
        <f t="shared" si="193"/>
        <v>48.07692307692308</v>
      </c>
      <c r="S2468" t="s">
        <v>8325</v>
      </c>
      <c r="T2468" t="s">
        <v>8329</v>
      </c>
      <c r="U2468">
        <f t="shared" si="194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90"/>
        <v>41039.5</v>
      </c>
      <c r="K2469">
        <v>1335473931</v>
      </c>
      <c r="L2469" s="13">
        <f t="shared" si="191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92"/>
        <v>1.1850000000000001</v>
      </c>
      <c r="R2469" s="8">
        <f t="shared" si="193"/>
        <v>27.558139534883722</v>
      </c>
      <c r="S2469" t="s">
        <v>8325</v>
      </c>
      <c r="T2469" t="s">
        <v>8329</v>
      </c>
      <c r="U2469">
        <f t="shared" si="194"/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90"/>
        <v>41210</v>
      </c>
      <c r="K2470">
        <v>1348285321</v>
      </c>
      <c r="L2470" s="13">
        <f t="shared" si="191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92"/>
        <v>1.0721700000000001</v>
      </c>
      <c r="R2470" s="8">
        <f t="shared" si="193"/>
        <v>36.97137931034483</v>
      </c>
      <c r="S2470" t="s">
        <v>8325</v>
      </c>
      <c r="T2470" t="s">
        <v>8329</v>
      </c>
      <c r="U2470">
        <f t="shared" si="194"/>
        <v>36.054155092591827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90"/>
        <v>40582.221400462957</v>
      </c>
      <c r="K2471">
        <v>1295000329</v>
      </c>
      <c r="L2471" s="13">
        <f t="shared" si="191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92"/>
        <v>1.1366666666666667</v>
      </c>
      <c r="R2471" s="8">
        <f t="shared" si="193"/>
        <v>29.021276595744681</v>
      </c>
      <c r="S2471" t="s">
        <v>8325</v>
      </c>
      <c r="T2471" t="s">
        <v>8329</v>
      </c>
      <c r="U2471">
        <f t="shared" si="194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90"/>
        <v>41052.866377314815</v>
      </c>
      <c r="K2472">
        <v>1335232055</v>
      </c>
      <c r="L2472" s="13">
        <f t="shared" si="191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92"/>
        <v>1.0316400000000001</v>
      </c>
      <c r="R2472" s="8">
        <f t="shared" si="193"/>
        <v>28.65666666666667</v>
      </c>
      <c r="S2472" t="s">
        <v>8325</v>
      </c>
      <c r="T2472" t="s">
        <v>8329</v>
      </c>
      <c r="U2472">
        <f t="shared" si="194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90"/>
        <v>40933.784629629627</v>
      </c>
      <c r="K2473">
        <v>1324079392</v>
      </c>
      <c r="L2473" s="13">
        <f t="shared" si="191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92"/>
        <v>1.28</v>
      </c>
      <c r="R2473" s="8">
        <f t="shared" si="193"/>
        <v>37.647058823529413</v>
      </c>
      <c r="S2473" t="s">
        <v>8325</v>
      </c>
      <c r="T2473" t="s">
        <v>8329</v>
      </c>
      <c r="U2473">
        <f t="shared" si="194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90"/>
        <v>40424.835416666661</v>
      </c>
      <c r="K2474">
        <v>1277433980</v>
      </c>
      <c r="L2474" s="13">
        <f t="shared" si="191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92"/>
        <v>1.3576026666666667</v>
      </c>
      <c r="R2474" s="8">
        <f t="shared" si="193"/>
        <v>97.904038461538462</v>
      </c>
      <c r="S2474" t="s">
        <v>8325</v>
      </c>
      <c r="T2474" t="s">
        <v>8329</v>
      </c>
      <c r="U2474">
        <f t="shared" si="194"/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90"/>
        <v>41223.581817129627</v>
      </c>
      <c r="K2475">
        <v>1349978269</v>
      </c>
      <c r="L2475" s="13">
        <f t="shared" si="191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92"/>
        <v>1</v>
      </c>
      <c r="R2475" s="8">
        <f t="shared" si="193"/>
        <v>42.553191489361701</v>
      </c>
      <c r="S2475" t="s">
        <v>8325</v>
      </c>
      <c r="T2475" t="s">
        <v>8329</v>
      </c>
      <c r="U2475">
        <f t="shared" si="194"/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90"/>
        <v>40461.80296296296</v>
      </c>
      <c r="K2476">
        <v>1282868176</v>
      </c>
      <c r="L2476" s="13">
        <f t="shared" si="191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92"/>
        <v>1.0000360000000001</v>
      </c>
      <c r="R2476" s="8">
        <f t="shared" si="193"/>
        <v>131.58368421052631</v>
      </c>
      <c r="S2476" t="s">
        <v>8325</v>
      </c>
      <c r="T2476" t="s">
        <v>8329</v>
      </c>
      <c r="U2476">
        <f t="shared" si="194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90"/>
        <v>40369.708333333328</v>
      </c>
      <c r="K2477">
        <v>1273647255</v>
      </c>
      <c r="L2477" s="13">
        <f t="shared" si="191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92"/>
        <v>1.0471999999999999</v>
      </c>
      <c r="R2477" s="8">
        <f t="shared" si="193"/>
        <v>32.320987654320987</v>
      </c>
      <c r="S2477" t="s">
        <v>8325</v>
      </c>
      <c r="T2477" t="s">
        <v>8329</v>
      </c>
      <c r="U2477">
        <f t="shared" si="194"/>
        <v>59.628993055557657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90"/>
        <v>41946.161689814813</v>
      </c>
      <c r="K2478">
        <v>1412149970</v>
      </c>
      <c r="L2478" s="13">
        <f t="shared" si="191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92"/>
        <v>1.050225</v>
      </c>
      <c r="R2478" s="8">
        <f t="shared" si="193"/>
        <v>61.103999999999999</v>
      </c>
      <c r="S2478" t="s">
        <v>8325</v>
      </c>
      <c r="T2478" t="s">
        <v>8329</v>
      </c>
      <c r="U2478">
        <f t="shared" si="194"/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90"/>
        <v>41133.483159722222</v>
      </c>
      <c r="K2479">
        <v>1340901345</v>
      </c>
      <c r="L2479" s="13">
        <f t="shared" si="191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92"/>
        <v>1.7133333333333334</v>
      </c>
      <c r="R2479" s="8">
        <f t="shared" si="193"/>
        <v>31.341463414634145</v>
      </c>
      <c r="S2479" t="s">
        <v>8325</v>
      </c>
      <c r="T2479" t="s">
        <v>8329</v>
      </c>
      <c r="U2479">
        <f t="shared" si="194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90"/>
        <v>41287.742048611108</v>
      </c>
      <c r="K2480">
        <v>1355525313</v>
      </c>
      <c r="L2480" s="13">
        <f t="shared" si="191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92"/>
        <v>1.2749999999999999</v>
      </c>
      <c r="R2480" s="8">
        <f t="shared" si="193"/>
        <v>129.1139240506329</v>
      </c>
      <c r="S2480" t="s">
        <v>8325</v>
      </c>
      <c r="T2480" t="s">
        <v>8329</v>
      </c>
      <c r="U2480">
        <f t="shared" si="194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90"/>
        <v>41117.875</v>
      </c>
      <c r="K2481">
        <v>1342545994</v>
      </c>
      <c r="L2481" s="13">
        <f t="shared" si="191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92"/>
        <v>1.3344333333333334</v>
      </c>
      <c r="R2481" s="8">
        <f t="shared" si="193"/>
        <v>25.020624999999999</v>
      </c>
      <c r="S2481" t="s">
        <v>8325</v>
      </c>
      <c r="T2481" t="s">
        <v>8329</v>
      </c>
      <c r="U2481">
        <f t="shared" si="194"/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90"/>
        <v>42287.727824074071</v>
      </c>
      <c r="K2482">
        <v>1439332084</v>
      </c>
      <c r="L2482" s="13">
        <f t="shared" si="191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92"/>
        <v>1</v>
      </c>
      <c r="R2482" s="8">
        <f t="shared" si="193"/>
        <v>250</v>
      </c>
      <c r="S2482" t="s">
        <v>8325</v>
      </c>
      <c r="T2482" t="s">
        <v>8329</v>
      </c>
      <c r="U2482">
        <f t="shared" si="194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90"/>
        <v>41029.437592592592</v>
      </c>
      <c r="K2483">
        <v>1333207808</v>
      </c>
      <c r="L2483" s="13">
        <f t="shared" si="191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92"/>
        <v>1.1291099999999998</v>
      </c>
      <c r="R2483" s="8">
        <f t="shared" si="193"/>
        <v>47.541473684210523</v>
      </c>
      <c r="S2483" t="s">
        <v>8325</v>
      </c>
      <c r="T2483" t="s">
        <v>8329</v>
      </c>
      <c r="U2483">
        <f t="shared" si="194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90"/>
        <v>40756.573877314811</v>
      </c>
      <c r="K2484">
        <v>1308336383</v>
      </c>
      <c r="L2484" s="13">
        <f t="shared" si="191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92"/>
        <v>1.0009999999999999</v>
      </c>
      <c r="R2484" s="8">
        <f t="shared" si="193"/>
        <v>40.04</v>
      </c>
      <c r="S2484" t="s">
        <v>8325</v>
      </c>
      <c r="T2484" t="s">
        <v>8329</v>
      </c>
      <c r="U2484">
        <f t="shared" si="194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90"/>
        <v>41030.500034722216</v>
      </c>
      <c r="K2485">
        <v>1330711203</v>
      </c>
      <c r="L2485" s="13">
        <f t="shared" si="191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92"/>
        <v>1.1372727272727272</v>
      </c>
      <c r="R2485" s="8">
        <f t="shared" si="193"/>
        <v>65.84210526315789</v>
      </c>
      <c r="S2485" t="s">
        <v>8325</v>
      </c>
      <c r="T2485" t="s">
        <v>8329</v>
      </c>
      <c r="U2485">
        <f t="shared" si="194"/>
        <v>59.958333333328483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90"/>
        <v>40801.708368055552</v>
      </c>
      <c r="K2486">
        <v>1313532003</v>
      </c>
      <c r="L2486" s="13">
        <f t="shared" si="191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92"/>
        <v>1.1931742857142855</v>
      </c>
      <c r="R2486" s="8">
        <f t="shared" si="193"/>
        <v>46.401222222222216</v>
      </c>
      <c r="S2486" t="s">
        <v>8325</v>
      </c>
      <c r="T2486" t="s">
        <v>8329</v>
      </c>
      <c r="U2486">
        <f t="shared" si="194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90"/>
        <v>40828.790266203701</v>
      </c>
      <c r="K2487">
        <v>1315439879</v>
      </c>
      <c r="L2487" s="13">
        <f t="shared" si="191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92"/>
        <v>1.0325</v>
      </c>
      <c r="R2487" s="8">
        <f t="shared" si="193"/>
        <v>50.365853658536587</v>
      </c>
      <c r="S2487" t="s">
        <v>8325</v>
      </c>
      <c r="T2487" t="s">
        <v>8329</v>
      </c>
      <c r="U2487">
        <f t="shared" si="194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90"/>
        <v>41021.499722222223</v>
      </c>
      <c r="K2488">
        <v>1332521976</v>
      </c>
      <c r="L2488" s="13">
        <f t="shared" si="191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92"/>
        <v>2.6566666666666667</v>
      </c>
      <c r="R2488" s="8">
        <f t="shared" si="193"/>
        <v>26.566666666666666</v>
      </c>
      <c r="S2488" t="s">
        <v>8325</v>
      </c>
      <c r="T2488" t="s">
        <v>8329</v>
      </c>
      <c r="U2488">
        <f t="shared" si="194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90"/>
        <v>41055.874965277777</v>
      </c>
      <c r="K2489">
        <v>1335491997</v>
      </c>
      <c r="L2489" s="13">
        <f t="shared" si="191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92"/>
        <v>1.0005066666666667</v>
      </c>
      <c r="R2489" s="8">
        <f t="shared" si="193"/>
        <v>39.493684210526318</v>
      </c>
      <c r="S2489" t="s">
        <v>8325</v>
      </c>
      <c r="T2489" t="s">
        <v>8329</v>
      </c>
      <c r="U2489">
        <f t="shared" si="194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90"/>
        <v>40863.466527777775</v>
      </c>
      <c r="K2490">
        <v>1318864308</v>
      </c>
      <c r="L2490" s="13">
        <f t="shared" si="191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92"/>
        <v>1.0669999999999999</v>
      </c>
      <c r="R2490" s="8">
        <f t="shared" si="193"/>
        <v>49.246153846153845</v>
      </c>
      <c r="S2490" t="s">
        <v>8325</v>
      </c>
      <c r="T2490" t="s">
        <v>8329</v>
      </c>
      <c r="U2490">
        <f t="shared" si="194"/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90"/>
        <v>41403.481932870367</v>
      </c>
      <c r="K2491">
        <v>1365525239</v>
      </c>
      <c r="L2491" s="13">
        <f t="shared" si="191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92"/>
        <v>1.3367142857142857</v>
      </c>
      <c r="R2491" s="8">
        <f t="shared" si="193"/>
        <v>62.38</v>
      </c>
      <c r="S2491" t="s">
        <v>8325</v>
      </c>
      <c r="T2491" t="s">
        <v>8329</v>
      </c>
      <c r="U2491">
        <f t="shared" si="194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90"/>
        <v>41083.01939814815</v>
      </c>
      <c r="K2492">
        <v>1335245276</v>
      </c>
      <c r="L2492" s="13">
        <f t="shared" si="191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92"/>
        <v>1.214</v>
      </c>
      <c r="R2492" s="8">
        <f t="shared" si="193"/>
        <v>37.9375</v>
      </c>
      <c r="S2492" t="s">
        <v>8325</v>
      </c>
      <c r="T2492" t="s">
        <v>8329</v>
      </c>
      <c r="U2492">
        <f t="shared" si="194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90"/>
        <v>40558.868750000001</v>
      </c>
      <c r="K2493">
        <v>1293739714</v>
      </c>
      <c r="L2493" s="13">
        <f t="shared" si="191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92"/>
        <v>1.032</v>
      </c>
      <c r="R2493" s="8">
        <f t="shared" si="193"/>
        <v>51.6</v>
      </c>
      <c r="S2493" t="s">
        <v>8325</v>
      </c>
      <c r="T2493" t="s">
        <v>8329</v>
      </c>
      <c r="U2493">
        <f t="shared" si="194"/>
        <v>16.237800925926422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90"/>
        <v>41076.207638888889</v>
      </c>
      <c r="K2494">
        <v>1335397188</v>
      </c>
      <c r="L2494" s="13">
        <f t="shared" si="191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92"/>
        <v>1.25</v>
      </c>
      <c r="R2494" s="8">
        <f t="shared" si="193"/>
        <v>27.777777777777779</v>
      </c>
      <c r="S2494" t="s">
        <v>8325</v>
      </c>
      <c r="T2494" t="s">
        <v>8329</v>
      </c>
      <c r="U2494">
        <f t="shared" si="194"/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90"/>
        <v>41392.959953703699</v>
      </c>
      <c r="K2495">
        <v>1363320140</v>
      </c>
      <c r="L2495" s="13">
        <f t="shared" si="191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92"/>
        <v>1.2869999999999999</v>
      </c>
      <c r="R2495" s="8">
        <f t="shared" si="193"/>
        <v>99.382239382239376</v>
      </c>
      <c r="S2495" t="s">
        <v>8325</v>
      </c>
      <c r="T2495" t="s">
        <v>8329</v>
      </c>
      <c r="U2495">
        <f t="shared" si="194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90"/>
        <v>41052.436851851853</v>
      </c>
      <c r="K2496">
        <v>1335194944</v>
      </c>
      <c r="L2496" s="13">
        <f t="shared" si="191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92"/>
        <v>1.0100533333333332</v>
      </c>
      <c r="R2496" s="8">
        <f t="shared" si="193"/>
        <v>38.848205128205123</v>
      </c>
      <c r="S2496" t="s">
        <v>8325</v>
      </c>
      <c r="T2496" t="s">
        <v>8329</v>
      </c>
      <c r="U2496">
        <f t="shared" si="194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90"/>
        <v>41066.738136574073</v>
      </c>
      <c r="K2497">
        <v>1336430575</v>
      </c>
      <c r="L2497" s="13">
        <f t="shared" si="191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92"/>
        <v>1.2753666666666665</v>
      </c>
      <c r="R2497" s="8">
        <f t="shared" si="193"/>
        <v>45.548809523809524</v>
      </c>
      <c r="S2497" t="s">
        <v>8325</v>
      </c>
      <c r="T2497" t="s">
        <v>8329</v>
      </c>
      <c r="U2497">
        <f t="shared" si="194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ref="J2498:J2561" si="195">(I2498/86400)+25569+(-5/24)</f>
        <v>41362.746435185181</v>
      </c>
      <c r="K2498">
        <v>1361577292</v>
      </c>
      <c r="L2498" s="13">
        <f t="shared" ref="L2498:L2561" si="196">(K2498/86400)+25569+(-5/24)</f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97">E2498/D2498</f>
        <v>1</v>
      </c>
      <c r="R2498" s="8">
        <f t="shared" ref="R2498:R2561" si="198">E2498/N2498</f>
        <v>600</v>
      </c>
      <c r="S2498" t="s">
        <v>8325</v>
      </c>
      <c r="T2498" t="s">
        <v>8329</v>
      </c>
      <c r="U2498">
        <f t="shared" si="194"/>
        <v>34.958333333335759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si="195"/>
        <v>40760.670578703699</v>
      </c>
      <c r="K2499">
        <v>1309986338</v>
      </c>
      <c r="L2499" s="13">
        <f t="shared" si="196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97"/>
        <v>1.127715</v>
      </c>
      <c r="R2499" s="8">
        <f t="shared" si="198"/>
        <v>80.551071428571419</v>
      </c>
      <c r="S2499" t="s">
        <v>8325</v>
      </c>
      <c r="T2499" t="s">
        <v>8329</v>
      </c>
      <c r="U2499">
        <f t="shared" ref="U2499:U2562" si="199">J2499-L2499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95"/>
        <v>42031.759108796294</v>
      </c>
      <c r="K2500">
        <v>1421190787</v>
      </c>
      <c r="L2500" s="13">
        <f t="shared" si="196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97"/>
        <v>1.056</v>
      </c>
      <c r="R2500" s="8">
        <f t="shared" si="198"/>
        <v>52.8</v>
      </c>
      <c r="S2500" t="s">
        <v>8325</v>
      </c>
      <c r="T2500" t="s">
        <v>8329</v>
      </c>
      <c r="U2500">
        <f t="shared" si="19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95"/>
        <v>41274.541666666664</v>
      </c>
      <c r="K2501">
        <v>1352820837</v>
      </c>
      <c r="L2501" s="13">
        <f t="shared" si="196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97"/>
        <v>2.0262500000000001</v>
      </c>
      <c r="R2501" s="8">
        <f t="shared" si="198"/>
        <v>47.676470588235297</v>
      </c>
      <c r="S2501" t="s">
        <v>8325</v>
      </c>
      <c r="T2501" t="s">
        <v>8329</v>
      </c>
      <c r="U2501">
        <f t="shared" si="199"/>
        <v>48.101423611107748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95"/>
        <v>41083.564525462956</v>
      </c>
      <c r="K2502">
        <v>1337884375</v>
      </c>
      <c r="L2502" s="13">
        <f t="shared" si="196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97"/>
        <v>1.1333333333333333</v>
      </c>
      <c r="R2502" s="8">
        <f t="shared" si="198"/>
        <v>23.448275862068964</v>
      </c>
      <c r="S2502" t="s">
        <v>8325</v>
      </c>
      <c r="T2502" t="s">
        <v>8329</v>
      </c>
      <c r="U2502">
        <f t="shared" si="19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95"/>
        <v>42274.568333333336</v>
      </c>
      <c r="K2503">
        <v>1440787104</v>
      </c>
      <c r="L2503" s="13">
        <f t="shared" si="196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97"/>
        <v>2.5545454545454545E-2</v>
      </c>
      <c r="R2503" s="8">
        <f t="shared" si="198"/>
        <v>40.142857142857146</v>
      </c>
      <c r="S2503" t="s">
        <v>8336</v>
      </c>
      <c r="T2503" t="s">
        <v>8353</v>
      </c>
      <c r="U2503">
        <f t="shared" si="19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95"/>
        <v>41903.617106481477</v>
      </c>
      <c r="K2504">
        <v>1407440918</v>
      </c>
      <c r="L2504" s="13">
        <f t="shared" si="196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97"/>
        <v>7.8181818181818181E-4</v>
      </c>
      <c r="R2504" s="8">
        <f t="shared" si="198"/>
        <v>17.2</v>
      </c>
      <c r="S2504" t="s">
        <v>8336</v>
      </c>
      <c r="T2504" t="s">
        <v>8353</v>
      </c>
      <c r="U2504">
        <f t="shared" si="19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95"/>
        <v>42528.67083333333</v>
      </c>
      <c r="K2505">
        <v>1462743308</v>
      </c>
      <c r="L2505" s="13">
        <f t="shared" si="196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97"/>
        <v>0</v>
      </c>
      <c r="R2505" s="8" t="e">
        <f t="shared" si="198"/>
        <v>#DIV/0!</v>
      </c>
      <c r="S2505" t="s">
        <v>8336</v>
      </c>
      <c r="T2505" t="s">
        <v>8353</v>
      </c>
      <c r="U2505">
        <f t="shared" si="19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95"/>
        <v>41957.848773148151</v>
      </c>
      <c r="K2506">
        <v>1413418934</v>
      </c>
      <c r="L2506" s="13">
        <f t="shared" si="196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97"/>
        <v>0</v>
      </c>
      <c r="R2506" s="8" t="e">
        <f t="shared" si="198"/>
        <v>#DIV/0!</v>
      </c>
      <c r="S2506" t="s">
        <v>8336</v>
      </c>
      <c r="T2506" t="s">
        <v>8353</v>
      </c>
      <c r="U2506">
        <f t="shared" si="19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95"/>
        <v>42076.80574074074</v>
      </c>
      <c r="K2507">
        <v>1423704016</v>
      </c>
      <c r="L2507" s="13">
        <f t="shared" si="196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97"/>
        <v>0</v>
      </c>
      <c r="R2507" s="8" t="e">
        <f t="shared" si="198"/>
        <v>#DIV/0!</v>
      </c>
      <c r="S2507" t="s">
        <v>8336</v>
      </c>
      <c r="T2507" t="s">
        <v>8353</v>
      </c>
      <c r="U2507">
        <f t="shared" si="19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95"/>
        <v>42280.666666666664</v>
      </c>
      <c r="K2508">
        <v>1441955269</v>
      </c>
      <c r="L2508" s="13">
        <f t="shared" si="196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97"/>
        <v>6.0000000000000001E-3</v>
      </c>
      <c r="R2508" s="8">
        <f t="shared" si="198"/>
        <v>15</v>
      </c>
      <c r="S2508" t="s">
        <v>8336</v>
      </c>
      <c r="T2508" t="s">
        <v>8353</v>
      </c>
      <c r="U2508">
        <f t="shared" si="19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95"/>
        <v>42134.864629629628</v>
      </c>
      <c r="K2509">
        <v>1428716704</v>
      </c>
      <c r="L2509" s="13">
        <f t="shared" si="196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97"/>
        <v>0</v>
      </c>
      <c r="R2509" s="8" t="e">
        <f t="shared" si="198"/>
        <v>#DIV/0!</v>
      </c>
      <c r="S2509" t="s">
        <v>8336</v>
      </c>
      <c r="T2509" t="s">
        <v>8353</v>
      </c>
      <c r="U2509">
        <f t="shared" si="19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95"/>
        <v>41865.743449074071</v>
      </c>
      <c r="K2510">
        <v>1405464634</v>
      </c>
      <c r="L2510" s="13">
        <f t="shared" si="196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97"/>
        <v>0</v>
      </c>
      <c r="R2510" s="8" t="e">
        <f t="shared" si="198"/>
        <v>#DIV/0!</v>
      </c>
      <c r="S2510" t="s">
        <v>8336</v>
      </c>
      <c r="T2510" t="s">
        <v>8353</v>
      </c>
      <c r="U2510">
        <f t="shared" si="19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95"/>
        <v>42114.559594907405</v>
      </c>
      <c r="K2511">
        <v>1424719549</v>
      </c>
      <c r="L2511" s="13">
        <f t="shared" si="196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97"/>
        <v>1.0526315789473684E-2</v>
      </c>
      <c r="R2511" s="8">
        <f t="shared" si="198"/>
        <v>35.714285714285715</v>
      </c>
      <c r="S2511" t="s">
        <v>8336</v>
      </c>
      <c r="T2511" t="s">
        <v>8353</v>
      </c>
      <c r="U2511">
        <f t="shared" si="19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95"/>
        <v>42138.789027777777</v>
      </c>
      <c r="K2512">
        <v>1426463772</v>
      </c>
      <c r="L2512" s="13">
        <f t="shared" si="196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97"/>
        <v>1.5E-3</v>
      </c>
      <c r="R2512" s="8">
        <f t="shared" si="198"/>
        <v>37.5</v>
      </c>
      <c r="S2512" t="s">
        <v>8336</v>
      </c>
      <c r="T2512" t="s">
        <v>8353</v>
      </c>
      <c r="U2512">
        <f t="shared" si="19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95"/>
        <v>42401.238576388881</v>
      </c>
      <c r="K2513">
        <v>1451731413</v>
      </c>
      <c r="L2513" s="13">
        <f t="shared" si="196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97"/>
        <v>0</v>
      </c>
      <c r="R2513" s="8" t="e">
        <f t="shared" si="198"/>
        <v>#DIV/0!</v>
      </c>
      <c r="S2513" t="s">
        <v>8336</v>
      </c>
      <c r="T2513" t="s">
        <v>8353</v>
      </c>
      <c r="U2513">
        <f t="shared" si="19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95"/>
        <v>41986.668530092589</v>
      </c>
      <c r="K2514">
        <v>1417208561</v>
      </c>
      <c r="L2514" s="13">
        <f t="shared" si="196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97"/>
        <v>0</v>
      </c>
      <c r="R2514" s="8" t="e">
        <f t="shared" si="198"/>
        <v>#DIV/0!</v>
      </c>
      <c r="S2514" t="s">
        <v>8336</v>
      </c>
      <c r="T2514" t="s">
        <v>8353</v>
      </c>
      <c r="U2514">
        <f t="shared" si="19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95"/>
        <v>42791.798483796294</v>
      </c>
      <c r="K2515">
        <v>1482883789</v>
      </c>
      <c r="L2515" s="13">
        <f t="shared" si="196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97"/>
        <v>0</v>
      </c>
      <c r="R2515" s="8" t="e">
        <f t="shared" si="198"/>
        <v>#DIV/0!</v>
      </c>
      <c r="S2515" t="s">
        <v>8336</v>
      </c>
      <c r="T2515" t="s">
        <v>8353</v>
      </c>
      <c r="U2515">
        <f t="shared" si="19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95"/>
        <v>41871.181446759256</v>
      </c>
      <c r="K2516">
        <v>1407057677</v>
      </c>
      <c r="L2516" s="13">
        <f t="shared" si="196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97"/>
        <v>1.7500000000000002E-2</v>
      </c>
      <c r="R2516" s="8">
        <f t="shared" si="198"/>
        <v>52.5</v>
      </c>
      <c r="S2516" t="s">
        <v>8336</v>
      </c>
      <c r="T2516" t="s">
        <v>8353</v>
      </c>
      <c r="U2516">
        <f t="shared" si="19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95"/>
        <v>42057.63140046296</v>
      </c>
      <c r="K2517">
        <v>1422043753</v>
      </c>
      <c r="L2517" s="13">
        <f t="shared" si="196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97"/>
        <v>0.186</v>
      </c>
      <c r="R2517" s="8">
        <f t="shared" si="198"/>
        <v>77.5</v>
      </c>
      <c r="S2517" t="s">
        <v>8336</v>
      </c>
      <c r="T2517" t="s">
        <v>8353</v>
      </c>
      <c r="U2517">
        <f t="shared" si="19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95"/>
        <v>41972.486712962964</v>
      </c>
      <c r="K2518">
        <v>1414683652</v>
      </c>
      <c r="L2518" s="13">
        <f t="shared" si="196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97"/>
        <v>0</v>
      </c>
      <c r="R2518" s="8" t="e">
        <f t="shared" si="198"/>
        <v>#DIV/0!</v>
      </c>
      <c r="S2518" t="s">
        <v>8336</v>
      </c>
      <c r="T2518" t="s">
        <v>8353</v>
      </c>
      <c r="U2518">
        <f t="shared" si="19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95"/>
        <v>42082.552430555552</v>
      </c>
      <c r="K2519">
        <v>1424200530</v>
      </c>
      <c r="L2519" s="13">
        <f t="shared" si="196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97"/>
        <v>9.8166666666666666E-2</v>
      </c>
      <c r="R2519" s="8">
        <f t="shared" si="198"/>
        <v>53.545454545454547</v>
      </c>
      <c r="S2519" t="s">
        <v>8336</v>
      </c>
      <c r="T2519" t="s">
        <v>8353</v>
      </c>
      <c r="U2519">
        <f t="shared" si="19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95"/>
        <v>41956.51421296296</v>
      </c>
      <c r="K2520">
        <v>1413303628</v>
      </c>
      <c r="L2520" s="13">
        <f t="shared" si="196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97"/>
        <v>0</v>
      </c>
      <c r="R2520" s="8" t="e">
        <f t="shared" si="198"/>
        <v>#DIV/0!</v>
      </c>
      <c r="S2520" t="s">
        <v>8336</v>
      </c>
      <c r="T2520" t="s">
        <v>8353</v>
      </c>
      <c r="U2520">
        <f t="shared" si="19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95"/>
        <v>41838.946805555555</v>
      </c>
      <c r="K2521">
        <v>1403149404</v>
      </c>
      <c r="L2521" s="13">
        <f t="shared" si="196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97"/>
        <v>4.3333333333333331E-4</v>
      </c>
      <c r="R2521" s="8">
        <f t="shared" si="198"/>
        <v>16.25</v>
      </c>
      <c r="S2521" t="s">
        <v>8336</v>
      </c>
      <c r="T2521" t="s">
        <v>8353</v>
      </c>
      <c r="U2521">
        <f t="shared" si="19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95"/>
        <v>42658.597916666666</v>
      </c>
      <c r="K2522">
        <v>1472567085</v>
      </c>
      <c r="L2522" s="13">
        <f t="shared" si="196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97"/>
        <v>0</v>
      </c>
      <c r="R2522" s="8" t="e">
        <f t="shared" si="198"/>
        <v>#DIV/0!</v>
      </c>
      <c r="S2522" t="s">
        <v>8336</v>
      </c>
      <c r="T2522" t="s">
        <v>8353</v>
      </c>
      <c r="U2522">
        <f t="shared" si="199"/>
        <v>46.205729166664241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95"/>
        <v>42290.75950231481</v>
      </c>
      <c r="K2523">
        <v>1442963621</v>
      </c>
      <c r="L2523" s="13">
        <f t="shared" si="196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97"/>
        <v>1.0948792000000001</v>
      </c>
      <c r="R2523" s="8">
        <f t="shared" si="198"/>
        <v>103.68174242424243</v>
      </c>
      <c r="S2523" t="s">
        <v>8325</v>
      </c>
      <c r="T2523" t="s">
        <v>8354</v>
      </c>
      <c r="U2523">
        <f t="shared" si="19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95"/>
        <v>42482.411111111105</v>
      </c>
      <c r="K2524">
        <v>1459431960</v>
      </c>
      <c r="L2524" s="13">
        <f t="shared" si="196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97"/>
        <v>1</v>
      </c>
      <c r="R2524" s="8">
        <f t="shared" si="198"/>
        <v>185.18518518518519</v>
      </c>
      <c r="S2524" t="s">
        <v>8325</v>
      </c>
      <c r="T2524" t="s">
        <v>8354</v>
      </c>
      <c r="U2524">
        <f t="shared" si="199"/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95"/>
        <v>41960.808935185181</v>
      </c>
      <c r="K2525">
        <v>1413674692</v>
      </c>
      <c r="L2525" s="13">
        <f t="shared" si="196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97"/>
        <v>1.5644444444444445</v>
      </c>
      <c r="R2525" s="8">
        <f t="shared" si="198"/>
        <v>54.153846153846153</v>
      </c>
      <c r="S2525" t="s">
        <v>8325</v>
      </c>
      <c r="T2525" t="s">
        <v>8354</v>
      </c>
      <c r="U2525">
        <f t="shared" si="199"/>
        <v>30.041666666664241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95"/>
        <v>41993.979166666664</v>
      </c>
      <c r="K2526">
        <v>1416338557</v>
      </c>
      <c r="L2526" s="13">
        <f t="shared" si="196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97"/>
        <v>1.016</v>
      </c>
      <c r="R2526" s="8">
        <f t="shared" si="198"/>
        <v>177.2093023255814</v>
      </c>
      <c r="S2526" t="s">
        <v>8325</v>
      </c>
      <c r="T2526" t="s">
        <v>8354</v>
      </c>
      <c r="U2526">
        <f t="shared" si="199"/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95"/>
        <v>41088.636238425919</v>
      </c>
      <c r="K2527">
        <v>1338322571</v>
      </c>
      <c r="L2527" s="13">
        <f t="shared" si="196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97"/>
        <v>1.00325</v>
      </c>
      <c r="R2527" s="8">
        <f t="shared" si="198"/>
        <v>100.325</v>
      </c>
      <c r="S2527" t="s">
        <v>8325</v>
      </c>
      <c r="T2527" t="s">
        <v>8354</v>
      </c>
      <c r="U2527">
        <f t="shared" si="19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95"/>
        <v>41980.999305555553</v>
      </c>
      <c r="K2528">
        <v>1415585474</v>
      </c>
      <c r="L2528" s="13">
        <f t="shared" si="196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97"/>
        <v>1.1294999999999999</v>
      </c>
      <c r="R2528" s="8">
        <f t="shared" si="198"/>
        <v>136.90909090909091</v>
      </c>
      <c r="S2528" t="s">
        <v>8325</v>
      </c>
      <c r="T2528" t="s">
        <v>8354</v>
      </c>
      <c r="U2528">
        <f t="shared" si="199"/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95"/>
        <v>41564.957638888889</v>
      </c>
      <c r="K2529">
        <v>1380477691</v>
      </c>
      <c r="L2529" s="13">
        <f t="shared" si="196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97"/>
        <v>1.02125</v>
      </c>
      <c r="R2529" s="8">
        <f t="shared" si="198"/>
        <v>57.535211267605632</v>
      </c>
      <c r="S2529" t="s">
        <v>8325</v>
      </c>
      <c r="T2529" t="s">
        <v>8354</v>
      </c>
      <c r="U2529">
        <f t="shared" si="199"/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95"/>
        <v>42236.249999999993</v>
      </c>
      <c r="K2530">
        <v>1438459303</v>
      </c>
      <c r="L2530" s="13">
        <f t="shared" si="196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97"/>
        <v>1.0724974999999999</v>
      </c>
      <c r="R2530" s="8">
        <f t="shared" si="198"/>
        <v>52.962839506172834</v>
      </c>
      <c r="S2530" t="s">
        <v>8325</v>
      </c>
      <c r="T2530" t="s">
        <v>8354</v>
      </c>
      <c r="U2530">
        <f t="shared" si="199"/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95"/>
        <v>40992.830729166664</v>
      </c>
      <c r="K2531">
        <v>1328752575</v>
      </c>
      <c r="L2531" s="13">
        <f t="shared" si="196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97"/>
        <v>1.0428333333333333</v>
      </c>
      <c r="R2531" s="8">
        <f t="shared" si="198"/>
        <v>82.328947368421055</v>
      </c>
      <c r="S2531" t="s">
        <v>8325</v>
      </c>
      <c r="T2531" t="s">
        <v>8354</v>
      </c>
      <c r="U2531">
        <f t="shared" si="199"/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95"/>
        <v>42113.993055555555</v>
      </c>
      <c r="K2532">
        <v>1426711505</v>
      </c>
      <c r="L2532" s="13">
        <f t="shared" si="196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97"/>
        <v>1</v>
      </c>
      <c r="R2532" s="8">
        <f t="shared" si="198"/>
        <v>135.41666666666666</v>
      </c>
      <c r="S2532" t="s">
        <v>8325</v>
      </c>
      <c r="T2532" t="s">
        <v>8354</v>
      </c>
      <c r="U2532">
        <f t="shared" si="199"/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95"/>
        <v>42230.957638888889</v>
      </c>
      <c r="K2533">
        <v>1437668354</v>
      </c>
      <c r="L2533" s="13">
        <f t="shared" si="196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97"/>
        <v>1.004</v>
      </c>
      <c r="R2533" s="8">
        <f t="shared" si="198"/>
        <v>74.06557377049181</v>
      </c>
      <c r="S2533" t="s">
        <v>8325</v>
      </c>
      <c r="T2533" t="s">
        <v>8354</v>
      </c>
      <c r="U2533">
        <f t="shared" si="199"/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95"/>
        <v>41137.640810185185</v>
      </c>
      <c r="K2534">
        <v>1342556566</v>
      </c>
      <c r="L2534" s="13">
        <f t="shared" si="196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97"/>
        <v>1.26125</v>
      </c>
      <c r="R2534" s="8">
        <f t="shared" si="198"/>
        <v>84.083333333333329</v>
      </c>
      <c r="S2534" t="s">
        <v>8325</v>
      </c>
      <c r="T2534" t="s">
        <v>8354</v>
      </c>
      <c r="U2534">
        <f t="shared" si="19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95"/>
        <v>41334.542453703703</v>
      </c>
      <c r="K2535">
        <v>1359568911</v>
      </c>
      <c r="L2535" s="13">
        <f t="shared" si="196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97"/>
        <v>1.1066666666666667</v>
      </c>
      <c r="R2535" s="8">
        <f t="shared" si="198"/>
        <v>61.029411764705884</v>
      </c>
      <c r="S2535" t="s">
        <v>8325</v>
      </c>
      <c r="T2535" t="s">
        <v>8354</v>
      </c>
      <c r="U2535">
        <f t="shared" si="199"/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95"/>
        <v>40179.041666666664</v>
      </c>
      <c r="K2536">
        <v>1257871712</v>
      </c>
      <c r="L2536" s="13">
        <f t="shared" si="196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97"/>
        <v>1.05</v>
      </c>
      <c r="R2536" s="8">
        <f t="shared" si="198"/>
        <v>150</v>
      </c>
      <c r="S2536" t="s">
        <v>8325</v>
      </c>
      <c r="T2536" t="s">
        <v>8354</v>
      </c>
      <c r="U2536">
        <f t="shared" si="199"/>
        <v>51.549629629633273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95"/>
        <v>41974.624363425923</v>
      </c>
      <c r="K2537">
        <v>1414781945</v>
      </c>
      <c r="L2537" s="13">
        <f t="shared" si="196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97"/>
        <v>1.03775</v>
      </c>
      <c r="R2537" s="8">
        <f t="shared" si="198"/>
        <v>266.08974358974359</v>
      </c>
      <c r="S2537" t="s">
        <v>8325</v>
      </c>
      <c r="T2537" t="s">
        <v>8354</v>
      </c>
      <c r="U2537">
        <f t="shared" si="199"/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95"/>
        <v>41484.89775462963</v>
      </c>
      <c r="K2538">
        <v>1373337166</v>
      </c>
      <c r="L2538" s="13">
        <f t="shared" si="196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97"/>
        <v>1.1599999999999999</v>
      </c>
      <c r="R2538" s="8">
        <f t="shared" si="198"/>
        <v>7.25</v>
      </c>
      <c r="S2538" t="s">
        <v>8325</v>
      </c>
      <c r="T2538" t="s">
        <v>8354</v>
      </c>
      <c r="U2538">
        <f t="shared" si="19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95"/>
        <v>40756.440451388888</v>
      </c>
      <c r="K2539">
        <v>1307028855</v>
      </c>
      <c r="L2539" s="13">
        <f t="shared" si="196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97"/>
        <v>1.1000000000000001</v>
      </c>
      <c r="R2539" s="8">
        <f t="shared" si="198"/>
        <v>100</v>
      </c>
      <c r="S2539" t="s">
        <v>8325</v>
      </c>
      <c r="T2539" t="s">
        <v>8354</v>
      </c>
      <c r="U2539">
        <f t="shared" si="19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95"/>
        <v>41328.999305555553</v>
      </c>
      <c r="K2540">
        <v>1359029661</v>
      </c>
      <c r="L2540" s="13">
        <f t="shared" si="196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97"/>
        <v>1.130176111111111</v>
      </c>
      <c r="R2540" s="8">
        <f t="shared" si="198"/>
        <v>109.96308108108107</v>
      </c>
      <c r="S2540" t="s">
        <v>8325</v>
      </c>
      <c r="T2540" t="s">
        <v>8354</v>
      </c>
      <c r="U2540">
        <f t="shared" si="199"/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95"/>
        <v>42037.693888888891</v>
      </c>
      <c r="K2541">
        <v>1417729152</v>
      </c>
      <c r="L2541" s="13">
        <f t="shared" si="196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97"/>
        <v>1.0024999999999999</v>
      </c>
      <c r="R2541" s="8">
        <f t="shared" si="198"/>
        <v>169.91525423728814</v>
      </c>
      <c r="S2541" t="s">
        <v>8325</v>
      </c>
      <c r="T2541" t="s">
        <v>8354</v>
      </c>
      <c r="U2541">
        <f t="shared" si="19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95"/>
        <v>40845.466678240737</v>
      </c>
      <c r="K2542">
        <v>1314720721</v>
      </c>
      <c r="L2542" s="13">
        <f t="shared" si="196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97"/>
        <v>1.034</v>
      </c>
      <c r="R2542" s="8">
        <f t="shared" si="198"/>
        <v>95.740740740740748</v>
      </c>
      <c r="S2542" t="s">
        <v>8325</v>
      </c>
      <c r="T2542" t="s">
        <v>8354</v>
      </c>
      <c r="U2542">
        <f t="shared" si="19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95"/>
        <v>41543.240949074076</v>
      </c>
      <c r="K2543">
        <v>1375008418</v>
      </c>
      <c r="L2543" s="13">
        <f t="shared" si="196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97"/>
        <v>1.0702857142857143</v>
      </c>
      <c r="R2543" s="8">
        <f t="shared" si="198"/>
        <v>59.460317460317462</v>
      </c>
      <c r="S2543" t="s">
        <v>8325</v>
      </c>
      <c r="T2543" t="s">
        <v>8354</v>
      </c>
      <c r="U2543">
        <f t="shared" si="19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95"/>
        <v>41547.957638888889</v>
      </c>
      <c r="K2544">
        <v>1377252857</v>
      </c>
      <c r="L2544" s="13">
        <f t="shared" si="196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97"/>
        <v>1.0357142857142858</v>
      </c>
      <c r="R2544" s="8">
        <f t="shared" si="198"/>
        <v>55.769230769230766</v>
      </c>
      <c r="S2544" t="s">
        <v>8325</v>
      </c>
      <c r="T2544" t="s">
        <v>8354</v>
      </c>
      <c r="U2544">
        <f t="shared" si="199"/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95"/>
        <v>40544.916666666664</v>
      </c>
      <c r="K2545">
        <v>1291257298</v>
      </c>
      <c r="L2545" s="13">
        <f t="shared" si="196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97"/>
        <v>1.5640000000000001</v>
      </c>
      <c r="R2545" s="8">
        <f t="shared" si="198"/>
        <v>30.076923076923077</v>
      </c>
      <c r="S2545" t="s">
        <v>8325</v>
      </c>
      <c r="T2545" t="s">
        <v>8354</v>
      </c>
      <c r="U2545">
        <f t="shared" si="199"/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95"/>
        <v>41098.3121412037</v>
      </c>
      <c r="K2546">
        <v>1339158569</v>
      </c>
      <c r="L2546" s="13">
        <f t="shared" si="196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97"/>
        <v>1.0082</v>
      </c>
      <c r="R2546" s="8">
        <f t="shared" si="198"/>
        <v>88.438596491228068</v>
      </c>
      <c r="S2546" t="s">
        <v>8325</v>
      </c>
      <c r="T2546" t="s">
        <v>8354</v>
      </c>
      <c r="U2546">
        <f t="shared" si="19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95"/>
        <v>42061.812499999993</v>
      </c>
      <c r="K2547">
        <v>1421983138</v>
      </c>
      <c r="L2547" s="13">
        <f t="shared" si="196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97"/>
        <v>1.9530000000000001</v>
      </c>
      <c r="R2547" s="8">
        <f t="shared" si="198"/>
        <v>64.032786885245898</v>
      </c>
      <c r="S2547" t="s">
        <v>8325</v>
      </c>
      <c r="T2547" t="s">
        <v>8354</v>
      </c>
      <c r="U2547">
        <f t="shared" si="199"/>
        <v>34.882662037030968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95"/>
        <v>41552</v>
      </c>
      <c r="K2548">
        <v>1378586179</v>
      </c>
      <c r="L2548" s="13">
        <f t="shared" si="196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97"/>
        <v>1.1171428571428572</v>
      </c>
      <c r="R2548" s="8">
        <f t="shared" si="198"/>
        <v>60.153846153846153</v>
      </c>
      <c r="S2548" t="s">
        <v>8325</v>
      </c>
      <c r="T2548" t="s">
        <v>8354</v>
      </c>
      <c r="U2548">
        <f t="shared" si="199"/>
        <v>27.349780092590663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95"/>
        <v>41003.523182870369</v>
      </c>
      <c r="K2549">
        <v>1330972403</v>
      </c>
      <c r="L2549" s="13">
        <f t="shared" si="196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97"/>
        <v>1.1985454545454546</v>
      </c>
      <c r="R2549" s="8">
        <f t="shared" si="198"/>
        <v>49.194029850746269</v>
      </c>
      <c r="S2549" t="s">
        <v>8325</v>
      </c>
      <c r="T2549" t="s">
        <v>8354</v>
      </c>
      <c r="U2549">
        <f t="shared" si="199"/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95"/>
        <v>42642.977083333331</v>
      </c>
      <c r="K2550">
        <v>1473087637</v>
      </c>
      <c r="L2550" s="13">
        <f t="shared" si="196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97"/>
        <v>1.0185</v>
      </c>
      <c r="R2550" s="8">
        <f t="shared" si="198"/>
        <v>165.16216216216216</v>
      </c>
      <c r="S2550" t="s">
        <v>8325</v>
      </c>
      <c r="T2550" t="s">
        <v>8354</v>
      </c>
      <c r="U2550">
        <f t="shared" si="199"/>
        <v>24.559988425928168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95"/>
        <v>41425.5</v>
      </c>
      <c r="K2551">
        <v>1366999870</v>
      </c>
      <c r="L2551" s="13">
        <f t="shared" si="196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97"/>
        <v>1.0280254777070064</v>
      </c>
      <c r="R2551" s="8">
        <f t="shared" si="198"/>
        <v>43.621621621621621</v>
      </c>
      <c r="S2551" t="s">
        <v>8325</v>
      </c>
      <c r="T2551" t="s">
        <v>8354</v>
      </c>
      <c r="U2551">
        <f t="shared" si="199"/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95"/>
        <v>42284.957638888889</v>
      </c>
      <c r="K2552">
        <v>1439392406</v>
      </c>
      <c r="L2552" s="13">
        <f t="shared" si="196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97"/>
        <v>1.0084615384615385</v>
      </c>
      <c r="R2552" s="8">
        <f t="shared" si="198"/>
        <v>43.7</v>
      </c>
      <c r="S2552" t="s">
        <v>8325</v>
      </c>
      <c r="T2552" t="s">
        <v>8354</v>
      </c>
      <c r="U2552">
        <f t="shared" si="199"/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95"/>
        <v>40989.658333333333</v>
      </c>
      <c r="K2553">
        <v>1329890585</v>
      </c>
      <c r="L2553" s="13">
        <f t="shared" si="196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97"/>
        <v>1.0273469387755103</v>
      </c>
      <c r="R2553" s="8">
        <f t="shared" si="198"/>
        <v>67.419642857142861</v>
      </c>
      <c r="S2553" t="s">
        <v>8325</v>
      </c>
      <c r="T2553" t="s">
        <v>8354</v>
      </c>
      <c r="U2553">
        <f t="shared" si="199"/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95"/>
        <v>42799.601631944439</v>
      </c>
      <c r="K2554">
        <v>1486149981</v>
      </c>
      <c r="L2554" s="13">
        <f t="shared" si="196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97"/>
        <v>1.0649999999999999</v>
      </c>
      <c r="R2554" s="8">
        <f t="shared" si="198"/>
        <v>177.5</v>
      </c>
      <c r="S2554" t="s">
        <v>8325</v>
      </c>
      <c r="T2554" t="s">
        <v>8354</v>
      </c>
      <c r="U2554">
        <f t="shared" si="19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95"/>
        <v>41172.990821759253</v>
      </c>
      <c r="K2555">
        <v>1343018807</v>
      </c>
      <c r="L2555" s="13">
        <f t="shared" si="196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97"/>
        <v>1.5553333333333332</v>
      </c>
      <c r="R2555" s="8">
        <f t="shared" si="198"/>
        <v>38.883333333333333</v>
      </c>
      <c r="S2555" t="s">
        <v>8325</v>
      </c>
      <c r="T2555" t="s">
        <v>8354</v>
      </c>
      <c r="U2555">
        <f t="shared" si="19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95"/>
        <v>42155.957638888889</v>
      </c>
      <c r="K2556">
        <v>1430445163</v>
      </c>
      <c r="L2556" s="13">
        <f t="shared" si="196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97"/>
        <v>1.228</v>
      </c>
      <c r="R2556" s="8">
        <f t="shared" si="198"/>
        <v>54.985074626865675</v>
      </c>
      <c r="S2556" t="s">
        <v>8325</v>
      </c>
      <c r="T2556" t="s">
        <v>8354</v>
      </c>
      <c r="U2556">
        <f t="shared" si="199"/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95"/>
        <v>41057.44667824074</v>
      </c>
      <c r="K2557">
        <v>1335541393</v>
      </c>
      <c r="L2557" s="13">
        <f t="shared" si="196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97"/>
        <v>1.0734999999999999</v>
      </c>
      <c r="R2557" s="8">
        <f t="shared" si="198"/>
        <v>61.342857142857142</v>
      </c>
      <c r="S2557" t="s">
        <v>8325</v>
      </c>
      <c r="T2557" t="s">
        <v>8354</v>
      </c>
      <c r="U2557">
        <f t="shared" si="19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95"/>
        <v>41267.783067129625</v>
      </c>
      <c r="K2558">
        <v>1352504857</v>
      </c>
      <c r="L2558" s="13">
        <f t="shared" si="196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97"/>
        <v>1.0550335570469798</v>
      </c>
      <c r="R2558" s="8">
        <f t="shared" si="198"/>
        <v>23.117647058823529</v>
      </c>
      <c r="S2558" t="s">
        <v>8325</v>
      </c>
      <c r="T2558" t="s">
        <v>8354</v>
      </c>
      <c r="U2558">
        <f t="shared" si="19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95"/>
        <v>41774.536874999998</v>
      </c>
      <c r="K2559">
        <v>1397584386</v>
      </c>
      <c r="L2559" s="13">
        <f t="shared" si="196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97"/>
        <v>1.1844444444444444</v>
      </c>
      <c r="R2559" s="8">
        <f t="shared" si="198"/>
        <v>29.611111111111111</v>
      </c>
      <c r="S2559" t="s">
        <v>8325</v>
      </c>
      <c r="T2559" t="s">
        <v>8354</v>
      </c>
      <c r="U2559">
        <f t="shared" si="19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95"/>
        <v>42125.374305555553</v>
      </c>
      <c r="K2560">
        <v>1427747906</v>
      </c>
      <c r="L2560" s="13">
        <f t="shared" si="196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97"/>
        <v>1.0888</v>
      </c>
      <c r="R2560" s="8">
        <f t="shared" si="198"/>
        <v>75.611111111111114</v>
      </c>
      <c r="S2560" t="s">
        <v>8325</v>
      </c>
      <c r="T2560" t="s">
        <v>8354</v>
      </c>
      <c r="U2560">
        <f t="shared" si="199"/>
        <v>31.722615740742185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95"/>
        <v>40862.609027777777</v>
      </c>
      <c r="K2561">
        <v>1318539484</v>
      </c>
      <c r="L2561" s="13">
        <f t="shared" si="196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97"/>
        <v>1.1125</v>
      </c>
      <c r="R2561" s="8">
        <f t="shared" si="198"/>
        <v>35.6</v>
      </c>
      <c r="S2561" t="s">
        <v>8325</v>
      </c>
      <c r="T2561" t="s">
        <v>8354</v>
      </c>
      <c r="U2561">
        <f t="shared" si="199"/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ref="J2562:J2625" si="200">(I2562/86400)+25569+(-5/24)</f>
        <v>42069.742754629631</v>
      </c>
      <c r="K2562">
        <v>1423090174</v>
      </c>
      <c r="L2562" s="13">
        <f t="shared" ref="L2562:L2625" si="201">(K2562/86400)+25569+(-5/24)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02">E2562/D2562</f>
        <v>1.0009999999999999</v>
      </c>
      <c r="R2562" s="8">
        <f t="shared" ref="R2562:R2625" si="203">E2562/N2562</f>
        <v>143</v>
      </c>
      <c r="S2562" t="s">
        <v>8325</v>
      </c>
      <c r="T2562" t="s">
        <v>8354</v>
      </c>
      <c r="U2562">
        <f t="shared" si="19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si="200"/>
        <v>42290.320474537039</v>
      </c>
      <c r="K2563">
        <v>1442148089</v>
      </c>
      <c r="L2563" s="13">
        <f t="shared" si="201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02"/>
        <v>0</v>
      </c>
      <c r="R2563" s="8" t="e">
        <f t="shared" si="203"/>
        <v>#DIV/0!</v>
      </c>
      <c r="S2563" t="s">
        <v>8336</v>
      </c>
      <c r="T2563" t="s">
        <v>8337</v>
      </c>
      <c r="U2563">
        <f t="shared" ref="U2563:U2626" si="204">J2563-L2563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00"/>
        <v>42654.316423611112</v>
      </c>
      <c r="K2564">
        <v>1471005339</v>
      </c>
      <c r="L2564" s="13">
        <f t="shared" si="20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02"/>
        <v>7.4999999999999997E-3</v>
      </c>
      <c r="R2564" s="8">
        <f t="shared" si="203"/>
        <v>25</v>
      </c>
      <c r="S2564" t="s">
        <v>8336</v>
      </c>
      <c r="T2564" t="s">
        <v>8337</v>
      </c>
      <c r="U2564">
        <f t="shared" si="204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00"/>
        <v>42214.931145833332</v>
      </c>
      <c r="K2565">
        <v>1433042451</v>
      </c>
      <c r="L2565" s="13">
        <f t="shared" si="20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02"/>
        <v>0</v>
      </c>
      <c r="R2565" s="8" t="e">
        <f t="shared" si="203"/>
        <v>#DIV/0!</v>
      </c>
      <c r="S2565" t="s">
        <v>8336</v>
      </c>
      <c r="T2565" t="s">
        <v>8337</v>
      </c>
      <c r="U2565">
        <f t="shared" si="204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00"/>
        <v>41851.83216435185</v>
      </c>
      <c r="K2566">
        <v>1404262699</v>
      </c>
      <c r="L2566" s="13">
        <f t="shared" si="20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02"/>
        <v>0</v>
      </c>
      <c r="R2566" s="8" t="e">
        <f t="shared" si="203"/>
        <v>#DIV/0!</v>
      </c>
      <c r="S2566" t="s">
        <v>8336</v>
      </c>
      <c r="T2566" t="s">
        <v>8337</v>
      </c>
      <c r="U2566">
        <f t="shared" si="204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00"/>
        <v>42499.659722222219</v>
      </c>
      <c r="K2567">
        <v>1457710589</v>
      </c>
      <c r="L2567" s="13">
        <f t="shared" si="20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02"/>
        <v>0.01</v>
      </c>
      <c r="R2567" s="8">
        <f t="shared" si="203"/>
        <v>100</v>
      </c>
      <c r="S2567" t="s">
        <v>8336</v>
      </c>
      <c r="T2567" t="s">
        <v>8337</v>
      </c>
      <c r="U2567">
        <f t="shared" si="204"/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00"/>
        <v>41872.772546296292</v>
      </c>
      <c r="K2568">
        <v>1406071948</v>
      </c>
      <c r="L2568" s="13">
        <f t="shared" si="20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02"/>
        <v>0</v>
      </c>
      <c r="R2568" s="8" t="e">
        <f t="shared" si="203"/>
        <v>#DIV/0!</v>
      </c>
      <c r="S2568" t="s">
        <v>8336</v>
      </c>
      <c r="T2568" t="s">
        <v>8337</v>
      </c>
      <c r="U2568">
        <f t="shared" si="204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00"/>
        <v>42117.670578703699</v>
      </c>
      <c r="K2569">
        <v>1427231138</v>
      </c>
      <c r="L2569" s="13">
        <f t="shared" si="20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02"/>
        <v>2.6666666666666666E-3</v>
      </c>
      <c r="R2569" s="8">
        <f t="shared" si="203"/>
        <v>60</v>
      </c>
      <c r="S2569" t="s">
        <v>8336</v>
      </c>
      <c r="T2569" t="s">
        <v>8337</v>
      </c>
      <c r="U2569">
        <f t="shared" si="204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00"/>
        <v>42614.45826388889</v>
      </c>
      <c r="K2570">
        <v>1470153594</v>
      </c>
      <c r="L2570" s="13">
        <f t="shared" si="20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02"/>
        <v>5.0000000000000001E-3</v>
      </c>
      <c r="R2570" s="8">
        <f t="shared" si="203"/>
        <v>50</v>
      </c>
      <c r="S2570" t="s">
        <v>8336</v>
      </c>
      <c r="T2570" t="s">
        <v>8337</v>
      </c>
      <c r="U2570">
        <f t="shared" si="204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00"/>
        <v>42263.897129629629</v>
      </c>
      <c r="K2571">
        <v>1439865112</v>
      </c>
      <c r="L2571" s="13">
        <f t="shared" si="20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02"/>
        <v>2.2307692307692306E-2</v>
      </c>
      <c r="R2571" s="8">
        <f t="shared" si="203"/>
        <v>72.5</v>
      </c>
      <c r="S2571" t="s">
        <v>8336</v>
      </c>
      <c r="T2571" t="s">
        <v>8337</v>
      </c>
      <c r="U2571">
        <f t="shared" si="204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00"/>
        <v>42774.694849537038</v>
      </c>
      <c r="K2572">
        <v>1483998035</v>
      </c>
      <c r="L2572" s="13">
        <f t="shared" si="20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02"/>
        <v>8.4285714285714294E-3</v>
      </c>
      <c r="R2572" s="8">
        <f t="shared" si="203"/>
        <v>29.5</v>
      </c>
      <c r="S2572" t="s">
        <v>8336</v>
      </c>
      <c r="T2572" t="s">
        <v>8337</v>
      </c>
      <c r="U2572">
        <f t="shared" si="204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00"/>
        <v>42509.133344907408</v>
      </c>
      <c r="K2573">
        <v>1458461521</v>
      </c>
      <c r="L2573" s="13">
        <f t="shared" si="20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02"/>
        <v>2.5000000000000001E-3</v>
      </c>
      <c r="R2573" s="8">
        <f t="shared" si="203"/>
        <v>62.5</v>
      </c>
      <c r="S2573" t="s">
        <v>8336</v>
      </c>
      <c r="T2573" t="s">
        <v>8337</v>
      </c>
      <c r="U2573">
        <f t="shared" si="204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00"/>
        <v>42106.911076388882</v>
      </c>
      <c r="K2574">
        <v>1426301517</v>
      </c>
      <c r="L2574" s="13">
        <f t="shared" si="20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02"/>
        <v>0</v>
      </c>
      <c r="R2574" s="8" t="e">
        <f t="shared" si="203"/>
        <v>#DIV/0!</v>
      </c>
      <c r="S2574" t="s">
        <v>8336</v>
      </c>
      <c r="T2574" t="s">
        <v>8337</v>
      </c>
      <c r="U2574">
        <f t="shared" si="204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00"/>
        <v>41874.383668981478</v>
      </c>
      <c r="K2575">
        <v>1404915149</v>
      </c>
      <c r="L2575" s="13">
        <f t="shared" si="20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02"/>
        <v>0</v>
      </c>
      <c r="R2575" s="8" t="e">
        <f t="shared" si="203"/>
        <v>#DIV/0!</v>
      </c>
      <c r="S2575" t="s">
        <v>8336</v>
      </c>
      <c r="T2575" t="s">
        <v>8337</v>
      </c>
      <c r="U2575">
        <f t="shared" si="204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00"/>
        <v>42508.617418981477</v>
      </c>
      <c r="K2576">
        <v>1461786545</v>
      </c>
      <c r="L2576" s="13">
        <f t="shared" si="20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02"/>
        <v>0</v>
      </c>
      <c r="R2576" s="8" t="e">
        <f t="shared" si="203"/>
        <v>#DIV/0!</v>
      </c>
      <c r="S2576" t="s">
        <v>8336</v>
      </c>
      <c r="T2576" t="s">
        <v>8337</v>
      </c>
      <c r="U2576">
        <f t="shared" si="204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00"/>
        <v>42015.900393518517</v>
      </c>
      <c r="K2577">
        <v>1418438194</v>
      </c>
      <c r="L2577" s="13">
        <f t="shared" si="20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02"/>
        <v>0</v>
      </c>
      <c r="R2577" s="8" t="e">
        <f t="shared" si="203"/>
        <v>#DIV/0!</v>
      </c>
      <c r="S2577" t="s">
        <v>8336</v>
      </c>
      <c r="T2577" t="s">
        <v>8337</v>
      </c>
      <c r="U2577">
        <f t="shared" si="204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00"/>
        <v>42104.759803240733</v>
      </c>
      <c r="K2578">
        <v>1424823247</v>
      </c>
      <c r="L2578" s="13">
        <f t="shared" si="20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02"/>
        <v>0</v>
      </c>
      <c r="R2578" s="8" t="e">
        <f t="shared" si="203"/>
        <v>#DIV/0!</v>
      </c>
      <c r="S2578" t="s">
        <v>8336</v>
      </c>
      <c r="T2578" t="s">
        <v>8337</v>
      </c>
      <c r="U2578">
        <f t="shared" si="204"/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00"/>
        <v>41855.612233796295</v>
      </c>
      <c r="K2579">
        <v>1405021297</v>
      </c>
      <c r="L2579" s="13">
        <f t="shared" si="20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02"/>
        <v>0</v>
      </c>
      <c r="R2579" s="8" t="e">
        <f t="shared" si="203"/>
        <v>#DIV/0!</v>
      </c>
      <c r="S2579" t="s">
        <v>8336</v>
      </c>
      <c r="T2579" t="s">
        <v>8337</v>
      </c>
      <c r="U2579">
        <f t="shared" si="204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00"/>
        <v>42286.499999999993</v>
      </c>
      <c r="K2580">
        <v>1440203579</v>
      </c>
      <c r="L2580" s="13">
        <f t="shared" si="20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02"/>
        <v>0</v>
      </c>
      <c r="R2580" s="8" t="e">
        <f t="shared" si="203"/>
        <v>#DIV/0!</v>
      </c>
      <c r="S2580" t="s">
        <v>8336</v>
      </c>
      <c r="T2580" t="s">
        <v>8337</v>
      </c>
      <c r="U2580">
        <f t="shared" si="204"/>
        <v>48.685428240736655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00"/>
        <v>41897.621562499997</v>
      </c>
      <c r="K2581">
        <v>1405626903</v>
      </c>
      <c r="L2581" s="13">
        <f t="shared" si="20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02"/>
        <v>1.3849999999999999E-3</v>
      </c>
      <c r="R2581" s="8">
        <f t="shared" si="203"/>
        <v>23.083333333333332</v>
      </c>
      <c r="S2581" t="s">
        <v>8336</v>
      </c>
      <c r="T2581" t="s">
        <v>8337</v>
      </c>
      <c r="U2581">
        <f t="shared" si="204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00"/>
        <v>42139.916666666664</v>
      </c>
      <c r="K2582">
        <v>1429170603</v>
      </c>
      <c r="L2582" s="13">
        <f t="shared" si="20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02"/>
        <v>6.0000000000000001E-3</v>
      </c>
      <c r="R2582" s="8">
        <f t="shared" si="203"/>
        <v>25.5</v>
      </c>
      <c r="S2582" t="s">
        <v>8336</v>
      </c>
      <c r="T2582" t="s">
        <v>8337</v>
      </c>
      <c r="U2582">
        <f t="shared" si="204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00"/>
        <v>42324.461782407401</v>
      </c>
      <c r="K2583">
        <v>1445094298</v>
      </c>
      <c r="L2583" s="13">
        <f t="shared" si="20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02"/>
        <v>0.106</v>
      </c>
      <c r="R2583" s="8">
        <f t="shared" si="203"/>
        <v>48.18181818181818</v>
      </c>
      <c r="S2583" t="s">
        <v>8336</v>
      </c>
      <c r="T2583" t="s">
        <v>8337</v>
      </c>
      <c r="U2583">
        <f t="shared" si="204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00"/>
        <v>42672.780486111107</v>
      </c>
      <c r="K2584">
        <v>1475192634</v>
      </c>
      <c r="L2584" s="13">
        <f t="shared" si="20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02"/>
        <v>1.1111111111111112E-5</v>
      </c>
      <c r="R2584" s="8">
        <f t="shared" si="203"/>
        <v>1</v>
      </c>
      <c r="S2584" t="s">
        <v>8336</v>
      </c>
      <c r="T2584" t="s">
        <v>8337</v>
      </c>
      <c r="U2584">
        <f t="shared" si="204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00"/>
        <v>42079.519444444442</v>
      </c>
      <c r="K2585">
        <v>1421346480</v>
      </c>
      <c r="L2585" s="13">
        <f t="shared" si="20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02"/>
        <v>5.0000000000000001E-3</v>
      </c>
      <c r="R2585" s="8">
        <f t="shared" si="203"/>
        <v>1</v>
      </c>
      <c r="S2585" t="s">
        <v>8336</v>
      </c>
      <c r="T2585" t="s">
        <v>8337</v>
      </c>
      <c r="U2585">
        <f t="shared" si="204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00"/>
        <v>42169.964918981474</v>
      </c>
      <c r="K2586">
        <v>1431749369</v>
      </c>
      <c r="L2586" s="13">
        <f t="shared" si="20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02"/>
        <v>0</v>
      </c>
      <c r="R2586" s="8" t="e">
        <f t="shared" si="203"/>
        <v>#DIV/0!</v>
      </c>
      <c r="S2586" t="s">
        <v>8336</v>
      </c>
      <c r="T2586" t="s">
        <v>8337</v>
      </c>
      <c r="U2586">
        <f t="shared" si="204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00"/>
        <v>41825.754999999997</v>
      </c>
      <c r="K2587">
        <v>1402009632</v>
      </c>
      <c r="L2587" s="13">
        <f t="shared" si="20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02"/>
        <v>1.6666666666666668E-3</v>
      </c>
      <c r="R2587" s="8">
        <f t="shared" si="203"/>
        <v>50</v>
      </c>
      <c r="S2587" t="s">
        <v>8336</v>
      </c>
      <c r="T2587" t="s">
        <v>8337</v>
      </c>
      <c r="U2587">
        <f t="shared" si="204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00"/>
        <v>42363.121944444443</v>
      </c>
      <c r="K2588">
        <v>1448438136</v>
      </c>
      <c r="L2588" s="13">
        <f t="shared" si="20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02"/>
        <v>1.6666666666666668E-3</v>
      </c>
      <c r="R2588" s="8">
        <f t="shared" si="203"/>
        <v>5</v>
      </c>
      <c r="S2588" t="s">
        <v>8336</v>
      </c>
      <c r="T2588" t="s">
        <v>8337</v>
      </c>
      <c r="U2588">
        <f t="shared" si="204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00"/>
        <v>42368.467048611106</v>
      </c>
      <c r="K2589">
        <v>1448899953</v>
      </c>
      <c r="L2589" s="13">
        <f t="shared" si="20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02"/>
        <v>2.4340000000000001E-2</v>
      </c>
      <c r="R2589" s="8">
        <f t="shared" si="203"/>
        <v>202.83333333333334</v>
      </c>
      <c r="S2589" t="s">
        <v>8336</v>
      </c>
      <c r="T2589" t="s">
        <v>8337</v>
      </c>
      <c r="U2589">
        <f t="shared" si="204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00"/>
        <v>42094.343055555553</v>
      </c>
      <c r="K2590">
        <v>1423325626</v>
      </c>
      <c r="L2590" s="13">
        <f t="shared" si="20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02"/>
        <v>3.8833333333333331E-2</v>
      </c>
      <c r="R2590" s="8">
        <f t="shared" si="203"/>
        <v>29.125</v>
      </c>
      <c r="S2590" t="s">
        <v>8336</v>
      </c>
      <c r="T2590" t="s">
        <v>8337</v>
      </c>
      <c r="U2590">
        <f t="shared" si="204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00"/>
        <v>42452.286192129628</v>
      </c>
      <c r="K2591">
        <v>1456145527</v>
      </c>
      <c r="L2591" s="13">
        <f t="shared" si="20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02"/>
        <v>1E-4</v>
      </c>
      <c r="R2591" s="8">
        <f t="shared" si="203"/>
        <v>5</v>
      </c>
      <c r="S2591" t="s">
        <v>8336</v>
      </c>
      <c r="T2591" t="s">
        <v>8337</v>
      </c>
      <c r="U2591">
        <f t="shared" si="204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00"/>
        <v>42395.380752314813</v>
      </c>
      <c r="K2592">
        <v>1453212497</v>
      </c>
      <c r="L2592" s="13">
        <f t="shared" si="20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02"/>
        <v>0</v>
      </c>
      <c r="R2592" s="8" t="e">
        <f t="shared" si="203"/>
        <v>#DIV/0!</v>
      </c>
      <c r="S2592" t="s">
        <v>8336</v>
      </c>
      <c r="T2592" t="s">
        <v>8337</v>
      </c>
      <c r="U2592">
        <f t="shared" si="204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00"/>
        <v>42442.656527777777</v>
      </c>
      <c r="K2593">
        <v>1452721524</v>
      </c>
      <c r="L2593" s="13">
        <f t="shared" si="20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02"/>
        <v>1.7333333333333333E-2</v>
      </c>
      <c r="R2593" s="8">
        <f t="shared" si="203"/>
        <v>13</v>
      </c>
      <c r="S2593" t="s">
        <v>8336</v>
      </c>
      <c r="T2593" t="s">
        <v>8337</v>
      </c>
      <c r="U2593">
        <f t="shared" si="204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00"/>
        <v>41917.592835648145</v>
      </c>
      <c r="K2594">
        <v>1409944421</v>
      </c>
      <c r="L2594" s="13">
        <f t="shared" si="20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02"/>
        <v>1.6666666666666668E-3</v>
      </c>
      <c r="R2594" s="8">
        <f t="shared" si="203"/>
        <v>50</v>
      </c>
      <c r="S2594" t="s">
        <v>8336</v>
      </c>
      <c r="T2594" t="s">
        <v>8337</v>
      </c>
      <c r="U2594">
        <f t="shared" si="204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00"/>
        <v>42119.636874999997</v>
      </c>
      <c r="K2595">
        <v>1427401026</v>
      </c>
      <c r="L2595" s="13">
        <f t="shared" si="20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02"/>
        <v>0</v>
      </c>
      <c r="R2595" s="8" t="e">
        <f t="shared" si="203"/>
        <v>#DIV/0!</v>
      </c>
      <c r="S2595" t="s">
        <v>8336</v>
      </c>
      <c r="T2595" t="s">
        <v>8337</v>
      </c>
      <c r="U2595">
        <f t="shared" si="204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00"/>
        <v>41858.759583333333</v>
      </c>
      <c r="K2596">
        <v>1404861228</v>
      </c>
      <c r="L2596" s="13">
        <f t="shared" si="20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02"/>
        <v>1.2500000000000001E-5</v>
      </c>
      <c r="R2596" s="8">
        <f t="shared" si="203"/>
        <v>1</v>
      </c>
      <c r="S2596" t="s">
        <v>8336</v>
      </c>
      <c r="T2596" t="s">
        <v>8337</v>
      </c>
      <c r="U2596">
        <f t="shared" si="204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00"/>
        <v>42790.035879629628</v>
      </c>
      <c r="K2597">
        <v>1485323500</v>
      </c>
      <c r="L2597" s="13">
        <f t="shared" si="20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02"/>
        <v>0.12166666666666667</v>
      </c>
      <c r="R2597" s="8">
        <f t="shared" si="203"/>
        <v>96.05263157894737</v>
      </c>
      <c r="S2597" t="s">
        <v>8336</v>
      </c>
      <c r="T2597" t="s">
        <v>8337</v>
      </c>
      <c r="U2597">
        <f t="shared" si="204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00"/>
        <v>41858.45612268518</v>
      </c>
      <c r="K2598">
        <v>1404835009</v>
      </c>
      <c r="L2598" s="13">
        <f t="shared" si="20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02"/>
        <v>0.23588571428571428</v>
      </c>
      <c r="R2598" s="8">
        <f t="shared" si="203"/>
        <v>305.77777777777777</v>
      </c>
      <c r="S2598" t="s">
        <v>8336</v>
      </c>
      <c r="T2598" t="s">
        <v>8337</v>
      </c>
      <c r="U2598">
        <f t="shared" si="204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00"/>
        <v>42540.133298611108</v>
      </c>
      <c r="K2599">
        <v>1463731917</v>
      </c>
      <c r="L2599" s="13">
        <f t="shared" si="20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02"/>
        <v>5.6666666666666664E-2</v>
      </c>
      <c r="R2599" s="8">
        <f t="shared" si="203"/>
        <v>12.142857142857142</v>
      </c>
      <c r="S2599" t="s">
        <v>8336</v>
      </c>
      <c r="T2599" t="s">
        <v>8337</v>
      </c>
      <c r="U2599">
        <f t="shared" si="204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00"/>
        <v>42270.631956018515</v>
      </c>
      <c r="K2600">
        <v>1440447001</v>
      </c>
      <c r="L2600" s="13">
        <f t="shared" si="20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02"/>
        <v>0.39</v>
      </c>
      <c r="R2600" s="8">
        <f t="shared" si="203"/>
        <v>83.571428571428569</v>
      </c>
      <c r="S2600" t="s">
        <v>8336</v>
      </c>
      <c r="T2600" t="s">
        <v>8337</v>
      </c>
      <c r="U2600">
        <f t="shared" si="204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00"/>
        <v>41854.545682870368</v>
      </c>
      <c r="K2601">
        <v>1403201147</v>
      </c>
      <c r="L2601" s="13">
        <f t="shared" si="20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02"/>
        <v>9.9546510341776348E-3</v>
      </c>
      <c r="R2601" s="8">
        <f t="shared" si="203"/>
        <v>18</v>
      </c>
      <c r="S2601" t="s">
        <v>8336</v>
      </c>
      <c r="T2601" t="s">
        <v>8337</v>
      </c>
      <c r="U2601">
        <f t="shared" si="204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00"/>
        <v>42454.650462962956</v>
      </c>
      <c r="K2602">
        <v>1453757800</v>
      </c>
      <c r="L2602" s="13">
        <f t="shared" si="20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02"/>
        <v>6.9320000000000007E-2</v>
      </c>
      <c r="R2602" s="8">
        <f t="shared" si="203"/>
        <v>115.53333333333333</v>
      </c>
      <c r="S2602" t="s">
        <v>8336</v>
      </c>
      <c r="T2602" t="s">
        <v>8337</v>
      </c>
      <c r="U2602">
        <f t="shared" si="204"/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00"/>
        <v>41164.957638888889</v>
      </c>
      <c r="K2603">
        <v>1346276349</v>
      </c>
      <c r="L2603" s="13">
        <f t="shared" si="20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02"/>
        <v>6.6139999999999999</v>
      </c>
      <c r="R2603" s="8">
        <f t="shared" si="203"/>
        <v>21.900662251655628</v>
      </c>
      <c r="S2603" t="s">
        <v>8319</v>
      </c>
      <c r="T2603" t="s">
        <v>8355</v>
      </c>
      <c r="U2603">
        <f t="shared" si="204"/>
        <v>14.263784722221317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00"/>
        <v>41955.680555555555</v>
      </c>
      <c r="K2604">
        <v>1412358968</v>
      </c>
      <c r="L2604" s="13">
        <f t="shared" si="20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02"/>
        <v>3.2609166666666667</v>
      </c>
      <c r="R2604" s="8">
        <f t="shared" si="203"/>
        <v>80.022494887525568</v>
      </c>
      <c r="S2604" t="s">
        <v>8319</v>
      </c>
      <c r="T2604" t="s">
        <v>8355</v>
      </c>
      <c r="U2604">
        <f t="shared" si="204"/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00"/>
        <v>41631.704328703701</v>
      </c>
      <c r="K2605">
        <v>1386626054</v>
      </c>
      <c r="L2605" s="13">
        <f t="shared" si="20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02"/>
        <v>1.0148571428571429</v>
      </c>
      <c r="R2605" s="8">
        <f t="shared" si="203"/>
        <v>35.520000000000003</v>
      </c>
      <c r="S2605" t="s">
        <v>8319</v>
      </c>
      <c r="T2605" t="s">
        <v>8355</v>
      </c>
      <c r="U2605">
        <f t="shared" si="204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00"/>
        <v>41027.842858796292</v>
      </c>
      <c r="K2606">
        <v>1333070023</v>
      </c>
      <c r="L2606" s="13">
        <f t="shared" si="20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02"/>
        <v>1.0421799999999999</v>
      </c>
      <c r="R2606" s="8">
        <f t="shared" si="203"/>
        <v>64.933333333333323</v>
      </c>
      <c r="S2606" t="s">
        <v>8319</v>
      </c>
      <c r="T2606" t="s">
        <v>8355</v>
      </c>
      <c r="U2606">
        <f t="shared" si="204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00"/>
        <v>42538.33321759259</v>
      </c>
      <c r="K2607">
        <v>1463576390</v>
      </c>
      <c r="L2607" s="13">
        <f t="shared" si="20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02"/>
        <v>1.0742157000000001</v>
      </c>
      <c r="R2607" s="8">
        <f t="shared" si="203"/>
        <v>60.965703745743475</v>
      </c>
      <c r="S2607" t="s">
        <v>8319</v>
      </c>
      <c r="T2607" t="s">
        <v>8355</v>
      </c>
      <c r="U2607">
        <f t="shared" si="204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00"/>
        <v>41758.504421296289</v>
      </c>
      <c r="K2608">
        <v>1396026382</v>
      </c>
      <c r="L2608" s="13">
        <f t="shared" si="20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02"/>
        <v>1.1005454545454545</v>
      </c>
      <c r="R2608" s="8">
        <f t="shared" si="203"/>
        <v>31.444155844155844</v>
      </c>
      <c r="S2608" t="s">
        <v>8319</v>
      </c>
      <c r="T2608" t="s">
        <v>8355</v>
      </c>
      <c r="U2608">
        <f t="shared" si="204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00"/>
        <v>42227.874999999993</v>
      </c>
      <c r="K2609">
        <v>1435611572</v>
      </c>
      <c r="L2609" s="13">
        <f t="shared" si="20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02"/>
        <v>4.077</v>
      </c>
      <c r="R2609" s="8">
        <f t="shared" si="203"/>
        <v>81.949748743718587</v>
      </c>
      <c r="S2609" t="s">
        <v>8319</v>
      </c>
      <c r="T2609" t="s">
        <v>8355</v>
      </c>
      <c r="U2609">
        <f t="shared" si="204"/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00"/>
        <v>42808.791666666664</v>
      </c>
      <c r="K2610">
        <v>1485976468</v>
      </c>
      <c r="L2610" s="13">
        <f t="shared" si="20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02"/>
        <v>2.2392500000000002</v>
      </c>
      <c r="R2610" s="8">
        <f t="shared" si="203"/>
        <v>58.92763157894737</v>
      </c>
      <c r="S2610" t="s">
        <v>8319</v>
      </c>
      <c r="T2610" t="s">
        <v>8355</v>
      </c>
      <c r="U2610">
        <f t="shared" si="204"/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00"/>
        <v>41105.02952546296</v>
      </c>
      <c r="K2611">
        <v>1339738951</v>
      </c>
      <c r="L2611" s="13">
        <f t="shared" si="20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02"/>
        <v>3.038011142857143</v>
      </c>
      <c r="R2611" s="8">
        <f t="shared" si="203"/>
        <v>157.29347633136095</v>
      </c>
      <c r="S2611" t="s">
        <v>8319</v>
      </c>
      <c r="T2611" t="s">
        <v>8355</v>
      </c>
      <c r="U2611">
        <f t="shared" si="204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00"/>
        <v>42604.082638888889</v>
      </c>
      <c r="K2612">
        <v>1468444125</v>
      </c>
      <c r="L2612" s="13">
        <f t="shared" si="20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02"/>
        <v>1.4132510432681749</v>
      </c>
      <c r="R2612" s="8">
        <f t="shared" si="203"/>
        <v>55.758509532062391</v>
      </c>
      <c r="S2612" t="s">
        <v>8319</v>
      </c>
      <c r="T2612" t="s">
        <v>8355</v>
      </c>
      <c r="U2612">
        <f t="shared" si="204"/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00"/>
        <v>42737.749305555553</v>
      </c>
      <c r="K2613">
        <v>1480493014</v>
      </c>
      <c r="L2613" s="13">
        <f t="shared" si="20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02"/>
        <v>27.906363636363636</v>
      </c>
      <c r="R2613" s="8">
        <f t="shared" si="203"/>
        <v>83.802893802893806</v>
      </c>
      <c r="S2613" t="s">
        <v>8319</v>
      </c>
      <c r="T2613" t="s">
        <v>8355</v>
      </c>
      <c r="U2613">
        <f t="shared" si="204"/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00"/>
        <v>42012.934837962959</v>
      </c>
      <c r="K2614">
        <v>1418095570</v>
      </c>
      <c r="L2614" s="13">
        <f t="shared" si="20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02"/>
        <v>1.7176130000000001</v>
      </c>
      <c r="R2614" s="8">
        <f t="shared" si="203"/>
        <v>58.422210884353746</v>
      </c>
      <c r="S2614" t="s">
        <v>8319</v>
      </c>
      <c r="T2614" t="s">
        <v>8355</v>
      </c>
      <c r="U2614">
        <f t="shared" si="204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00"/>
        <v>41173.609884259255</v>
      </c>
      <c r="K2615">
        <v>1345664294</v>
      </c>
      <c r="L2615" s="13">
        <f t="shared" si="20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02"/>
        <v>1.0101333333333333</v>
      </c>
      <c r="R2615" s="8">
        <f t="shared" si="203"/>
        <v>270.57142857142856</v>
      </c>
      <c r="S2615" t="s">
        <v>8319</v>
      </c>
      <c r="T2615" t="s">
        <v>8355</v>
      </c>
      <c r="U2615">
        <f t="shared" si="204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00"/>
        <v>41759</v>
      </c>
      <c r="K2616">
        <v>1396371612</v>
      </c>
      <c r="L2616" s="13">
        <f t="shared" si="20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02"/>
        <v>1.02</v>
      </c>
      <c r="R2616" s="8">
        <f t="shared" si="203"/>
        <v>107.1</v>
      </c>
      <c r="S2616" t="s">
        <v>8319</v>
      </c>
      <c r="T2616" t="s">
        <v>8355</v>
      </c>
      <c r="U2616">
        <f t="shared" si="204"/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00"/>
        <v>42490.291666666664</v>
      </c>
      <c r="K2617">
        <v>1458820564</v>
      </c>
      <c r="L2617" s="13">
        <f t="shared" si="20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02"/>
        <v>1.6976511744127936</v>
      </c>
      <c r="R2617" s="8">
        <f t="shared" si="203"/>
        <v>47.180555555555557</v>
      </c>
      <c r="S2617" t="s">
        <v>8319</v>
      </c>
      <c r="T2617" t="s">
        <v>8355</v>
      </c>
      <c r="U2617">
        <f t="shared" si="204"/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00"/>
        <v>42241.786215277774</v>
      </c>
      <c r="K2618">
        <v>1437954729</v>
      </c>
      <c r="L2618" s="13">
        <f t="shared" si="20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02"/>
        <v>1.14534</v>
      </c>
      <c r="R2618" s="8">
        <f t="shared" si="203"/>
        <v>120.30882352941177</v>
      </c>
      <c r="S2618" t="s">
        <v>8319</v>
      </c>
      <c r="T2618" t="s">
        <v>8355</v>
      </c>
      <c r="U2618">
        <f t="shared" si="204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00"/>
        <v>41932.666099537033</v>
      </c>
      <c r="K2619">
        <v>1411246751</v>
      </c>
      <c r="L2619" s="13">
        <f t="shared" si="20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02"/>
        <v>8.7759999999999998</v>
      </c>
      <c r="R2619" s="8">
        <f t="shared" si="203"/>
        <v>27.59748427672956</v>
      </c>
      <c r="S2619" t="s">
        <v>8319</v>
      </c>
      <c r="T2619" t="s">
        <v>8355</v>
      </c>
      <c r="U2619">
        <f t="shared" si="204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00"/>
        <v>42339.625706018516</v>
      </c>
      <c r="K2620">
        <v>1443812461</v>
      </c>
      <c r="L2620" s="13">
        <f t="shared" si="20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02"/>
        <v>1.0538666666666667</v>
      </c>
      <c r="R2620" s="8">
        <f t="shared" si="203"/>
        <v>205.2987012987013</v>
      </c>
      <c r="S2620" t="s">
        <v>8319</v>
      </c>
      <c r="T2620" t="s">
        <v>8355</v>
      </c>
      <c r="U2620">
        <f t="shared" si="204"/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00"/>
        <v>42300.249999999993</v>
      </c>
      <c r="K2621">
        <v>1443302004</v>
      </c>
      <c r="L2621" s="13">
        <f t="shared" si="20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02"/>
        <v>1.8839999999999999</v>
      </c>
      <c r="R2621" s="8">
        <f t="shared" si="203"/>
        <v>35.547169811320757</v>
      </c>
      <c r="S2621" t="s">
        <v>8319</v>
      </c>
      <c r="T2621" t="s">
        <v>8355</v>
      </c>
      <c r="U2621">
        <f t="shared" si="204"/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00"/>
        <v>42287.833333333336</v>
      </c>
      <c r="K2622">
        <v>1441339242</v>
      </c>
      <c r="L2622" s="13">
        <f t="shared" si="20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02"/>
        <v>1.436523076923077</v>
      </c>
      <c r="R2622" s="8">
        <f t="shared" si="203"/>
        <v>74.639488409272587</v>
      </c>
      <c r="S2622" t="s">
        <v>8319</v>
      </c>
      <c r="T2622" t="s">
        <v>8355</v>
      </c>
      <c r="U2622">
        <f t="shared" si="204"/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00"/>
        <v>42145.539212962962</v>
      </c>
      <c r="K2623">
        <v>1429638988</v>
      </c>
      <c r="L2623" s="13">
        <f t="shared" si="20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02"/>
        <v>1.4588000000000001</v>
      </c>
      <c r="R2623" s="8">
        <f t="shared" si="203"/>
        <v>47.058064516129029</v>
      </c>
      <c r="S2623" t="s">
        <v>8319</v>
      </c>
      <c r="T2623" t="s">
        <v>8355</v>
      </c>
      <c r="U2623">
        <f t="shared" si="204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00"/>
        <v>42734.534907407404</v>
      </c>
      <c r="K2624">
        <v>1479232216</v>
      </c>
      <c r="L2624" s="13">
        <f t="shared" si="20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02"/>
        <v>1.3118399999999999</v>
      </c>
      <c r="R2624" s="8">
        <f t="shared" si="203"/>
        <v>26.591351351351353</v>
      </c>
      <c r="S2624" t="s">
        <v>8319</v>
      </c>
      <c r="T2624" t="s">
        <v>8355</v>
      </c>
      <c r="U2624">
        <f t="shared" si="204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00"/>
        <v>42706.048217592594</v>
      </c>
      <c r="K2625">
        <v>1479449366</v>
      </c>
      <c r="L2625" s="13">
        <f t="shared" si="20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02"/>
        <v>1.1399999999999999</v>
      </c>
      <c r="R2625" s="8">
        <f t="shared" si="203"/>
        <v>36.774193548387096</v>
      </c>
      <c r="S2625" t="s">
        <v>8319</v>
      </c>
      <c r="T2625" t="s">
        <v>8355</v>
      </c>
      <c r="U2625">
        <f t="shared" si="204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ref="J2626:J2689" si="205">(I2626/86400)+25569+(-5/24)</f>
        <v>41165.213217592587</v>
      </c>
      <c r="K2626">
        <v>1345716422</v>
      </c>
      <c r="L2626" s="13">
        <f t="shared" ref="L2626:L2689" si="206">(K2626/86400)+25569+(-5/24)</f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07">E2626/D2626</f>
        <v>13.794206249999998</v>
      </c>
      <c r="R2626" s="8">
        <f t="shared" ref="R2626:R2689" si="208">E2626/N2626</f>
        <v>31.820544982698959</v>
      </c>
      <c r="S2626" t="s">
        <v>8319</v>
      </c>
      <c r="T2626" t="s">
        <v>8355</v>
      </c>
      <c r="U2626">
        <f t="shared" si="204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si="205"/>
        <v>42683.643611111103</v>
      </c>
      <c r="K2627">
        <v>1476559608</v>
      </c>
      <c r="L2627" s="13">
        <f t="shared" si="206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07"/>
        <v>9.56</v>
      </c>
      <c r="R2627" s="8">
        <f t="shared" si="208"/>
        <v>27.576923076923077</v>
      </c>
      <c r="S2627" t="s">
        <v>8319</v>
      </c>
      <c r="T2627" t="s">
        <v>8355</v>
      </c>
      <c r="U2627">
        <f t="shared" ref="U2627:U2690" si="209">J2627-L2627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05"/>
        <v>42158.41978009259</v>
      </c>
      <c r="K2628">
        <v>1430751869</v>
      </c>
      <c r="L2628" s="13">
        <f t="shared" si="206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07"/>
        <v>1.1200000000000001</v>
      </c>
      <c r="R2628" s="8">
        <f t="shared" si="208"/>
        <v>56</v>
      </c>
      <c r="S2628" t="s">
        <v>8319</v>
      </c>
      <c r="T2628" t="s">
        <v>8355</v>
      </c>
      <c r="U2628">
        <f t="shared" si="209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05"/>
        <v>42334.662743055553</v>
      </c>
      <c r="K2629">
        <v>1445975661</v>
      </c>
      <c r="L2629" s="13">
        <f t="shared" si="206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07"/>
        <v>6.4666666666666668</v>
      </c>
      <c r="R2629" s="8">
        <f t="shared" si="208"/>
        <v>21.555555555555557</v>
      </c>
      <c r="S2629" t="s">
        <v>8319</v>
      </c>
      <c r="T2629" t="s">
        <v>8355</v>
      </c>
      <c r="U2629">
        <f t="shared" si="209"/>
        <v>30.041666666664241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05"/>
        <v>41973.757719907408</v>
      </c>
      <c r="K2630">
        <v>1415661067</v>
      </c>
      <c r="L2630" s="13">
        <f t="shared" si="206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07"/>
        <v>1.1036948748510131</v>
      </c>
      <c r="R2630" s="8">
        <f t="shared" si="208"/>
        <v>44.095238095238095</v>
      </c>
      <c r="S2630" t="s">
        <v>8319</v>
      </c>
      <c r="T2630" t="s">
        <v>8355</v>
      </c>
      <c r="U2630">
        <f t="shared" si="209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05"/>
        <v>42138.330115740733</v>
      </c>
      <c r="K2631">
        <v>1429016122</v>
      </c>
      <c r="L2631" s="13">
        <f t="shared" si="206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07"/>
        <v>1.2774000000000001</v>
      </c>
      <c r="R2631" s="8">
        <f t="shared" si="208"/>
        <v>63.87</v>
      </c>
      <c r="S2631" t="s">
        <v>8319</v>
      </c>
      <c r="T2631" t="s">
        <v>8355</v>
      </c>
      <c r="U2631">
        <f t="shared" si="209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05"/>
        <v>42551.208333333336</v>
      </c>
      <c r="K2632">
        <v>1464921112</v>
      </c>
      <c r="L2632" s="13">
        <f t="shared" si="206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07"/>
        <v>1.579</v>
      </c>
      <c r="R2632" s="8">
        <f t="shared" si="208"/>
        <v>38.987654320987652</v>
      </c>
      <c r="S2632" t="s">
        <v>8319</v>
      </c>
      <c r="T2632" t="s">
        <v>8355</v>
      </c>
      <c r="U2632">
        <f t="shared" si="209"/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05"/>
        <v>42245.960960648146</v>
      </c>
      <c r="K2633">
        <v>1438488227</v>
      </c>
      <c r="L2633" s="13">
        <f t="shared" si="206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07"/>
        <v>1.1466525000000001</v>
      </c>
      <c r="R2633" s="8">
        <f t="shared" si="208"/>
        <v>80.185489510489504</v>
      </c>
      <c r="S2633" t="s">
        <v>8319</v>
      </c>
      <c r="T2633" t="s">
        <v>8355</v>
      </c>
      <c r="U2633">
        <f t="shared" si="209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05"/>
        <v>42518.853460648148</v>
      </c>
      <c r="K2634">
        <v>1462325339</v>
      </c>
      <c r="L2634" s="13">
        <f t="shared" si="206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07"/>
        <v>1.3700934579439252</v>
      </c>
      <c r="R2634" s="8">
        <f t="shared" si="208"/>
        <v>34.904761904761905</v>
      </c>
      <c r="S2634" t="s">
        <v>8319</v>
      </c>
      <c r="T2634" t="s">
        <v>8355</v>
      </c>
      <c r="U2634">
        <f t="shared" si="209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05"/>
        <v>41697.75</v>
      </c>
      <c r="K2635">
        <v>1390938332</v>
      </c>
      <c r="L2635" s="13">
        <f t="shared" si="206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07"/>
        <v>3.5461999999999998</v>
      </c>
      <c r="R2635" s="8">
        <f t="shared" si="208"/>
        <v>89.100502512562812</v>
      </c>
      <c r="S2635" t="s">
        <v>8319</v>
      </c>
      <c r="T2635" t="s">
        <v>8355</v>
      </c>
      <c r="U2635">
        <f t="shared" si="209"/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05"/>
        <v>42642.448159722218</v>
      </c>
      <c r="K2636">
        <v>1472571921</v>
      </c>
      <c r="L2636" s="13">
        <f t="shared" si="206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07"/>
        <v>1.0602150537634409</v>
      </c>
      <c r="R2636" s="8">
        <f t="shared" si="208"/>
        <v>39.44</v>
      </c>
      <c r="S2636" t="s">
        <v>8319</v>
      </c>
      <c r="T2636" t="s">
        <v>8355</v>
      </c>
      <c r="U2636">
        <f t="shared" si="209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05"/>
        <v>42072.700937499998</v>
      </c>
      <c r="K2637">
        <v>1422917361</v>
      </c>
      <c r="L2637" s="13">
        <f t="shared" si="206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07"/>
        <v>1</v>
      </c>
      <c r="R2637" s="8">
        <f t="shared" si="208"/>
        <v>136.9047619047619</v>
      </c>
      <c r="S2637" t="s">
        <v>8319</v>
      </c>
      <c r="T2637" t="s">
        <v>8355</v>
      </c>
      <c r="U2637">
        <f t="shared" si="209"/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05"/>
        <v>42658.833333333336</v>
      </c>
      <c r="K2638">
        <v>1474641914</v>
      </c>
      <c r="L2638" s="13">
        <f t="shared" si="206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07"/>
        <v>1.873</v>
      </c>
      <c r="R2638" s="8">
        <f t="shared" si="208"/>
        <v>37.46</v>
      </c>
      <c r="S2638" t="s">
        <v>8319</v>
      </c>
      <c r="T2638" t="s">
        <v>8355</v>
      </c>
      <c r="U2638">
        <f t="shared" si="209"/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05"/>
        <v>42655.341145833336</v>
      </c>
      <c r="K2639">
        <v>1474895475</v>
      </c>
      <c r="L2639" s="13">
        <f t="shared" si="206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07"/>
        <v>1.6619999999999999</v>
      </c>
      <c r="R2639" s="8">
        <f t="shared" si="208"/>
        <v>31.96153846153846</v>
      </c>
      <c r="S2639" t="s">
        <v>8319</v>
      </c>
      <c r="T2639" t="s">
        <v>8355</v>
      </c>
      <c r="U2639">
        <f t="shared" si="209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05"/>
        <v>42019.70480324074</v>
      </c>
      <c r="K2640">
        <v>1418766895</v>
      </c>
      <c r="L2640" s="13">
        <f t="shared" si="206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07"/>
        <v>1.0172910662824208</v>
      </c>
      <c r="R2640" s="8">
        <f t="shared" si="208"/>
        <v>25.214285714285715</v>
      </c>
      <c r="S2640" t="s">
        <v>8319</v>
      </c>
      <c r="T2640" t="s">
        <v>8355</v>
      </c>
      <c r="U2640">
        <f t="shared" si="209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05"/>
        <v>42054.656805555554</v>
      </c>
      <c r="K2641">
        <v>1421786748</v>
      </c>
      <c r="L2641" s="13">
        <f t="shared" si="206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07"/>
        <v>1.64</v>
      </c>
      <c r="R2641" s="8">
        <f t="shared" si="208"/>
        <v>10.040816326530612</v>
      </c>
      <c r="S2641" t="s">
        <v>8319</v>
      </c>
      <c r="T2641" t="s">
        <v>8355</v>
      </c>
      <c r="U2641">
        <f t="shared" si="209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05"/>
        <v>42162.952245370368</v>
      </c>
      <c r="K2642">
        <v>1428551474</v>
      </c>
      <c r="L2642" s="13">
        <f t="shared" si="206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07"/>
        <v>1.0566666666666666</v>
      </c>
      <c r="R2642" s="8">
        <f t="shared" si="208"/>
        <v>45.94202898550725</v>
      </c>
      <c r="S2642" t="s">
        <v>8319</v>
      </c>
      <c r="T2642" t="s">
        <v>8355</v>
      </c>
      <c r="U2642">
        <f t="shared" si="209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05"/>
        <v>41897.631249999999</v>
      </c>
      <c r="K2643">
        <v>1409341863</v>
      </c>
      <c r="L2643" s="13">
        <f t="shared" si="206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07"/>
        <v>0.01</v>
      </c>
      <c r="R2643" s="8">
        <f t="shared" si="208"/>
        <v>15</v>
      </c>
      <c r="S2643" t="s">
        <v>8319</v>
      </c>
      <c r="T2643" t="s">
        <v>8355</v>
      </c>
      <c r="U2643">
        <f t="shared" si="209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05"/>
        <v>42566.081249999996</v>
      </c>
      <c r="K2644">
        <v>1465970108</v>
      </c>
      <c r="L2644" s="13">
        <f t="shared" si="206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07"/>
        <v>0</v>
      </c>
      <c r="R2644" s="8" t="e">
        <f t="shared" si="208"/>
        <v>#DIV/0!</v>
      </c>
      <c r="S2644" t="s">
        <v>8319</v>
      </c>
      <c r="T2644" t="s">
        <v>8355</v>
      </c>
      <c r="U2644">
        <f t="shared" si="209"/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05"/>
        <v>42725.124305555553</v>
      </c>
      <c r="K2645">
        <v>1479218315</v>
      </c>
      <c r="L2645" s="13">
        <f t="shared" si="206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07"/>
        <v>0.33559730999999998</v>
      </c>
      <c r="R2645" s="8">
        <f t="shared" si="208"/>
        <v>223.58248500999335</v>
      </c>
      <c r="S2645" t="s">
        <v>8319</v>
      </c>
      <c r="T2645" t="s">
        <v>8355</v>
      </c>
      <c r="U2645">
        <f t="shared" si="209"/>
        <v>35.750289351846732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05"/>
        <v>42804.583738425928</v>
      </c>
      <c r="K2646">
        <v>1486580435</v>
      </c>
      <c r="L2646" s="13">
        <f t="shared" si="206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07"/>
        <v>2.053E-2</v>
      </c>
      <c r="R2646" s="8">
        <f t="shared" si="208"/>
        <v>39.480769230769234</v>
      </c>
      <c r="S2646" t="s">
        <v>8319</v>
      </c>
      <c r="T2646" t="s">
        <v>8355</v>
      </c>
      <c r="U2646">
        <f t="shared" si="209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05"/>
        <v>41951.675960648143</v>
      </c>
      <c r="K2647">
        <v>1412885603</v>
      </c>
      <c r="L2647" s="13">
        <f t="shared" si="206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07"/>
        <v>0.105</v>
      </c>
      <c r="R2647" s="8">
        <f t="shared" si="208"/>
        <v>91.304347826086953</v>
      </c>
      <c r="S2647" t="s">
        <v>8319</v>
      </c>
      <c r="T2647" t="s">
        <v>8355</v>
      </c>
      <c r="U2647">
        <f t="shared" si="209"/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05"/>
        <v>42256.10496527778</v>
      </c>
      <c r="K2648">
        <v>1439191869</v>
      </c>
      <c r="L2648" s="13">
        <f t="shared" si="206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07"/>
        <v>8.4172839999999999E-2</v>
      </c>
      <c r="R2648" s="8">
        <f t="shared" si="208"/>
        <v>78.666205607476627</v>
      </c>
      <c r="S2648" t="s">
        <v>8319</v>
      </c>
      <c r="T2648" t="s">
        <v>8355</v>
      </c>
      <c r="U2648">
        <f t="shared" si="209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05"/>
        <v>42230.053460648145</v>
      </c>
      <c r="K2649">
        <v>1436941019</v>
      </c>
      <c r="L2649" s="13">
        <f t="shared" si="206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07"/>
        <v>1.44E-2</v>
      </c>
      <c r="R2649" s="8">
        <f t="shared" si="208"/>
        <v>12</v>
      </c>
      <c r="S2649" t="s">
        <v>8319</v>
      </c>
      <c r="T2649" t="s">
        <v>8355</v>
      </c>
      <c r="U2649">
        <f t="shared" si="209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05"/>
        <v>42438.506481481476</v>
      </c>
      <c r="K2650">
        <v>1454951360</v>
      </c>
      <c r="L2650" s="13">
        <f t="shared" si="206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07"/>
        <v>8.8333333333333337E-3</v>
      </c>
      <c r="R2650" s="8">
        <f t="shared" si="208"/>
        <v>17.666666666666668</v>
      </c>
      <c r="S2650" t="s">
        <v>8319</v>
      </c>
      <c r="T2650" t="s">
        <v>8355</v>
      </c>
      <c r="U2650">
        <f t="shared" si="209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05"/>
        <v>42401.788668981484</v>
      </c>
      <c r="K2651">
        <v>1449186941</v>
      </c>
      <c r="L2651" s="13">
        <f t="shared" si="206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07"/>
        <v>9.9200000000000004E-4</v>
      </c>
      <c r="R2651" s="8">
        <f t="shared" si="208"/>
        <v>41.333333333333336</v>
      </c>
      <c r="S2651" t="s">
        <v>8319</v>
      </c>
      <c r="T2651" t="s">
        <v>8355</v>
      </c>
      <c r="U2651">
        <f t="shared" si="209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05"/>
        <v>42725.416006944441</v>
      </c>
      <c r="K2652">
        <v>1479740343</v>
      </c>
      <c r="L2652" s="13">
        <f t="shared" si="206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07"/>
        <v>5.966666666666667E-3</v>
      </c>
      <c r="R2652" s="8">
        <f t="shared" si="208"/>
        <v>71.599999999999994</v>
      </c>
      <c r="S2652" t="s">
        <v>8319</v>
      </c>
      <c r="T2652" t="s">
        <v>8355</v>
      </c>
      <c r="U2652">
        <f t="shared" si="209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05"/>
        <v>42355.597326388888</v>
      </c>
      <c r="K2653">
        <v>1447960809</v>
      </c>
      <c r="L2653" s="13">
        <f t="shared" si="206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07"/>
        <v>1.8689285714285714E-2</v>
      </c>
      <c r="R2653" s="8">
        <f t="shared" si="208"/>
        <v>307.8235294117647</v>
      </c>
      <c r="S2653" t="s">
        <v>8319</v>
      </c>
      <c r="T2653" t="s">
        <v>8355</v>
      </c>
      <c r="U2653">
        <f t="shared" si="209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05"/>
        <v>41982.950520833336</v>
      </c>
      <c r="K2654">
        <v>1415591325</v>
      </c>
      <c r="L2654" s="13">
        <f t="shared" si="206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07"/>
        <v>8.8500000000000002E-3</v>
      </c>
      <c r="R2654" s="8">
        <f t="shared" si="208"/>
        <v>80.454545454545453</v>
      </c>
      <c r="S2654" t="s">
        <v>8319</v>
      </c>
      <c r="T2654" t="s">
        <v>8355</v>
      </c>
      <c r="U2654">
        <f t="shared" si="209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05"/>
        <v>41802.958333333328</v>
      </c>
      <c r="K2655">
        <v>1399909127</v>
      </c>
      <c r="L2655" s="13">
        <f t="shared" si="206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07"/>
        <v>0.1152156862745098</v>
      </c>
      <c r="R2655" s="8">
        <f t="shared" si="208"/>
        <v>83.942857142857136</v>
      </c>
      <c r="S2655" t="s">
        <v>8319</v>
      </c>
      <c r="T2655" t="s">
        <v>8355</v>
      </c>
      <c r="U2655">
        <f t="shared" si="209"/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05"/>
        <v>42115.350995370369</v>
      </c>
      <c r="K2656">
        <v>1424442326</v>
      </c>
      <c r="L2656" s="13">
        <f t="shared" si="206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07"/>
        <v>5.1000000000000004E-4</v>
      </c>
      <c r="R2656" s="8">
        <f t="shared" si="208"/>
        <v>8.5</v>
      </c>
      <c r="S2656" t="s">
        <v>8319</v>
      </c>
      <c r="T2656" t="s">
        <v>8355</v>
      </c>
      <c r="U2656">
        <f t="shared" si="209"/>
        <v>59.958333333335759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05"/>
        <v>42409.624999999993</v>
      </c>
      <c r="K2657">
        <v>1452631647</v>
      </c>
      <c r="L2657" s="13">
        <f t="shared" si="206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07"/>
        <v>0.21033333333333334</v>
      </c>
      <c r="R2657" s="8">
        <f t="shared" si="208"/>
        <v>73.372093023255815</v>
      </c>
      <c r="S2657" t="s">
        <v>8319</v>
      </c>
      <c r="T2657" t="s">
        <v>8355</v>
      </c>
      <c r="U2657">
        <f t="shared" si="209"/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05"/>
        <v>42806.583333333336</v>
      </c>
      <c r="K2658">
        <v>1485966688</v>
      </c>
      <c r="L2658" s="13">
        <f t="shared" si="206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07"/>
        <v>0.11436666666666667</v>
      </c>
      <c r="R2658" s="8">
        <f t="shared" si="208"/>
        <v>112.86184210526316</v>
      </c>
      <c r="S2658" t="s">
        <v>8319</v>
      </c>
      <c r="T2658" t="s">
        <v>8355</v>
      </c>
      <c r="U2658">
        <f t="shared" si="209"/>
        <v>39.103148148147739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05"/>
        <v>42584.854166666664</v>
      </c>
      <c r="K2659">
        <v>1467325053</v>
      </c>
      <c r="L2659" s="13">
        <f t="shared" si="206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07"/>
        <v>0.18737933333333334</v>
      </c>
      <c r="R2659" s="8">
        <f t="shared" si="208"/>
        <v>95.277627118644077</v>
      </c>
      <c r="S2659" t="s">
        <v>8319</v>
      </c>
      <c r="T2659" t="s">
        <v>8355</v>
      </c>
      <c r="U2659">
        <f t="shared" si="209"/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05"/>
        <v>42581.675856481474</v>
      </c>
      <c r="K2660">
        <v>1467321194</v>
      </c>
      <c r="L2660" s="13">
        <f t="shared" si="206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07"/>
        <v>9.2857142857142856E-4</v>
      </c>
      <c r="R2660" s="8">
        <f t="shared" si="208"/>
        <v>22.75</v>
      </c>
      <c r="S2660" t="s">
        <v>8319</v>
      </c>
      <c r="T2660" t="s">
        <v>8355</v>
      </c>
      <c r="U2660">
        <f t="shared" si="209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05"/>
        <v>42111.861226851848</v>
      </c>
      <c r="K2661">
        <v>1426729210</v>
      </c>
      <c r="L2661" s="13">
        <f t="shared" si="206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07"/>
        <v>2.720408163265306E-2</v>
      </c>
      <c r="R2661" s="8">
        <f t="shared" si="208"/>
        <v>133.30000000000001</v>
      </c>
      <c r="S2661" t="s">
        <v>8319</v>
      </c>
      <c r="T2661" t="s">
        <v>8355</v>
      </c>
      <c r="U2661">
        <f t="shared" si="209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05"/>
        <v>42332.546504629623</v>
      </c>
      <c r="K2662">
        <v>1443200818</v>
      </c>
      <c r="L2662" s="13">
        <f t="shared" si="206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07"/>
        <v>9.5E-4</v>
      </c>
      <c r="R2662" s="8">
        <f t="shared" si="208"/>
        <v>3.8</v>
      </c>
      <c r="S2662" t="s">
        <v>8319</v>
      </c>
      <c r="T2662" t="s">
        <v>8355</v>
      </c>
      <c r="U2662">
        <f t="shared" si="209"/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05"/>
        <v>41572.750115740739</v>
      </c>
      <c r="K2663">
        <v>1380150010</v>
      </c>
      <c r="L2663" s="13">
        <f t="shared" si="206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07"/>
        <v>1.0289999999999999</v>
      </c>
      <c r="R2663" s="8">
        <f t="shared" si="208"/>
        <v>85.75</v>
      </c>
      <c r="S2663" t="s">
        <v>8319</v>
      </c>
      <c r="T2663" t="s">
        <v>8356</v>
      </c>
      <c r="U2663">
        <f t="shared" si="209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05"/>
        <v>42237.538344907407</v>
      </c>
      <c r="K2664">
        <v>1437587713</v>
      </c>
      <c r="L2664" s="13">
        <f t="shared" si="206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07"/>
        <v>1.0680000000000001</v>
      </c>
      <c r="R2664" s="8">
        <f t="shared" si="208"/>
        <v>267</v>
      </c>
      <c r="S2664" t="s">
        <v>8319</v>
      </c>
      <c r="T2664" t="s">
        <v>8356</v>
      </c>
      <c r="U2664">
        <f t="shared" si="209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05"/>
        <v>42251.416666666664</v>
      </c>
      <c r="K2665">
        <v>1438873007</v>
      </c>
      <c r="L2665" s="13">
        <f t="shared" si="206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07"/>
        <v>1.0459624999999999</v>
      </c>
      <c r="R2665" s="8">
        <f t="shared" si="208"/>
        <v>373.55803571428572</v>
      </c>
      <c r="S2665" t="s">
        <v>8319</v>
      </c>
      <c r="T2665" t="s">
        <v>8356</v>
      </c>
      <c r="U2665">
        <f t="shared" si="209"/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05"/>
        <v>42347.082638888889</v>
      </c>
      <c r="K2666">
        <v>1446683797</v>
      </c>
      <c r="L2666" s="13">
        <f t="shared" si="206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07"/>
        <v>1.0342857142857143</v>
      </c>
      <c r="R2666" s="8">
        <f t="shared" si="208"/>
        <v>174.03846153846155</v>
      </c>
      <c r="S2666" t="s">
        <v>8319</v>
      </c>
      <c r="T2666" t="s">
        <v>8356</v>
      </c>
      <c r="U2666">
        <f t="shared" si="209"/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05"/>
        <v>42128.687199074069</v>
      </c>
      <c r="K2667">
        <v>1426886974</v>
      </c>
      <c r="L2667" s="13">
        <f t="shared" si="206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07"/>
        <v>1.2314285714285715</v>
      </c>
      <c r="R2667" s="8">
        <f t="shared" si="208"/>
        <v>93.695652173913047</v>
      </c>
      <c r="S2667" t="s">
        <v>8319</v>
      </c>
      <c r="T2667" t="s">
        <v>8356</v>
      </c>
      <c r="U2667">
        <f t="shared" si="209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05"/>
        <v>42272.666666666664</v>
      </c>
      <c r="K2668">
        <v>1440008439</v>
      </c>
      <c r="L2668" s="13">
        <f t="shared" si="206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07"/>
        <v>1.592951</v>
      </c>
      <c r="R2668" s="8">
        <f t="shared" si="208"/>
        <v>77.327718446601949</v>
      </c>
      <c r="S2668" t="s">
        <v>8319</v>
      </c>
      <c r="T2668" t="s">
        <v>8356</v>
      </c>
      <c r="U2668">
        <f t="shared" si="209"/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05"/>
        <v>42410.717777777776</v>
      </c>
      <c r="K2669">
        <v>1452550416</v>
      </c>
      <c r="L2669" s="13">
        <f t="shared" si="206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07"/>
        <v>1.1066666666666667</v>
      </c>
      <c r="R2669" s="8">
        <f t="shared" si="208"/>
        <v>92.222222222222229</v>
      </c>
      <c r="S2669" t="s">
        <v>8319</v>
      </c>
      <c r="T2669" t="s">
        <v>8356</v>
      </c>
      <c r="U2669">
        <f t="shared" si="209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05"/>
        <v>42317.397222222215</v>
      </c>
      <c r="K2670">
        <v>1443449265</v>
      </c>
      <c r="L2670" s="13">
        <f t="shared" si="206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07"/>
        <v>1.7070000000000001</v>
      </c>
      <c r="R2670" s="8">
        <f t="shared" si="208"/>
        <v>60.964285714285715</v>
      </c>
      <c r="S2670" t="s">
        <v>8319</v>
      </c>
      <c r="T2670" t="s">
        <v>8356</v>
      </c>
      <c r="U2670">
        <f t="shared" si="209"/>
        <v>42.016840277770825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05"/>
        <v>42378.827499999992</v>
      </c>
      <c r="K2671">
        <v>1447203096</v>
      </c>
      <c r="L2671" s="13">
        <f t="shared" si="206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07"/>
        <v>1.25125</v>
      </c>
      <c r="R2671" s="8">
        <f t="shared" si="208"/>
        <v>91</v>
      </c>
      <c r="S2671" t="s">
        <v>8319</v>
      </c>
      <c r="T2671" t="s">
        <v>8356</v>
      </c>
      <c r="U2671">
        <f t="shared" si="209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05"/>
        <v>41848.812268518515</v>
      </c>
      <c r="K2672">
        <v>1404174580</v>
      </c>
      <c r="L2672" s="13">
        <f t="shared" si="206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07"/>
        <v>6.4158609339642042E-2</v>
      </c>
      <c r="R2672" s="8">
        <f t="shared" si="208"/>
        <v>41.583333333333336</v>
      </c>
      <c r="S2672" t="s">
        <v>8319</v>
      </c>
      <c r="T2672" t="s">
        <v>8356</v>
      </c>
      <c r="U2672">
        <f t="shared" si="209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05"/>
        <v>41992.609722222223</v>
      </c>
      <c r="K2673">
        <v>1416419916</v>
      </c>
      <c r="L2673" s="13">
        <f t="shared" si="206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07"/>
        <v>0.11344</v>
      </c>
      <c r="R2673" s="8">
        <f t="shared" si="208"/>
        <v>33.761904761904759</v>
      </c>
      <c r="S2673" t="s">
        <v>8319</v>
      </c>
      <c r="T2673" t="s">
        <v>8356</v>
      </c>
      <c r="U2673">
        <f t="shared" si="209"/>
        <v>30.069027777783049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05"/>
        <v>42366.041666666664</v>
      </c>
      <c r="K2674">
        <v>1449436390</v>
      </c>
      <c r="L2674" s="13">
        <f t="shared" si="206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07"/>
        <v>0.33189999999999997</v>
      </c>
      <c r="R2674" s="8">
        <f t="shared" si="208"/>
        <v>70.61702127659575</v>
      </c>
      <c r="S2674" t="s">
        <v>8319</v>
      </c>
      <c r="T2674" t="s">
        <v>8356</v>
      </c>
      <c r="U2674">
        <f t="shared" si="209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05"/>
        <v>41941.739583333328</v>
      </c>
      <c r="K2675">
        <v>1412081999</v>
      </c>
      <c r="L2675" s="13">
        <f t="shared" si="206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07"/>
        <v>0.27579999999999999</v>
      </c>
      <c r="R2675" s="8">
        <f t="shared" si="208"/>
        <v>167.15151515151516</v>
      </c>
      <c r="S2675" t="s">
        <v>8319</v>
      </c>
      <c r="T2675" t="s">
        <v>8356</v>
      </c>
      <c r="U2675">
        <f t="shared" si="209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05"/>
        <v>42555.999305555553</v>
      </c>
      <c r="K2676">
        <v>1465398670</v>
      </c>
      <c r="L2676" s="13">
        <f t="shared" si="206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07"/>
        <v>0.62839999999999996</v>
      </c>
      <c r="R2676" s="8">
        <f t="shared" si="208"/>
        <v>128.61988304093566</v>
      </c>
      <c r="S2676" t="s">
        <v>8319</v>
      </c>
      <c r="T2676" t="s">
        <v>8356</v>
      </c>
      <c r="U2676">
        <f t="shared" si="209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05"/>
        <v>41953.690844907404</v>
      </c>
      <c r="K2677">
        <v>1413059689</v>
      </c>
      <c r="L2677" s="13">
        <f t="shared" si="206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07"/>
        <v>7.5880000000000003E-2</v>
      </c>
      <c r="R2677" s="8">
        <f t="shared" si="208"/>
        <v>65.41379310344827</v>
      </c>
      <c r="S2677" t="s">
        <v>8319</v>
      </c>
      <c r="T2677" t="s">
        <v>8356</v>
      </c>
      <c r="U2677">
        <f t="shared" si="209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05"/>
        <v>42512.416365740741</v>
      </c>
      <c r="K2678">
        <v>1461337174</v>
      </c>
      <c r="L2678" s="13">
        <f t="shared" si="206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07"/>
        <v>0.50380952380952382</v>
      </c>
      <c r="R2678" s="8">
        <f t="shared" si="208"/>
        <v>117.55555555555556</v>
      </c>
      <c r="S2678" t="s">
        <v>8319</v>
      </c>
      <c r="T2678" t="s">
        <v>8356</v>
      </c>
      <c r="U2678">
        <f t="shared" si="209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05"/>
        <v>41822.821099537039</v>
      </c>
      <c r="K2679">
        <v>1401756143</v>
      </c>
      <c r="L2679" s="13">
        <f t="shared" si="206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07"/>
        <v>0.17512820512820512</v>
      </c>
      <c r="R2679" s="8">
        <f t="shared" si="208"/>
        <v>126.48148148148148</v>
      </c>
      <c r="S2679" t="s">
        <v>8319</v>
      </c>
      <c r="T2679" t="s">
        <v>8356</v>
      </c>
      <c r="U2679">
        <f t="shared" si="209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05"/>
        <v>42271.589872685181</v>
      </c>
      <c r="K2680">
        <v>1440529765</v>
      </c>
      <c r="L2680" s="13">
        <f t="shared" si="206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07"/>
        <v>1.3750000000000001E-4</v>
      </c>
      <c r="R2680" s="8">
        <f t="shared" si="208"/>
        <v>550</v>
      </c>
      <c r="S2680" t="s">
        <v>8319</v>
      </c>
      <c r="T2680" t="s">
        <v>8356</v>
      </c>
      <c r="U2680">
        <f t="shared" si="209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05"/>
        <v>42062.792754629627</v>
      </c>
      <c r="K2681">
        <v>1422489694</v>
      </c>
      <c r="L2681" s="13">
        <f t="shared" si="206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07"/>
        <v>3.3E-3</v>
      </c>
      <c r="R2681" s="8">
        <f t="shared" si="208"/>
        <v>44</v>
      </c>
      <c r="S2681" t="s">
        <v>8319</v>
      </c>
      <c r="T2681" t="s">
        <v>8356</v>
      </c>
      <c r="U2681">
        <f t="shared" si="209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05"/>
        <v>42465.961701388886</v>
      </c>
      <c r="K2682">
        <v>1457327091</v>
      </c>
      <c r="L2682" s="13">
        <f t="shared" si="206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07"/>
        <v>8.6250000000000007E-3</v>
      </c>
      <c r="R2682" s="8">
        <f t="shared" si="208"/>
        <v>69</v>
      </c>
      <c r="S2682" t="s">
        <v>8319</v>
      </c>
      <c r="T2682" t="s">
        <v>8356</v>
      </c>
      <c r="U2682">
        <f t="shared" si="209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05"/>
        <v>41830.686921296292</v>
      </c>
      <c r="K2683">
        <v>1402867750</v>
      </c>
      <c r="L2683" s="13">
        <f t="shared" si="206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07"/>
        <v>6.875E-3</v>
      </c>
      <c r="R2683" s="8">
        <f t="shared" si="208"/>
        <v>27.5</v>
      </c>
      <c r="S2683" t="s">
        <v>8336</v>
      </c>
      <c r="T2683" t="s">
        <v>8337</v>
      </c>
      <c r="U2683">
        <f t="shared" si="209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05"/>
        <v>41965.040972222218</v>
      </c>
      <c r="K2684">
        <v>1413838540</v>
      </c>
      <c r="L2684" s="13">
        <f t="shared" si="206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07"/>
        <v>0.28299999999999997</v>
      </c>
      <c r="R2684" s="8">
        <f t="shared" si="208"/>
        <v>84.9</v>
      </c>
      <c r="S2684" t="s">
        <v>8336</v>
      </c>
      <c r="T2684" t="s">
        <v>8337</v>
      </c>
      <c r="U2684">
        <f t="shared" si="209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05"/>
        <v>42064.546759259254</v>
      </c>
      <c r="K2685">
        <v>1422641240</v>
      </c>
      <c r="L2685" s="13">
        <f t="shared" si="206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07"/>
        <v>2.3999999999999998E-3</v>
      </c>
      <c r="R2685" s="8">
        <f t="shared" si="208"/>
        <v>12</v>
      </c>
      <c r="S2685" t="s">
        <v>8336</v>
      </c>
      <c r="T2685" t="s">
        <v>8337</v>
      </c>
      <c r="U2685">
        <f t="shared" si="209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05"/>
        <v>41860.706307870372</v>
      </c>
      <c r="K2686">
        <v>1404165425</v>
      </c>
      <c r="L2686" s="13">
        <f t="shared" si="206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07"/>
        <v>1.1428571428571429E-2</v>
      </c>
      <c r="R2686" s="8">
        <f t="shared" si="208"/>
        <v>200</v>
      </c>
      <c r="S2686" t="s">
        <v>8336</v>
      </c>
      <c r="T2686" t="s">
        <v>8337</v>
      </c>
      <c r="U2686">
        <f t="shared" si="209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05"/>
        <v>42121.44594907407</v>
      </c>
      <c r="K2687">
        <v>1424968930</v>
      </c>
      <c r="L2687" s="13">
        <f t="shared" si="206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07"/>
        <v>2.0000000000000001E-4</v>
      </c>
      <c r="R2687" s="8">
        <f t="shared" si="208"/>
        <v>10</v>
      </c>
      <c r="S2687" t="s">
        <v>8336</v>
      </c>
      <c r="T2687" t="s">
        <v>8337</v>
      </c>
      <c r="U2687">
        <f t="shared" si="209"/>
        <v>59.958333333335759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05"/>
        <v>41912.766469907401</v>
      </c>
      <c r="K2688">
        <v>1410391423</v>
      </c>
      <c r="L2688" s="13">
        <f t="shared" si="206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07"/>
        <v>0</v>
      </c>
      <c r="R2688" s="8" t="e">
        <f t="shared" si="208"/>
        <v>#DIV/0!</v>
      </c>
      <c r="S2688" t="s">
        <v>8336</v>
      </c>
      <c r="T2688" t="s">
        <v>8337</v>
      </c>
      <c r="U2688">
        <f t="shared" si="209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05"/>
        <v>42184.431921296295</v>
      </c>
      <c r="K2689">
        <v>1432999318</v>
      </c>
      <c r="L2689" s="13">
        <f t="shared" si="206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07"/>
        <v>0</v>
      </c>
      <c r="R2689" s="8" t="e">
        <f t="shared" si="208"/>
        <v>#DIV/0!</v>
      </c>
      <c r="S2689" t="s">
        <v>8336</v>
      </c>
      <c r="T2689" t="s">
        <v>8337</v>
      </c>
      <c r="U2689">
        <f t="shared" si="209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ref="J2690:J2753" si="210">(I2690/86400)+25569+(-5/24)</f>
        <v>42058.916666666664</v>
      </c>
      <c r="K2690">
        <v>1422067870</v>
      </c>
      <c r="L2690" s="13">
        <f t="shared" ref="L2690:L2753" si="211">(K2690/86400)+25569+(-5/24)</f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12">E2690/D2690</f>
        <v>1.48E-3</v>
      </c>
      <c r="R2690" s="8">
        <f t="shared" ref="R2690:R2753" si="213">E2690/N2690</f>
        <v>5.2857142857142856</v>
      </c>
      <c r="S2690" t="s">
        <v>8336</v>
      </c>
      <c r="T2690" t="s">
        <v>8337</v>
      </c>
      <c r="U2690">
        <f t="shared" si="209"/>
        <v>31.006134259259852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si="210"/>
        <v>42581.75335648148</v>
      </c>
      <c r="K2691">
        <v>1467327890</v>
      </c>
      <c r="L2691" s="13">
        <f t="shared" si="211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12"/>
        <v>2.8571428571428571E-5</v>
      </c>
      <c r="R2691" s="8">
        <f t="shared" si="213"/>
        <v>1</v>
      </c>
      <c r="S2691" t="s">
        <v>8336</v>
      </c>
      <c r="T2691" t="s">
        <v>8337</v>
      </c>
      <c r="U2691">
        <f t="shared" ref="U2691:U2754" si="214">J2691-L2691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10"/>
        <v>42157.89671296296</v>
      </c>
      <c r="K2692">
        <v>1429410676</v>
      </c>
      <c r="L2692" s="13">
        <f t="shared" si="21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12"/>
        <v>0.107325</v>
      </c>
      <c r="R2692" s="8">
        <f t="shared" si="213"/>
        <v>72.762711864406782</v>
      </c>
      <c r="S2692" t="s">
        <v>8336</v>
      </c>
      <c r="T2692" t="s">
        <v>8337</v>
      </c>
      <c r="U2692">
        <f t="shared" si="21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10"/>
        <v>42134.515706018516</v>
      </c>
      <c r="K2693">
        <v>1427390557</v>
      </c>
      <c r="L2693" s="13">
        <f t="shared" si="21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12"/>
        <v>5.3846153846153844E-4</v>
      </c>
      <c r="R2693" s="8">
        <f t="shared" si="213"/>
        <v>17.5</v>
      </c>
      <c r="S2693" t="s">
        <v>8336</v>
      </c>
      <c r="T2693" t="s">
        <v>8337</v>
      </c>
      <c r="U2693">
        <f t="shared" si="21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10"/>
        <v>42088.084027777775</v>
      </c>
      <c r="K2694">
        <v>1424678460</v>
      </c>
      <c r="L2694" s="13">
        <f t="shared" si="21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12"/>
        <v>7.1428571428571426E-3</v>
      </c>
      <c r="R2694" s="8">
        <f t="shared" si="213"/>
        <v>25</v>
      </c>
      <c r="S2694" t="s">
        <v>8336</v>
      </c>
      <c r="T2694" t="s">
        <v>8337</v>
      </c>
      <c r="U2694">
        <f t="shared" si="21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10"/>
        <v>41863.930162037032</v>
      </c>
      <c r="K2695">
        <v>1405307966</v>
      </c>
      <c r="L2695" s="13">
        <f t="shared" si="21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12"/>
        <v>8.0000000000000002E-3</v>
      </c>
      <c r="R2695" s="8">
        <f t="shared" si="213"/>
        <v>13.333333333333334</v>
      </c>
      <c r="S2695" t="s">
        <v>8336</v>
      </c>
      <c r="T2695" t="s">
        <v>8337</v>
      </c>
      <c r="U2695">
        <f t="shared" si="21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10"/>
        <v>41907.932164351849</v>
      </c>
      <c r="K2696">
        <v>1409109739</v>
      </c>
      <c r="L2696" s="13">
        <f t="shared" si="21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12"/>
        <v>3.3333333333333335E-5</v>
      </c>
      <c r="R2696" s="8">
        <f t="shared" si="213"/>
        <v>1</v>
      </c>
      <c r="S2696" t="s">
        <v>8336</v>
      </c>
      <c r="T2696" t="s">
        <v>8337</v>
      </c>
      <c r="U2696">
        <f t="shared" si="21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10"/>
        <v>42107.931921296295</v>
      </c>
      <c r="K2697">
        <v>1423801318</v>
      </c>
      <c r="L2697" s="13">
        <f t="shared" si="21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12"/>
        <v>4.7333333333333333E-3</v>
      </c>
      <c r="R2697" s="8">
        <f t="shared" si="213"/>
        <v>23.666666666666668</v>
      </c>
      <c r="S2697" t="s">
        <v>8336</v>
      </c>
      <c r="T2697" t="s">
        <v>8337</v>
      </c>
      <c r="U2697">
        <f t="shared" si="21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10"/>
        <v>41998.636111111111</v>
      </c>
      <c r="K2698">
        <v>1416600960</v>
      </c>
      <c r="L2698" s="13">
        <f t="shared" si="21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12"/>
        <v>5.6500000000000002E-2</v>
      </c>
      <c r="R2698" s="8">
        <f t="shared" si="213"/>
        <v>89.21052631578948</v>
      </c>
      <c r="S2698" t="s">
        <v>8336</v>
      </c>
      <c r="T2698" t="s">
        <v>8337</v>
      </c>
      <c r="U2698">
        <f t="shared" si="21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10"/>
        <v>42218.708333333336</v>
      </c>
      <c r="K2699">
        <v>1435876423</v>
      </c>
      <c r="L2699" s="13">
        <f t="shared" si="21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12"/>
        <v>0.26352173913043481</v>
      </c>
      <c r="R2699" s="8">
        <f t="shared" si="213"/>
        <v>116.55769230769231</v>
      </c>
      <c r="S2699" t="s">
        <v>8336</v>
      </c>
      <c r="T2699" t="s">
        <v>8337</v>
      </c>
      <c r="U2699">
        <f t="shared" si="21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10"/>
        <v>41817.689907407403</v>
      </c>
      <c r="K2700">
        <v>1401312808</v>
      </c>
      <c r="L2700" s="13">
        <f t="shared" si="21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12"/>
        <v>3.2512500000000002E-3</v>
      </c>
      <c r="R2700" s="8">
        <f t="shared" si="213"/>
        <v>13.005000000000001</v>
      </c>
      <c r="S2700" t="s">
        <v>8336</v>
      </c>
      <c r="T2700" t="s">
        <v>8337</v>
      </c>
      <c r="U2700">
        <f t="shared" si="21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10"/>
        <v>41859.688229166662</v>
      </c>
      <c r="K2701">
        <v>1404941463</v>
      </c>
      <c r="L2701" s="13">
        <f t="shared" si="21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12"/>
        <v>0</v>
      </c>
      <c r="R2701" s="8" t="e">
        <f t="shared" si="213"/>
        <v>#DIV/0!</v>
      </c>
      <c r="S2701" t="s">
        <v>8336</v>
      </c>
      <c r="T2701" t="s">
        <v>8337</v>
      </c>
      <c r="U2701">
        <f t="shared" si="21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10"/>
        <v>41900.666342592587</v>
      </c>
      <c r="K2702">
        <v>1408481972</v>
      </c>
      <c r="L2702" s="13">
        <f t="shared" si="211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12"/>
        <v>7.0007000700070005E-3</v>
      </c>
      <c r="R2702" s="8">
        <f t="shared" si="213"/>
        <v>17.5</v>
      </c>
      <c r="S2702" t="s">
        <v>8336</v>
      </c>
      <c r="T2702" t="s">
        <v>8337</v>
      </c>
      <c r="U2702">
        <f t="shared" si="214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10"/>
        <v>42832.524699074071</v>
      </c>
      <c r="K2703">
        <v>1488911734</v>
      </c>
      <c r="L2703" s="13">
        <f t="shared" si="21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12"/>
        <v>0.46176470588235297</v>
      </c>
      <c r="R2703" s="8">
        <f t="shared" si="213"/>
        <v>34.130434782608695</v>
      </c>
      <c r="S2703" t="s">
        <v>8317</v>
      </c>
      <c r="T2703" t="s">
        <v>8357</v>
      </c>
      <c r="U2703">
        <f t="shared" si="214"/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10"/>
        <v>42830.551817129628</v>
      </c>
      <c r="K2704">
        <v>1488827677</v>
      </c>
      <c r="L2704" s="13">
        <f t="shared" si="21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12"/>
        <v>0.34410000000000002</v>
      </c>
      <c r="R2704" s="8">
        <f t="shared" si="213"/>
        <v>132.34615384615384</v>
      </c>
      <c r="S2704" t="s">
        <v>8317</v>
      </c>
      <c r="T2704" t="s">
        <v>8357</v>
      </c>
      <c r="U2704">
        <f t="shared" si="214"/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10"/>
        <v>42816.440162037034</v>
      </c>
      <c r="K2705">
        <v>1485016430</v>
      </c>
      <c r="L2705" s="13">
        <f t="shared" si="21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12"/>
        <v>1.0375000000000001</v>
      </c>
      <c r="R2705" s="8">
        <f t="shared" si="213"/>
        <v>922.22222222222217</v>
      </c>
      <c r="S2705" t="s">
        <v>8317</v>
      </c>
      <c r="T2705" t="s">
        <v>8357</v>
      </c>
      <c r="U2705">
        <f t="shared" si="214"/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10"/>
        <v>42830.61243055555</v>
      </c>
      <c r="K2706">
        <v>1487709714</v>
      </c>
      <c r="L2706" s="13">
        <f t="shared" si="21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12"/>
        <v>6.0263157894736845E-2</v>
      </c>
      <c r="R2706" s="8">
        <f t="shared" si="213"/>
        <v>163.57142857142858</v>
      </c>
      <c r="S2706" t="s">
        <v>8317</v>
      </c>
      <c r="T2706" t="s">
        <v>8357</v>
      </c>
      <c r="U2706">
        <f t="shared" si="214"/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10"/>
        <v>42818.666180555556</v>
      </c>
      <c r="K2707">
        <v>1486504758</v>
      </c>
      <c r="L2707" s="13">
        <f t="shared" si="21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12"/>
        <v>0.10539393939393939</v>
      </c>
      <c r="R2707" s="8">
        <f t="shared" si="213"/>
        <v>217.375</v>
      </c>
      <c r="S2707" t="s">
        <v>8317</v>
      </c>
      <c r="T2707" t="s">
        <v>8357</v>
      </c>
      <c r="U2707">
        <f t="shared" si="214"/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10"/>
        <v>41928.082638888889</v>
      </c>
      <c r="K2708">
        <v>1410937483</v>
      </c>
      <c r="L2708" s="13">
        <f t="shared" si="21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12"/>
        <v>1.1229714285714285</v>
      </c>
      <c r="R2708" s="8">
        <f t="shared" si="213"/>
        <v>149.44486692015209</v>
      </c>
      <c r="S2708" t="s">
        <v>8317</v>
      </c>
      <c r="T2708" t="s">
        <v>8357</v>
      </c>
      <c r="U2708">
        <f t="shared" si="214"/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10"/>
        <v>41421.082638888889</v>
      </c>
      <c r="K2709">
        <v>1367088443</v>
      </c>
      <c r="L2709" s="13">
        <f t="shared" si="21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12"/>
        <v>3.50844625</v>
      </c>
      <c r="R2709" s="8">
        <f t="shared" si="213"/>
        <v>71.237487309644663</v>
      </c>
      <c r="S2709" t="s">
        <v>8317</v>
      </c>
      <c r="T2709" t="s">
        <v>8357</v>
      </c>
      <c r="U2709">
        <f t="shared" si="214"/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10"/>
        <v>42572.489884259259</v>
      </c>
      <c r="K2710">
        <v>1463935526</v>
      </c>
      <c r="L2710" s="13">
        <f t="shared" si="21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12"/>
        <v>2.3321535</v>
      </c>
      <c r="R2710" s="8">
        <f t="shared" si="213"/>
        <v>44.464318398474738</v>
      </c>
      <c r="S2710" t="s">
        <v>8317</v>
      </c>
      <c r="T2710" t="s">
        <v>8357</v>
      </c>
      <c r="U2710">
        <f t="shared" si="214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10"/>
        <v>42646.957638888889</v>
      </c>
      <c r="K2711">
        <v>1472528141</v>
      </c>
      <c r="L2711" s="13">
        <f t="shared" si="21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12"/>
        <v>1.01606</v>
      </c>
      <c r="R2711" s="8">
        <f t="shared" si="213"/>
        <v>164.94480519480518</v>
      </c>
      <c r="S2711" t="s">
        <v>8317</v>
      </c>
      <c r="T2711" t="s">
        <v>8357</v>
      </c>
      <c r="U2711">
        <f t="shared" si="214"/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10"/>
        <v>41859.875</v>
      </c>
      <c r="K2712">
        <v>1404797428</v>
      </c>
      <c r="L2712" s="13">
        <f t="shared" si="21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12"/>
        <v>1.5390035000000002</v>
      </c>
      <c r="R2712" s="8">
        <f t="shared" si="213"/>
        <v>84.871516544117654</v>
      </c>
      <c r="S2712" t="s">
        <v>8317</v>
      </c>
      <c r="T2712" t="s">
        <v>8357</v>
      </c>
      <c r="U2712">
        <f t="shared" si="214"/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10"/>
        <v>41810.709027777775</v>
      </c>
      <c r="K2713">
        <v>1400694790</v>
      </c>
      <c r="L2713" s="13">
        <f t="shared" si="211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12"/>
        <v>1.007161125319693</v>
      </c>
      <c r="R2713" s="8">
        <f t="shared" si="213"/>
        <v>53.945205479452056</v>
      </c>
      <c r="S2713" t="s">
        <v>8317</v>
      </c>
      <c r="T2713" t="s">
        <v>8357</v>
      </c>
      <c r="U2713">
        <f t="shared" si="214"/>
        <v>30.172106481484661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10"/>
        <v>41468.541666666664</v>
      </c>
      <c r="K2714">
        <v>1370568560</v>
      </c>
      <c r="L2714" s="13">
        <f t="shared" si="21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12"/>
        <v>1.3138181818181818</v>
      </c>
      <c r="R2714" s="8">
        <f t="shared" si="213"/>
        <v>50.531468531468533</v>
      </c>
      <c r="S2714" t="s">
        <v>8317</v>
      </c>
      <c r="T2714" t="s">
        <v>8357</v>
      </c>
      <c r="U2714">
        <f t="shared" si="214"/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10"/>
        <v>42362.445416666662</v>
      </c>
      <c r="K2715">
        <v>1447515684</v>
      </c>
      <c r="L2715" s="13">
        <f t="shared" si="21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12"/>
        <v>1.0224133333333334</v>
      </c>
      <c r="R2715" s="8">
        <f t="shared" si="213"/>
        <v>108.00140845070422</v>
      </c>
      <c r="S2715" t="s">
        <v>8317</v>
      </c>
      <c r="T2715" t="s">
        <v>8357</v>
      </c>
      <c r="U2715">
        <f t="shared" si="214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10"/>
        <v>42657.749999999993</v>
      </c>
      <c r="K2716">
        <v>1474040596</v>
      </c>
      <c r="L2716" s="13">
        <f t="shared" si="21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12"/>
        <v>1.1635599999999999</v>
      </c>
      <c r="R2716" s="8">
        <f t="shared" si="213"/>
        <v>95.373770491803285</v>
      </c>
      <c r="S2716" t="s">
        <v>8317</v>
      </c>
      <c r="T2716" t="s">
        <v>8357</v>
      </c>
      <c r="U2716">
        <f t="shared" si="214"/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10"/>
        <v>42421.190138888887</v>
      </c>
      <c r="K2717">
        <v>1453109628</v>
      </c>
      <c r="L2717" s="13">
        <f t="shared" si="21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12"/>
        <v>2.6462241666666664</v>
      </c>
      <c r="R2717" s="8">
        <f t="shared" si="213"/>
        <v>57.631016333938291</v>
      </c>
      <c r="S2717" t="s">
        <v>8317</v>
      </c>
      <c r="T2717" t="s">
        <v>8357</v>
      </c>
      <c r="U2717">
        <f t="shared" si="214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10"/>
        <v>42285.124918981477</v>
      </c>
      <c r="K2718">
        <v>1441699193</v>
      </c>
      <c r="L2718" s="13">
        <f t="shared" si="21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12"/>
        <v>1.1998010000000001</v>
      </c>
      <c r="R2718" s="8">
        <f t="shared" si="213"/>
        <v>64.160481283422456</v>
      </c>
      <c r="S2718" t="s">
        <v>8317</v>
      </c>
      <c r="T2718" t="s">
        <v>8357</v>
      </c>
      <c r="U2718">
        <f t="shared" si="214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10"/>
        <v>41979.748252314814</v>
      </c>
      <c r="K2719">
        <v>1414015049</v>
      </c>
      <c r="L2719" s="13">
        <f t="shared" si="211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12"/>
        <v>1.2010400000000001</v>
      </c>
      <c r="R2719" s="8">
        <f t="shared" si="213"/>
        <v>92.387692307692305</v>
      </c>
      <c r="S2719" t="s">
        <v>8317</v>
      </c>
      <c r="T2719" t="s">
        <v>8357</v>
      </c>
      <c r="U2719">
        <f t="shared" si="214"/>
        <v>45.041666666671517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10"/>
        <v>42493.749999999993</v>
      </c>
      <c r="K2720">
        <v>1459865945</v>
      </c>
      <c r="L2720" s="13">
        <f t="shared" si="21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12"/>
        <v>1.0358333333333334</v>
      </c>
      <c r="R2720" s="8">
        <f t="shared" si="213"/>
        <v>125.97972972972973</v>
      </c>
      <c r="S2720" t="s">
        <v>8317</v>
      </c>
      <c r="T2720" t="s">
        <v>8357</v>
      </c>
      <c r="U2720">
        <f t="shared" si="214"/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10"/>
        <v>42477.781180555554</v>
      </c>
      <c r="K2721">
        <v>1455756294</v>
      </c>
      <c r="L2721" s="13">
        <f t="shared" si="21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12"/>
        <v>1.0883333333333334</v>
      </c>
      <c r="R2721" s="8">
        <f t="shared" si="213"/>
        <v>94.637681159420296</v>
      </c>
      <c r="S2721" t="s">
        <v>8317</v>
      </c>
      <c r="T2721" t="s">
        <v>8357</v>
      </c>
      <c r="U2721">
        <f t="shared" si="214"/>
        <v>59.958333333335759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10"/>
        <v>42685.299224537033</v>
      </c>
      <c r="K2722">
        <v>1476270653</v>
      </c>
      <c r="L2722" s="13">
        <f t="shared" si="211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12"/>
        <v>1.1812400000000001</v>
      </c>
      <c r="R2722" s="8">
        <f t="shared" si="213"/>
        <v>170.69942196531792</v>
      </c>
      <c r="S2722" t="s">
        <v>8317</v>
      </c>
      <c r="T2722" t="s">
        <v>8357</v>
      </c>
      <c r="U2722">
        <f t="shared" si="214"/>
        <v>30.041666666664241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10"/>
        <v>41523.583333333328</v>
      </c>
      <c r="K2723">
        <v>1375880598</v>
      </c>
      <c r="L2723" s="13">
        <f t="shared" si="21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12"/>
        <v>14.62</v>
      </c>
      <c r="R2723" s="8">
        <f t="shared" si="213"/>
        <v>40.762081784386616</v>
      </c>
      <c r="S2723" t="s">
        <v>8319</v>
      </c>
      <c r="T2723" t="s">
        <v>8349</v>
      </c>
      <c r="U2723">
        <f t="shared" si="214"/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10"/>
        <v>42764.64876157407</v>
      </c>
      <c r="K2724">
        <v>1480538053</v>
      </c>
      <c r="L2724" s="13">
        <f t="shared" si="21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12"/>
        <v>2.5253999999999999</v>
      </c>
      <c r="R2724" s="8">
        <f t="shared" si="213"/>
        <v>68.254054054054052</v>
      </c>
      <c r="S2724" t="s">
        <v>8319</v>
      </c>
      <c r="T2724" t="s">
        <v>8349</v>
      </c>
      <c r="U2724">
        <f t="shared" si="214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10"/>
        <v>42004.672314814808</v>
      </c>
      <c r="K2725">
        <v>1414872488</v>
      </c>
      <c r="L2725" s="13">
        <f t="shared" si="21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12"/>
        <v>1.4005000000000001</v>
      </c>
      <c r="R2725" s="8">
        <f t="shared" si="213"/>
        <v>95.48863636363636</v>
      </c>
      <c r="S2725" t="s">
        <v>8319</v>
      </c>
      <c r="T2725" t="s">
        <v>8349</v>
      </c>
      <c r="U2725">
        <f t="shared" si="214"/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10"/>
        <v>42231.118738425925</v>
      </c>
      <c r="K2726">
        <v>1436860259</v>
      </c>
      <c r="L2726" s="13">
        <f t="shared" si="21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12"/>
        <v>2.9687520259319289</v>
      </c>
      <c r="R2726" s="8">
        <f t="shared" si="213"/>
        <v>7.1902649656526005</v>
      </c>
      <c r="S2726" t="s">
        <v>8319</v>
      </c>
      <c r="T2726" t="s">
        <v>8349</v>
      </c>
      <c r="U2726">
        <f t="shared" si="214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10"/>
        <v>42795.53628472222</v>
      </c>
      <c r="K2727">
        <v>1484070735</v>
      </c>
      <c r="L2727" s="13">
        <f t="shared" si="21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12"/>
        <v>1.445425</v>
      </c>
      <c r="R2727" s="8">
        <f t="shared" si="213"/>
        <v>511.65486725663715</v>
      </c>
      <c r="S2727" t="s">
        <v>8319</v>
      </c>
      <c r="T2727" t="s">
        <v>8349</v>
      </c>
      <c r="U2727">
        <f t="shared" si="214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10"/>
        <v>42482.371655092589</v>
      </c>
      <c r="K2728">
        <v>1458741311</v>
      </c>
      <c r="L2728" s="13">
        <f t="shared" si="21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12"/>
        <v>1.05745</v>
      </c>
      <c r="R2728" s="8">
        <f t="shared" si="213"/>
        <v>261.74504950495049</v>
      </c>
      <c r="S2728" t="s">
        <v>8319</v>
      </c>
      <c r="T2728" t="s">
        <v>8349</v>
      </c>
      <c r="U2728">
        <f t="shared" si="214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10"/>
        <v>42223.468321759261</v>
      </c>
      <c r="K2729">
        <v>1436804063</v>
      </c>
      <c r="L2729" s="13">
        <f t="shared" si="21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12"/>
        <v>4.9321000000000002</v>
      </c>
      <c r="R2729" s="8">
        <f t="shared" si="213"/>
        <v>69.760961810466767</v>
      </c>
      <c r="S2729" t="s">
        <v>8319</v>
      </c>
      <c r="T2729" t="s">
        <v>8349</v>
      </c>
      <c r="U2729">
        <f t="shared" si="214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10"/>
        <v>42368.391597222224</v>
      </c>
      <c r="K2730">
        <v>1448461434</v>
      </c>
      <c r="L2730" s="13">
        <f t="shared" si="21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12"/>
        <v>2.0182666666666669</v>
      </c>
      <c r="R2730" s="8">
        <f t="shared" si="213"/>
        <v>77.229591836734699</v>
      </c>
      <c r="S2730" t="s">
        <v>8319</v>
      </c>
      <c r="T2730" t="s">
        <v>8349</v>
      </c>
      <c r="U2730">
        <f t="shared" si="214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10"/>
        <v>42125.032372685186</v>
      </c>
      <c r="K2731">
        <v>1427867197</v>
      </c>
      <c r="L2731" s="13">
        <f t="shared" si="21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12"/>
        <v>1.0444</v>
      </c>
      <c r="R2731" s="8">
        <f t="shared" si="213"/>
        <v>340.56521739130437</v>
      </c>
      <c r="S2731" t="s">
        <v>8319</v>
      </c>
      <c r="T2731" t="s">
        <v>8349</v>
      </c>
      <c r="U2731">
        <f t="shared" si="214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10"/>
        <v>41386.333043981482</v>
      </c>
      <c r="K2732">
        <v>1363611575</v>
      </c>
      <c r="L2732" s="13">
        <f t="shared" si="21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12"/>
        <v>1.7029262962962963</v>
      </c>
      <c r="R2732" s="8">
        <f t="shared" si="213"/>
        <v>67.417903225806455</v>
      </c>
      <c r="S2732" t="s">
        <v>8319</v>
      </c>
      <c r="T2732" t="s">
        <v>8349</v>
      </c>
      <c r="U2732">
        <f t="shared" si="214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10"/>
        <v>41929.958333333328</v>
      </c>
      <c r="K2733">
        <v>1408624622</v>
      </c>
      <c r="L2733" s="13">
        <f t="shared" si="21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12"/>
        <v>1.0430333333333333</v>
      </c>
      <c r="R2733" s="8">
        <f t="shared" si="213"/>
        <v>845.70270270270271</v>
      </c>
      <c r="S2733" t="s">
        <v>8319</v>
      </c>
      <c r="T2733" t="s">
        <v>8349</v>
      </c>
      <c r="U2733">
        <f t="shared" si="214"/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10"/>
        <v>41421.791666666664</v>
      </c>
      <c r="K2734">
        <v>1366917828</v>
      </c>
      <c r="L2734" s="13">
        <f t="shared" si="21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12"/>
        <v>1.1825000000000001</v>
      </c>
      <c r="R2734" s="8">
        <f t="shared" si="213"/>
        <v>97.191780821917803</v>
      </c>
      <c r="S2734" t="s">
        <v>8319</v>
      </c>
      <c r="T2734" t="s">
        <v>8349</v>
      </c>
      <c r="U2734">
        <f t="shared" si="214"/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10"/>
        <v>42104.022847222215</v>
      </c>
      <c r="K2735">
        <v>1423463574</v>
      </c>
      <c r="L2735" s="13">
        <f t="shared" si="21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12"/>
        <v>1.07538</v>
      </c>
      <c r="R2735" s="8">
        <f t="shared" si="213"/>
        <v>451.84033613445376</v>
      </c>
      <c r="S2735" t="s">
        <v>8319</v>
      </c>
      <c r="T2735" t="s">
        <v>8349</v>
      </c>
      <c r="U2735">
        <f t="shared" si="214"/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10"/>
        <v>42656.707638888889</v>
      </c>
      <c r="K2736">
        <v>1473782592</v>
      </c>
      <c r="L2736" s="13">
        <f t="shared" si="21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12"/>
        <v>22603</v>
      </c>
      <c r="R2736" s="8">
        <f t="shared" si="213"/>
        <v>138.66871165644173</v>
      </c>
      <c r="S2736" t="s">
        <v>8319</v>
      </c>
      <c r="T2736" t="s">
        <v>8349</v>
      </c>
      <c r="U2736">
        <f t="shared" si="214"/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10"/>
        <v>41346.625</v>
      </c>
      <c r="K2737">
        <v>1360551250</v>
      </c>
      <c r="L2737" s="13">
        <f t="shared" si="21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12"/>
        <v>9.7813466666666677</v>
      </c>
      <c r="R2737" s="8">
        <f t="shared" si="213"/>
        <v>21.640147492625371</v>
      </c>
      <c r="S2737" t="s">
        <v>8319</v>
      </c>
      <c r="T2737" t="s">
        <v>8349</v>
      </c>
      <c r="U2737">
        <f t="shared" si="214"/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10"/>
        <v>41752.458020833328</v>
      </c>
      <c r="K2738">
        <v>1395676773</v>
      </c>
      <c r="L2738" s="13">
        <f t="shared" si="21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12"/>
        <v>1.2290000000000001</v>
      </c>
      <c r="R2738" s="8">
        <f t="shared" si="213"/>
        <v>169.51724137931035</v>
      </c>
      <c r="S2738" t="s">
        <v>8319</v>
      </c>
      <c r="T2738" t="s">
        <v>8349</v>
      </c>
      <c r="U2738">
        <f t="shared" si="214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10"/>
        <v>41654.583333333328</v>
      </c>
      <c r="K2739">
        <v>1386108087</v>
      </c>
      <c r="L2739" s="13">
        <f t="shared" si="21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12"/>
        <v>2.4606080000000001</v>
      </c>
      <c r="R2739" s="8">
        <f t="shared" si="213"/>
        <v>161.88210526315791</v>
      </c>
      <c r="S2739" t="s">
        <v>8319</v>
      </c>
      <c r="T2739" t="s">
        <v>8349</v>
      </c>
      <c r="U2739">
        <f t="shared" si="214"/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10"/>
        <v>42679.935231481482</v>
      </c>
      <c r="K2740">
        <v>1473218804</v>
      </c>
      <c r="L2740" s="13">
        <f t="shared" si="21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12"/>
        <v>1.4794</v>
      </c>
      <c r="R2740" s="8">
        <f t="shared" si="213"/>
        <v>493.13333333333333</v>
      </c>
      <c r="S2740" t="s">
        <v>8319</v>
      </c>
      <c r="T2740" t="s">
        <v>8349</v>
      </c>
      <c r="U2740">
        <f t="shared" si="214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10"/>
        <v>41764.679594907408</v>
      </c>
      <c r="K2741">
        <v>1395436717</v>
      </c>
      <c r="L2741" s="13">
        <f t="shared" si="21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12"/>
        <v>3.8409090909090908</v>
      </c>
      <c r="R2741" s="8">
        <f t="shared" si="213"/>
        <v>22.120418848167539</v>
      </c>
      <c r="S2741" t="s">
        <v>8319</v>
      </c>
      <c r="T2741" t="s">
        <v>8349</v>
      </c>
      <c r="U2741">
        <f t="shared" si="214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10"/>
        <v>42074.781851851854</v>
      </c>
      <c r="K2742">
        <v>1423529152</v>
      </c>
      <c r="L2742" s="13">
        <f t="shared" si="21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12"/>
        <v>1.0333333333333334</v>
      </c>
      <c r="R2742" s="8">
        <f t="shared" si="213"/>
        <v>18.235294117647058</v>
      </c>
      <c r="S2742" t="s">
        <v>8319</v>
      </c>
      <c r="T2742" t="s">
        <v>8349</v>
      </c>
      <c r="U2742">
        <f t="shared" si="21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10"/>
        <v>41931.879861111105</v>
      </c>
      <c r="K2743">
        <v>1412005602</v>
      </c>
      <c r="L2743" s="13">
        <f t="shared" si="21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12"/>
        <v>4.3750000000000004E-3</v>
      </c>
      <c r="R2743" s="8">
        <f t="shared" si="213"/>
        <v>8.75</v>
      </c>
      <c r="S2743" t="s">
        <v>8322</v>
      </c>
      <c r="T2743" t="s">
        <v>8358</v>
      </c>
      <c r="U2743">
        <f t="shared" si="21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10"/>
        <v>41044.511423611111</v>
      </c>
      <c r="K2744">
        <v>1335892587</v>
      </c>
      <c r="L2744" s="13">
        <f t="shared" si="21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12"/>
        <v>0.29239999999999999</v>
      </c>
      <c r="R2744" s="8">
        <f t="shared" si="213"/>
        <v>40.611111111111114</v>
      </c>
      <c r="S2744" t="s">
        <v>8322</v>
      </c>
      <c r="T2744" t="s">
        <v>8358</v>
      </c>
      <c r="U2744">
        <f t="shared" si="21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10"/>
        <v>42662.120451388888</v>
      </c>
      <c r="K2745">
        <v>1474271607</v>
      </c>
      <c r="L2745" s="13">
        <f t="shared" si="21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12"/>
        <v>0</v>
      </c>
      <c r="R2745" s="8" t="e">
        <f t="shared" si="213"/>
        <v>#DIV/0!</v>
      </c>
      <c r="S2745" t="s">
        <v>8322</v>
      </c>
      <c r="T2745" t="s">
        <v>8358</v>
      </c>
      <c r="U2745">
        <f t="shared" si="21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10"/>
        <v>40967.854143518518</v>
      </c>
      <c r="K2746">
        <v>1327886998</v>
      </c>
      <c r="L2746" s="13">
        <f t="shared" si="21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12"/>
        <v>5.2187499999999998E-2</v>
      </c>
      <c r="R2746" s="8">
        <f t="shared" si="213"/>
        <v>37.954545454545453</v>
      </c>
      <c r="S2746" t="s">
        <v>8322</v>
      </c>
      <c r="T2746" t="s">
        <v>8358</v>
      </c>
      <c r="U2746">
        <f t="shared" si="21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10"/>
        <v>41104.779722222222</v>
      </c>
      <c r="K2747">
        <v>1337125368</v>
      </c>
      <c r="L2747" s="13">
        <f t="shared" si="21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12"/>
        <v>0.21887499999999999</v>
      </c>
      <c r="R2747" s="8">
        <f t="shared" si="213"/>
        <v>35.734693877551024</v>
      </c>
      <c r="S2747" t="s">
        <v>8322</v>
      </c>
      <c r="T2747" t="s">
        <v>8358</v>
      </c>
      <c r="U2747">
        <f t="shared" si="21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10"/>
        <v>41880.57304398148</v>
      </c>
      <c r="K2748">
        <v>1406745911</v>
      </c>
      <c r="L2748" s="13">
        <f t="shared" si="21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12"/>
        <v>0.26700000000000002</v>
      </c>
      <c r="R2748" s="8">
        <f t="shared" si="213"/>
        <v>42.157894736842103</v>
      </c>
      <c r="S2748" t="s">
        <v>8322</v>
      </c>
      <c r="T2748" t="s">
        <v>8358</v>
      </c>
      <c r="U2748">
        <f t="shared" si="21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10"/>
        <v>41075.923611111109</v>
      </c>
      <c r="K2749">
        <v>1337095997</v>
      </c>
      <c r="L2749" s="13">
        <f t="shared" si="211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12"/>
        <v>0.28000000000000003</v>
      </c>
      <c r="R2749" s="8">
        <f t="shared" si="213"/>
        <v>35</v>
      </c>
      <c r="S2749" t="s">
        <v>8322</v>
      </c>
      <c r="T2749" t="s">
        <v>8358</v>
      </c>
      <c r="U2749">
        <f t="shared" si="214"/>
        <v>31.483831018522324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10"/>
        <v>42615.502337962964</v>
      </c>
      <c r="K2750">
        <v>1470243802</v>
      </c>
      <c r="L2750" s="13">
        <f t="shared" si="21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12"/>
        <v>1.06E-2</v>
      </c>
      <c r="R2750" s="8">
        <f t="shared" si="213"/>
        <v>13.25</v>
      </c>
      <c r="S2750" t="s">
        <v>8322</v>
      </c>
      <c r="T2750" t="s">
        <v>8358</v>
      </c>
      <c r="U2750">
        <f t="shared" si="21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10"/>
        <v>42098.549039351848</v>
      </c>
      <c r="K2751">
        <v>1425582637</v>
      </c>
      <c r="L2751" s="13">
        <f t="shared" si="21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12"/>
        <v>1.0999999999999999E-2</v>
      </c>
      <c r="R2751" s="8">
        <f t="shared" si="213"/>
        <v>55</v>
      </c>
      <c r="S2751" t="s">
        <v>8322</v>
      </c>
      <c r="T2751" t="s">
        <v>8358</v>
      </c>
      <c r="U2751">
        <f t="shared" si="21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10"/>
        <v>41090.625</v>
      </c>
      <c r="K2752">
        <v>1340055345</v>
      </c>
      <c r="L2752" s="13">
        <f t="shared" si="211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12"/>
        <v>0</v>
      </c>
      <c r="R2752" s="8" t="e">
        <f t="shared" si="213"/>
        <v>#DIV/0!</v>
      </c>
      <c r="S2752" t="s">
        <v>8322</v>
      </c>
      <c r="T2752" t="s">
        <v>8358</v>
      </c>
      <c r="U2752">
        <f t="shared" si="214"/>
        <v>11.933506944442343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10"/>
        <v>41807.678726851846</v>
      </c>
      <c r="K2753">
        <v>1397855842</v>
      </c>
      <c r="L2753" s="13">
        <f t="shared" si="211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12"/>
        <v>0</v>
      </c>
      <c r="R2753" s="8" t="e">
        <f t="shared" si="213"/>
        <v>#DIV/0!</v>
      </c>
      <c r="S2753" t="s">
        <v>8322</v>
      </c>
      <c r="T2753" t="s">
        <v>8358</v>
      </c>
      <c r="U2753">
        <f t="shared" si="21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ref="J2754:J2817" si="215">(I2754/86400)+25569+(-5/24)</f>
        <v>40895.556759259256</v>
      </c>
      <c r="K2754">
        <v>1320776504</v>
      </c>
      <c r="L2754" s="13">
        <f t="shared" ref="L2754:L2817" si="216">(K2754/86400)+25569+(-5/24)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17">E2754/D2754</f>
        <v>0.11458333333333333</v>
      </c>
      <c r="R2754" s="8">
        <f t="shared" ref="R2754:R2817" si="218">E2754/N2754</f>
        <v>39.285714285714285</v>
      </c>
      <c r="S2754" t="s">
        <v>8322</v>
      </c>
      <c r="T2754" t="s">
        <v>8358</v>
      </c>
      <c r="U2754">
        <f t="shared" si="21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si="215"/>
        <v>41147.692395833328</v>
      </c>
      <c r="K2755">
        <v>1343425023</v>
      </c>
      <c r="L2755" s="13">
        <f t="shared" si="216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17"/>
        <v>0.19</v>
      </c>
      <c r="R2755" s="8">
        <f t="shared" si="218"/>
        <v>47.5</v>
      </c>
      <c r="S2755" t="s">
        <v>8322</v>
      </c>
      <c r="T2755" t="s">
        <v>8358</v>
      </c>
      <c r="U2755">
        <f t="shared" ref="U2755:U2818" si="219">J2755-L2755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15"/>
        <v>41893.427673611106</v>
      </c>
      <c r="K2756">
        <v>1407856551</v>
      </c>
      <c r="L2756" s="13">
        <f t="shared" si="216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17"/>
        <v>0</v>
      </c>
      <c r="R2756" s="8" t="e">
        <f t="shared" si="218"/>
        <v>#DIV/0!</v>
      </c>
      <c r="S2756" t="s">
        <v>8322</v>
      </c>
      <c r="T2756" t="s">
        <v>8358</v>
      </c>
      <c r="U2756">
        <f t="shared" si="219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15"/>
        <v>42102.582488425927</v>
      </c>
      <c r="K2757">
        <v>1425927527</v>
      </c>
      <c r="L2757" s="13">
        <f t="shared" si="216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17"/>
        <v>0.52</v>
      </c>
      <c r="R2757" s="8">
        <f t="shared" si="218"/>
        <v>17.333333333333332</v>
      </c>
      <c r="S2757" t="s">
        <v>8322</v>
      </c>
      <c r="T2757" t="s">
        <v>8358</v>
      </c>
      <c r="U2757">
        <f t="shared" si="219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15"/>
        <v>41650.692141203697</v>
      </c>
      <c r="K2758">
        <v>1386884201</v>
      </c>
      <c r="L2758" s="13">
        <f t="shared" si="216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17"/>
        <v>0.1048</v>
      </c>
      <c r="R2758" s="8">
        <f t="shared" si="218"/>
        <v>31.757575757575758</v>
      </c>
      <c r="S2758" t="s">
        <v>8322</v>
      </c>
      <c r="T2758" t="s">
        <v>8358</v>
      </c>
      <c r="U2758">
        <f t="shared" si="219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15"/>
        <v>42588.448287037034</v>
      </c>
      <c r="K2759">
        <v>1469202332</v>
      </c>
      <c r="L2759" s="13">
        <f t="shared" si="216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17"/>
        <v>6.6666666666666671E-3</v>
      </c>
      <c r="R2759" s="8">
        <f t="shared" si="218"/>
        <v>5</v>
      </c>
      <c r="S2759" t="s">
        <v>8322</v>
      </c>
      <c r="T2759" t="s">
        <v>8358</v>
      </c>
      <c r="U2759">
        <f t="shared" si="219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15"/>
        <v>42653.23359953703</v>
      </c>
      <c r="K2760">
        <v>1474886183</v>
      </c>
      <c r="L2760" s="13">
        <f t="shared" si="216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17"/>
        <v>0.11700000000000001</v>
      </c>
      <c r="R2760" s="8">
        <f t="shared" si="218"/>
        <v>39</v>
      </c>
      <c r="S2760" t="s">
        <v>8322</v>
      </c>
      <c r="T2760" t="s">
        <v>8358</v>
      </c>
      <c r="U2760">
        <f t="shared" si="219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15"/>
        <v>42567.158171296294</v>
      </c>
      <c r="K2761">
        <v>1464943666</v>
      </c>
      <c r="L2761" s="13">
        <f t="shared" si="216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17"/>
        <v>0.105</v>
      </c>
      <c r="R2761" s="8">
        <f t="shared" si="218"/>
        <v>52.5</v>
      </c>
      <c r="S2761" t="s">
        <v>8322</v>
      </c>
      <c r="T2761" t="s">
        <v>8358</v>
      </c>
      <c r="U2761">
        <f t="shared" si="219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15"/>
        <v>41445.252986111111</v>
      </c>
      <c r="K2762">
        <v>1369134258</v>
      </c>
      <c r="L2762" s="13">
        <f t="shared" si="216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17"/>
        <v>0</v>
      </c>
      <c r="R2762" s="8" t="e">
        <f t="shared" si="218"/>
        <v>#DIV/0!</v>
      </c>
      <c r="S2762" t="s">
        <v>8322</v>
      </c>
      <c r="T2762" t="s">
        <v>8358</v>
      </c>
      <c r="U2762">
        <f t="shared" si="219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15"/>
        <v>41276.85524305555</v>
      </c>
      <c r="K2763">
        <v>1354584693</v>
      </c>
      <c r="L2763" s="13">
        <f t="shared" si="216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17"/>
        <v>7.1999999999999998E-3</v>
      </c>
      <c r="R2763" s="8">
        <f t="shared" si="218"/>
        <v>9</v>
      </c>
      <c r="S2763" t="s">
        <v>8322</v>
      </c>
      <c r="T2763" t="s">
        <v>8358</v>
      </c>
      <c r="U2763">
        <f t="shared" si="219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15"/>
        <v>40986.786979166667</v>
      </c>
      <c r="K2764">
        <v>1326934395</v>
      </c>
      <c r="L2764" s="13">
        <f t="shared" si="216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17"/>
        <v>7.6923076923076927E-3</v>
      </c>
      <c r="R2764" s="8">
        <f t="shared" si="218"/>
        <v>25</v>
      </c>
      <c r="S2764" t="s">
        <v>8322</v>
      </c>
      <c r="T2764" t="s">
        <v>8358</v>
      </c>
      <c r="U2764">
        <f t="shared" si="219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15"/>
        <v>41418.371342592589</v>
      </c>
      <c r="K2765">
        <v>1365515684</v>
      </c>
      <c r="L2765" s="13">
        <f t="shared" si="216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17"/>
        <v>2.2842639593908631E-3</v>
      </c>
      <c r="R2765" s="8">
        <f t="shared" si="218"/>
        <v>30</v>
      </c>
      <c r="S2765" t="s">
        <v>8322</v>
      </c>
      <c r="T2765" t="s">
        <v>8358</v>
      </c>
      <c r="U2765">
        <f t="shared" si="219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15"/>
        <v>41059.583333333328</v>
      </c>
      <c r="K2766">
        <v>1335855631</v>
      </c>
      <c r="L2766" s="13">
        <f t="shared" si="216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17"/>
        <v>1.125E-2</v>
      </c>
      <c r="R2766" s="8">
        <f t="shared" si="218"/>
        <v>11.25</v>
      </c>
      <c r="S2766" t="s">
        <v>8322</v>
      </c>
      <c r="T2766" t="s">
        <v>8358</v>
      </c>
      <c r="U2766">
        <f t="shared" si="219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15"/>
        <v>41210.370694444442</v>
      </c>
      <c r="K2767">
        <v>1350050028</v>
      </c>
      <c r="L2767" s="13">
        <f t="shared" si="216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17"/>
        <v>0</v>
      </c>
      <c r="R2767" s="8" t="e">
        <f t="shared" si="218"/>
        <v>#DIV/0!</v>
      </c>
      <c r="S2767" t="s">
        <v>8322</v>
      </c>
      <c r="T2767" t="s">
        <v>8358</v>
      </c>
      <c r="U2767">
        <f t="shared" si="219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15"/>
        <v>40766.459699074076</v>
      </c>
      <c r="K2768">
        <v>1310486518</v>
      </c>
      <c r="L2768" s="13">
        <f t="shared" si="216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17"/>
        <v>0.02</v>
      </c>
      <c r="R2768" s="8">
        <f t="shared" si="218"/>
        <v>25</v>
      </c>
      <c r="S2768" t="s">
        <v>8322</v>
      </c>
      <c r="T2768" t="s">
        <v>8358</v>
      </c>
      <c r="U2768">
        <f t="shared" si="219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15"/>
        <v>42232.750578703701</v>
      </c>
      <c r="K2769">
        <v>1434582050</v>
      </c>
      <c r="L2769" s="13">
        <f t="shared" si="216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17"/>
        <v>8.5000000000000006E-3</v>
      </c>
      <c r="R2769" s="8">
        <f t="shared" si="218"/>
        <v>11.333333333333334</v>
      </c>
      <c r="S2769" t="s">
        <v>8322</v>
      </c>
      <c r="T2769" t="s">
        <v>8358</v>
      </c>
      <c r="U2769">
        <f t="shared" si="219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15"/>
        <v>40997.364849537036</v>
      </c>
      <c r="K2770">
        <v>1330440323</v>
      </c>
      <c r="L2770" s="13">
        <f t="shared" si="216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17"/>
        <v>0.14314285714285716</v>
      </c>
      <c r="R2770" s="8">
        <f t="shared" si="218"/>
        <v>29.470588235294116</v>
      </c>
      <c r="S2770" t="s">
        <v>8322</v>
      </c>
      <c r="T2770" t="s">
        <v>8358</v>
      </c>
      <c r="U2770">
        <f t="shared" si="219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15"/>
        <v>41795.617939814816</v>
      </c>
      <c r="K2771">
        <v>1397677790</v>
      </c>
      <c r="L2771" s="13">
        <f t="shared" si="216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17"/>
        <v>2.5000000000000001E-3</v>
      </c>
      <c r="R2771" s="8">
        <f t="shared" si="218"/>
        <v>1</v>
      </c>
      <c r="S2771" t="s">
        <v>8322</v>
      </c>
      <c r="T2771" t="s">
        <v>8358</v>
      </c>
      <c r="U2771">
        <f t="shared" si="219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15"/>
        <v>41716.455208333333</v>
      </c>
      <c r="K2772">
        <v>1392569730</v>
      </c>
      <c r="L2772" s="13">
        <f t="shared" si="216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17"/>
        <v>0.1041125</v>
      </c>
      <c r="R2772" s="8">
        <f t="shared" si="218"/>
        <v>63.098484848484851</v>
      </c>
      <c r="S2772" t="s">
        <v>8322</v>
      </c>
      <c r="T2772" t="s">
        <v>8358</v>
      </c>
      <c r="U2772">
        <f t="shared" si="219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15"/>
        <v>41306.5</v>
      </c>
      <c r="K2773">
        <v>1355489140</v>
      </c>
      <c r="L2773" s="13">
        <f t="shared" si="216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17"/>
        <v>0</v>
      </c>
      <c r="R2773" s="8" t="e">
        <f t="shared" si="218"/>
        <v>#DIV/0!</v>
      </c>
      <c r="S2773" t="s">
        <v>8322</v>
      </c>
      <c r="T2773" t="s">
        <v>8358</v>
      </c>
      <c r="U2773">
        <f t="shared" si="219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15"/>
        <v>41552.660810185182</v>
      </c>
      <c r="K2774">
        <v>1379710294</v>
      </c>
      <c r="L2774" s="13">
        <f t="shared" si="216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17"/>
        <v>0</v>
      </c>
      <c r="R2774" s="8" t="e">
        <f t="shared" si="218"/>
        <v>#DIV/0!</v>
      </c>
      <c r="S2774" t="s">
        <v>8322</v>
      </c>
      <c r="T2774" t="s">
        <v>8358</v>
      </c>
      <c r="U2774">
        <f t="shared" si="219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15"/>
        <v>42484.656493055554</v>
      </c>
      <c r="K2775">
        <v>1460666721</v>
      </c>
      <c r="L2775" s="13">
        <f t="shared" si="216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17"/>
        <v>1.8867924528301887E-3</v>
      </c>
      <c r="R2775" s="8">
        <f t="shared" si="218"/>
        <v>1</v>
      </c>
      <c r="S2775" t="s">
        <v>8322</v>
      </c>
      <c r="T2775" t="s">
        <v>8358</v>
      </c>
      <c r="U2775">
        <f t="shared" si="219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15"/>
        <v>41340.918148148143</v>
      </c>
      <c r="K2776">
        <v>1360119728</v>
      </c>
      <c r="L2776" s="13">
        <f t="shared" si="216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17"/>
        <v>0.14249999999999999</v>
      </c>
      <c r="R2776" s="8">
        <f t="shared" si="218"/>
        <v>43.846153846153847</v>
      </c>
      <c r="S2776" t="s">
        <v>8322</v>
      </c>
      <c r="T2776" t="s">
        <v>8358</v>
      </c>
      <c r="U2776">
        <f t="shared" si="219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15"/>
        <v>40892.805023148147</v>
      </c>
      <c r="K2777">
        <v>1321402754</v>
      </c>
      <c r="L2777" s="13">
        <f t="shared" si="216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17"/>
        <v>0.03</v>
      </c>
      <c r="R2777" s="8">
        <f t="shared" si="218"/>
        <v>75</v>
      </c>
      <c r="S2777" t="s">
        <v>8322</v>
      </c>
      <c r="T2777" t="s">
        <v>8358</v>
      </c>
      <c r="U2777">
        <f t="shared" si="219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15"/>
        <v>42167.088842592588</v>
      </c>
      <c r="K2778">
        <v>1431414476</v>
      </c>
      <c r="L2778" s="13">
        <f t="shared" si="216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17"/>
        <v>7.8809523809523815E-2</v>
      </c>
      <c r="R2778" s="8">
        <f t="shared" si="218"/>
        <v>45.972222222222221</v>
      </c>
      <c r="S2778" t="s">
        <v>8322</v>
      </c>
      <c r="T2778" t="s">
        <v>8358</v>
      </c>
      <c r="U2778">
        <f t="shared" si="219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15"/>
        <v>42202.460694444446</v>
      </c>
      <c r="K2779">
        <v>1434557004</v>
      </c>
      <c r="L2779" s="13">
        <f t="shared" si="216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17"/>
        <v>3.3333333333333335E-3</v>
      </c>
      <c r="R2779" s="8">
        <f t="shared" si="218"/>
        <v>10</v>
      </c>
      <c r="S2779" t="s">
        <v>8322</v>
      </c>
      <c r="T2779" t="s">
        <v>8358</v>
      </c>
      <c r="U2779">
        <f t="shared" si="219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15"/>
        <v>41876.769745370366</v>
      </c>
      <c r="K2780">
        <v>1406417306</v>
      </c>
      <c r="L2780" s="13">
        <f t="shared" si="216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17"/>
        <v>0.25545454545454543</v>
      </c>
      <c r="R2780" s="8">
        <f t="shared" si="218"/>
        <v>93.666666666666671</v>
      </c>
      <c r="S2780" t="s">
        <v>8322</v>
      </c>
      <c r="T2780" t="s">
        <v>8358</v>
      </c>
      <c r="U2780">
        <f t="shared" si="219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15"/>
        <v>42330.419224537036</v>
      </c>
      <c r="K2781">
        <v>1445609021</v>
      </c>
      <c r="L2781" s="13">
        <f t="shared" si="216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17"/>
        <v>2.12E-2</v>
      </c>
      <c r="R2781" s="8">
        <f t="shared" si="218"/>
        <v>53</v>
      </c>
      <c r="S2781" t="s">
        <v>8322</v>
      </c>
      <c r="T2781" t="s">
        <v>8358</v>
      </c>
      <c r="U2781">
        <f t="shared" si="219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15"/>
        <v>42804.239444444444</v>
      </c>
      <c r="K2782">
        <v>1486550688</v>
      </c>
      <c r="L2782" s="13">
        <f t="shared" si="216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17"/>
        <v>0</v>
      </c>
      <c r="R2782" s="8" t="e">
        <f t="shared" si="218"/>
        <v>#DIV/0!</v>
      </c>
      <c r="S2782" t="s">
        <v>8322</v>
      </c>
      <c r="T2782" t="s">
        <v>8358</v>
      </c>
      <c r="U2782">
        <f t="shared" si="219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15"/>
        <v>42047.083333333336</v>
      </c>
      <c r="K2783">
        <v>1421274954</v>
      </c>
      <c r="L2783" s="13">
        <f t="shared" si="216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17"/>
        <v>1.0528</v>
      </c>
      <c r="R2783" s="8">
        <f t="shared" si="218"/>
        <v>47</v>
      </c>
      <c r="S2783" t="s">
        <v>8317</v>
      </c>
      <c r="T2783" t="s">
        <v>8318</v>
      </c>
      <c r="U2783">
        <f t="shared" si="219"/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15"/>
        <v>42051.999305555553</v>
      </c>
      <c r="K2784">
        <v>1421964718</v>
      </c>
      <c r="L2784" s="13">
        <f t="shared" si="216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17"/>
        <v>1.2</v>
      </c>
      <c r="R2784" s="8">
        <f t="shared" si="218"/>
        <v>66.666666666666671</v>
      </c>
      <c r="S2784" t="s">
        <v>8317</v>
      </c>
      <c r="T2784" t="s">
        <v>8318</v>
      </c>
      <c r="U2784">
        <f t="shared" si="219"/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15"/>
        <v>42117.326921296299</v>
      </c>
      <c r="K2785">
        <v>1428583846</v>
      </c>
      <c r="L2785" s="13">
        <f t="shared" si="216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17"/>
        <v>1.145</v>
      </c>
      <c r="R2785" s="8">
        <f t="shared" si="218"/>
        <v>18.770491803278688</v>
      </c>
      <c r="S2785" t="s">
        <v>8317</v>
      </c>
      <c r="T2785" t="s">
        <v>8318</v>
      </c>
      <c r="U2785">
        <f t="shared" si="219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15"/>
        <v>41941.579201388886</v>
      </c>
      <c r="K2786">
        <v>1412794443</v>
      </c>
      <c r="L2786" s="13">
        <f t="shared" si="216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17"/>
        <v>1.19</v>
      </c>
      <c r="R2786" s="8">
        <f t="shared" si="218"/>
        <v>66.111111111111114</v>
      </c>
      <c r="S2786" t="s">
        <v>8317</v>
      </c>
      <c r="T2786" t="s">
        <v>8318</v>
      </c>
      <c r="U2786">
        <f t="shared" si="219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15"/>
        <v>42587.666666666664</v>
      </c>
      <c r="K2787">
        <v>1467865967</v>
      </c>
      <c r="L2787" s="13">
        <f t="shared" si="216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17"/>
        <v>1.0468</v>
      </c>
      <c r="R2787" s="8">
        <f t="shared" si="218"/>
        <v>36.859154929577464</v>
      </c>
      <c r="S2787" t="s">
        <v>8317</v>
      </c>
      <c r="T2787" t="s">
        <v>8318</v>
      </c>
      <c r="U2787">
        <f t="shared" si="219"/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15"/>
        <v>41829.360879629625</v>
      </c>
      <c r="K2788">
        <v>1403703580</v>
      </c>
      <c r="L2788" s="13">
        <f t="shared" si="216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17"/>
        <v>1.1783999999999999</v>
      </c>
      <c r="R2788" s="8">
        <f t="shared" si="218"/>
        <v>39.810810810810814</v>
      </c>
      <c r="S2788" t="s">
        <v>8317</v>
      </c>
      <c r="T2788" t="s">
        <v>8318</v>
      </c>
      <c r="U2788">
        <f t="shared" si="219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15"/>
        <v>41837.990185185183</v>
      </c>
      <c r="K2789">
        <v>1403066752</v>
      </c>
      <c r="L2789" s="13">
        <f t="shared" si="216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17"/>
        <v>1.1970000000000001</v>
      </c>
      <c r="R2789" s="8">
        <f t="shared" si="218"/>
        <v>31.5</v>
      </c>
      <c r="S2789" t="s">
        <v>8317</v>
      </c>
      <c r="T2789" t="s">
        <v>8318</v>
      </c>
      <c r="U2789">
        <f t="shared" si="219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15"/>
        <v>42580.49355324074</v>
      </c>
      <c r="K2790">
        <v>1467219043</v>
      </c>
      <c r="L2790" s="13">
        <f t="shared" si="216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17"/>
        <v>1.0249999999999999</v>
      </c>
      <c r="R2790" s="8">
        <f t="shared" si="218"/>
        <v>102.5</v>
      </c>
      <c r="S2790" t="s">
        <v>8317</v>
      </c>
      <c r="T2790" t="s">
        <v>8318</v>
      </c>
      <c r="U2790">
        <f t="shared" si="219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15"/>
        <v>42074.958333333336</v>
      </c>
      <c r="K2791">
        <v>1424477934</v>
      </c>
      <c r="L2791" s="13">
        <f t="shared" si="216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17"/>
        <v>1.0116666666666667</v>
      </c>
      <c r="R2791" s="8">
        <f t="shared" si="218"/>
        <v>126.45833333333333</v>
      </c>
      <c r="S2791" t="s">
        <v>8317</v>
      </c>
      <c r="T2791" t="s">
        <v>8318</v>
      </c>
      <c r="U2791">
        <f t="shared" si="219"/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15"/>
        <v>42046.730358796289</v>
      </c>
      <c r="K2792">
        <v>1421101903</v>
      </c>
      <c r="L2792" s="13">
        <f t="shared" si="216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17"/>
        <v>1.0533333333333332</v>
      </c>
      <c r="R2792" s="8">
        <f t="shared" si="218"/>
        <v>47.878787878787875</v>
      </c>
      <c r="S2792" t="s">
        <v>8317</v>
      </c>
      <c r="T2792" t="s">
        <v>8318</v>
      </c>
      <c r="U2792">
        <f t="shared" si="219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15"/>
        <v>42621.958333333336</v>
      </c>
      <c r="K2793">
        <v>1470778559</v>
      </c>
      <c r="L2793" s="13">
        <f t="shared" si="216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17"/>
        <v>1.0249999999999999</v>
      </c>
      <c r="R2793" s="8">
        <f t="shared" si="218"/>
        <v>73.214285714285708</v>
      </c>
      <c r="S2793" t="s">
        <v>8317</v>
      </c>
      <c r="T2793" t="s">
        <v>8318</v>
      </c>
      <c r="U2793">
        <f t="shared" si="219"/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15"/>
        <v>42228.022673611107</v>
      </c>
      <c r="K2794">
        <v>1435469559</v>
      </c>
      <c r="L2794" s="13">
        <f t="shared" si="216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17"/>
        <v>1.0760000000000001</v>
      </c>
      <c r="R2794" s="8">
        <f t="shared" si="218"/>
        <v>89.666666666666671</v>
      </c>
      <c r="S2794" t="s">
        <v>8317</v>
      </c>
      <c r="T2794" t="s">
        <v>8318</v>
      </c>
      <c r="U2794">
        <f t="shared" si="219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15"/>
        <v>42206.210706018515</v>
      </c>
      <c r="K2795">
        <v>1434881005</v>
      </c>
      <c r="L2795" s="13">
        <f t="shared" si="216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17"/>
        <v>1.105675</v>
      </c>
      <c r="R2795" s="8">
        <f t="shared" si="218"/>
        <v>151.4623287671233</v>
      </c>
      <c r="S2795" t="s">
        <v>8317</v>
      </c>
      <c r="T2795" t="s">
        <v>8318</v>
      </c>
      <c r="U2795">
        <f t="shared" si="219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15"/>
        <v>42432.583333333336</v>
      </c>
      <c r="K2796">
        <v>1455640559</v>
      </c>
      <c r="L2796" s="13">
        <f t="shared" si="216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17"/>
        <v>1.5</v>
      </c>
      <c r="R2796" s="8">
        <f t="shared" si="218"/>
        <v>25</v>
      </c>
      <c r="S2796" t="s">
        <v>8317</v>
      </c>
      <c r="T2796" t="s">
        <v>8318</v>
      </c>
      <c r="U2796">
        <f t="shared" si="219"/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15"/>
        <v>41796.75</v>
      </c>
      <c r="K2797">
        <v>1400675841</v>
      </c>
      <c r="L2797" s="13">
        <f t="shared" si="216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17"/>
        <v>1.0428571428571429</v>
      </c>
      <c r="R2797" s="8">
        <f t="shared" si="218"/>
        <v>36.5</v>
      </c>
      <c r="S2797" t="s">
        <v>8317</v>
      </c>
      <c r="T2797" t="s">
        <v>8318</v>
      </c>
      <c r="U2797">
        <f t="shared" si="219"/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15"/>
        <v>41825.319768518515</v>
      </c>
      <c r="K2798">
        <v>1401972028</v>
      </c>
      <c r="L2798" s="13">
        <f t="shared" si="216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17"/>
        <v>1.155</v>
      </c>
      <c r="R2798" s="8">
        <f t="shared" si="218"/>
        <v>44</v>
      </c>
      <c r="S2798" t="s">
        <v>8317</v>
      </c>
      <c r="T2798" t="s">
        <v>8318</v>
      </c>
      <c r="U2798">
        <f t="shared" si="219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15"/>
        <v>41828.731944444444</v>
      </c>
      <c r="K2799">
        <v>1402266840</v>
      </c>
      <c r="L2799" s="13">
        <f t="shared" si="216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17"/>
        <v>1.02645125</v>
      </c>
      <c r="R2799" s="8">
        <f t="shared" si="218"/>
        <v>87.357553191489373</v>
      </c>
      <c r="S2799" t="s">
        <v>8317</v>
      </c>
      <c r="T2799" t="s">
        <v>8318</v>
      </c>
      <c r="U2799">
        <f t="shared" si="219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15"/>
        <v>42216.458333333336</v>
      </c>
      <c r="K2800">
        <v>1437063121</v>
      </c>
      <c r="L2800" s="13">
        <f t="shared" si="216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17"/>
        <v>1.014</v>
      </c>
      <c r="R2800" s="8">
        <f t="shared" si="218"/>
        <v>36.474820143884891</v>
      </c>
      <c r="S2800" t="s">
        <v>8317</v>
      </c>
      <c r="T2800" t="s">
        <v>8318</v>
      </c>
      <c r="U2800">
        <f t="shared" si="219"/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15"/>
        <v>42538.458333333336</v>
      </c>
      <c r="K2801">
        <v>1463466070</v>
      </c>
      <c r="L2801" s="13">
        <f t="shared" si="216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17"/>
        <v>1.1663479999999999</v>
      </c>
      <c r="R2801" s="8">
        <f t="shared" si="218"/>
        <v>44.859538461538463</v>
      </c>
      <c r="S2801" t="s">
        <v>8317</v>
      </c>
      <c r="T2801" t="s">
        <v>8318</v>
      </c>
      <c r="U2801">
        <f t="shared" si="219"/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15"/>
        <v>42008.344513888886</v>
      </c>
      <c r="K2802">
        <v>1415193366</v>
      </c>
      <c r="L2802" s="13">
        <f t="shared" si="216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17"/>
        <v>1.33</v>
      </c>
      <c r="R2802" s="8">
        <f t="shared" si="218"/>
        <v>42.903225806451616</v>
      </c>
      <c r="S2802" t="s">
        <v>8317</v>
      </c>
      <c r="T2802" t="s">
        <v>8318</v>
      </c>
      <c r="U2802">
        <f t="shared" si="219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15"/>
        <v>41922.25</v>
      </c>
      <c r="K2803">
        <v>1411019409</v>
      </c>
      <c r="L2803" s="13">
        <f t="shared" si="216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17"/>
        <v>1.3320000000000001</v>
      </c>
      <c r="R2803" s="8">
        <f t="shared" si="218"/>
        <v>51.230769230769234</v>
      </c>
      <c r="S2803" t="s">
        <v>8317</v>
      </c>
      <c r="T2803" t="s">
        <v>8318</v>
      </c>
      <c r="U2803">
        <f t="shared" si="219"/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15"/>
        <v>42222.438738425924</v>
      </c>
      <c r="K2804">
        <v>1436283107</v>
      </c>
      <c r="L2804" s="13">
        <f t="shared" si="216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17"/>
        <v>1.0183333333333333</v>
      </c>
      <c r="R2804" s="8">
        <f t="shared" si="218"/>
        <v>33.944444444444443</v>
      </c>
      <c r="S2804" t="s">
        <v>8317</v>
      </c>
      <c r="T2804" t="s">
        <v>8318</v>
      </c>
      <c r="U2804">
        <f t="shared" si="219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15"/>
        <v>42200.791666666664</v>
      </c>
      <c r="K2805">
        <v>1433295276</v>
      </c>
      <c r="L2805" s="13">
        <f t="shared" si="216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17"/>
        <v>1.2795000000000001</v>
      </c>
      <c r="R2805" s="8">
        <f t="shared" si="218"/>
        <v>90.744680851063833</v>
      </c>
      <c r="S2805" t="s">
        <v>8317</v>
      </c>
      <c r="T2805" t="s">
        <v>8318</v>
      </c>
      <c r="U2805">
        <f t="shared" si="219"/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15"/>
        <v>41911.245254629626</v>
      </c>
      <c r="K2806">
        <v>1409395990</v>
      </c>
      <c r="L2806" s="13">
        <f t="shared" si="216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17"/>
        <v>1.1499999999999999</v>
      </c>
      <c r="R2806" s="8">
        <f t="shared" si="218"/>
        <v>50</v>
      </c>
      <c r="S2806" t="s">
        <v>8317</v>
      </c>
      <c r="T2806" t="s">
        <v>8318</v>
      </c>
      <c r="U2806">
        <f t="shared" si="219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15"/>
        <v>42238.2971412037</v>
      </c>
      <c r="K2807">
        <v>1438085273</v>
      </c>
      <c r="L2807" s="13">
        <f t="shared" si="216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17"/>
        <v>1.1000000000000001</v>
      </c>
      <c r="R2807" s="8">
        <f t="shared" si="218"/>
        <v>24.444444444444443</v>
      </c>
      <c r="S2807" t="s">
        <v>8317</v>
      </c>
      <c r="T2807" t="s">
        <v>8318</v>
      </c>
      <c r="U2807">
        <f t="shared" si="219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15"/>
        <v>42221.249999999993</v>
      </c>
      <c r="K2808">
        <v>1435645490</v>
      </c>
      <c r="L2808" s="13">
        <f t="shared" si="216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17"/>
        <v>1.121</v>
      </c>
      <c r="R2808" s="8">
        <f t="shared" si="218"/>
        <v>44.25</v>
      </c>
      <c r="S2808" t="s">
        <v>8317</v>
      </c>
      <c r="T2808" t="s">
        <v>8318</v>
      </c>
      <c r="U2808">
        <f t="shared" si="219"/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15"/>
        <v>42184.664791666662</v>
      </c>
      <c r="K2809">
        <v>1433019438</v>
      </c>
      <c r="L2809" s="13">
        <f t="shared" si="216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17"/>
        <v>1.26</v>
      </c>
      <c r="R2809" s="8">
        <f t="shared" si="218"/>
        <v>67.741935483870961</v>
      </c>
      <c r="S2809" t="s">
        <v>8317</v>
      </c>
      <c r="T2809" t="s">
        <v>8318</v>
      </c>
      <c r="U2809">
        <f t="shared" si="219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15"/>
        <v>42238.638136574074</v>
      </c>
      <c r="K2810">
        <v>1437682735</v>
      </c>
      <c r="L2810" s="13">
        <f t="shared" si="216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17"/>
        <v>1.0024444444444445</v>
      </c>
      <c r="R2810" s="8">
        <f t="shared" si="218"/>
        <v>65.376811594202906</v>
      </c>
      <c r="S2810" t="s">
        <v>8317</v>
      </c>
      <c r="T2810" t="s">
        <v>8318</v>
      </c>
      <c r="U2810">
        <f t="shared" si="219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15"/>
        <v>42459.402083333327</v>
      </c>
      <c r="K2811">
        <v>1458647725</v>
      </c>
      <c r="L2811" s="13">
        <f t="shared" si="216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17"/>
        <v>1.024</v>
      </c>
      <c r="R2811" s="8">
        <f t="shared" si="218"/>
        <v>121.9047619047619</v>
      </c>
      <c r="S2811" t="s">
        <v>8317</v>
      </c>
      <c r="T2811" t="s">
        <v>8318</v>
      </c>
      <c r="U2811">
        <f t="shared" si="219"/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15"/>
        <v>41790.957638888889</v>
      </c>
      <c r="K2812">
        <v>1398828064</v>
      </c>
      <c r="L2812" s="13">
        <f t="shared" si="216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17"/>
        <v>1.0820000000000001</v>
      </c>
      <c r="R2812" s="8">
        <f t="shared" si="218"/>
        <v>47.456140350877192</v>
      </c>
      <c r="S2812" t="s">
        <v>8317</v>
      </c>
      <c r="T2812" t="s">
        <v>8318</v>
      </c>
      <c r="U2812">
        <f t="shared" si="219"/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15"/>
        <v>42058.288229166668</v>
      </c>
      <c r="K2813">
        <v>1422100503</v>
      </c>
      <c r="L2813" s="13">
        <f t="shared" si="216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17"/>
        <v>1.0026999999999999</v>
      </c>
      <c r="R2813" s="8">
        <f t="shared" si="218"/>
        <v>92.842592592592595</v>
      </c>
      <c r="S2813" t="s">
        <v>8317</v>
      </c>
      <c r="T2813" t="s">
        <v>8318</v>
      </c>
      <c r="U2813">
        <f t="shared" si="219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15"/>
        <v>42099.958333333336</v>
      </c>
      <c r="K2814">
        <v>1424368298</v>
      </c>
      <c r="L2814" s="13">
        <f t="shared" si="216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17"/>
        <v>1.133</v>
      </c>
      <c r="R2814" s="8">
        <f t="shared" si="218"/>
        <v>68.253012048192772</v>
      </c>
      <c r="S2814" t="s">
        <v>8317</v>
      </c>
      <c r="T2814" t="s">
        <v>8318</v>
      </c>
      <c r="U2814">
        <f t="shared" si="219"/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15"/>
        <v>42718.534270833326</v>
      </c>
      <c r="K2815">
        <v>1479577761</v>
      </c>
      <c r="L2815" s="13">
        <f t="shared" si="216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17"/>
        <v>1.2757571428571428</v>
      </c>
      <c r="R2815" s="8">
        <f t="shared" si="218"/>
        <v>37.209583333333335</v>
      </c>
      <c r="S2815" t="s">
        <v>8317</v>
      </c>
      <c r="T2815" t="s">
        <v>8318</v>
      </c>
      <c r="U2815">
        <f t="shared" si="219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15"/>
        <v>42133.191145833327</v>
      </c>
      <c r="K2816">
        <v>1428572115</v>
      </c>
      <c r="L2816" s="13">
        <f t="shared" si="216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17"/>
        <v>1.0773333333333333</v>
      </c>
      <c r="R2816" s="8">
        <f t="shared" si="218"/>
        <v>25.25</v>
      </c>
      <c r="S2816" t="s">
        <v>8317</v>
      </c>
      <c r="T2816" t="s">
        <v>8318</v>
      </c>
      <c r="U2816">
        <f t="shared" si="219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15"/>
        <v>42589.568391203698</v>
      </c>
      <c r="K2817">
        <v>1468003109</v>
      </c>
      <c r="L2817" s="13">
        <f t="shared" si="216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17"/>
        <v>2.42</v>
      </c>
      <c r="R2817" s="8">
        <f t="shared" si="218"/>
        <v>43.214285714285715</v>
      </c>
      <c r="S2817" t="s">
        <v>8317</v>
      </c>
      <c r="T2817" t="s">
        <v>8318</v>
      </c>
      <c r="U2817">
        <f t="shared" si="219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ref="J2818:J2881" si="220">(I2818/86400)+25569+(-5/24)</f>
        <v>42218.458333333336</v>
      </c>
      <c r="K2818">
        <v>1435921992</v>
      </c>
      <c r="L2818" s="13">
        <f t="shared" ref="L2818:L2881" si="221">(K2818/86400)+25569+(-5/24)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22">E2818/D2818</f>
        <v>1.4156666666666666</v>
      </c>
      <c r="R2818" s="8">
        <f t="shared" ref="R2818:R2881" si="223">E2818/N2818</f>
        <v>25.130177514792898</v>
      </c>
      <c r="S2818" t="s">
        <v>8317</v>
      </c>
      <c r="T2818" t="s">
        <v>8318</v>
      </c>
      <c r="U2818">
        <f t="shared" si="219"/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si="220"/>
        <v>42063.42664351852</v>
      </c>
      <c r="K2819">
        <v>1421680462</v>
      </c>
      <c r="L2819" s="13">
        <f t="shared" si="221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22"/>
        <v>1.3</v>
      </c>
      <c r="R2819" s="8">
        <f t="shared" si="223"/>
        <v>23.636363636363637</v>
      </c>
      <c r="S2819" t="s">
        <v>8317</v>
      </c>
      <c r="T2819" t="s">
        <v>8318</v>
      </c>
      <c r="U2819">
        <f t="shared" ref="U2819:U2882" si="224">J2819-L2819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20"/>
        <v>42270.389884259253</v>
      </c>
      <c r="K2820">
        <v>1441290086</v>
      </c>
      <c r="L2820" s="13">
        <f t="shared" si="221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22"/>
        <v>1.0603</v>
      </c>
      <c r="R2820" s="8">
        <f t="shared" si="223"/>
        <v>103.95098039215686</v>
      </c>
      <c r="S2820" t="s">
        <v>8317</v>
      </c>
      <c r="T2820" t="s">
        <v>8318</v>
      </c>
      <c r="U2820">
        <f t="shared" si="22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20"/>
        <v>42169.317233796297</v>
      </c>
      <c r="K2821">
        <v>1431693409</v>
      </c>
      <c r="L2821" s="13">
        <f t="shared" si="221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22"/>
        <v>1.048</v>
      </c>
      <c r="R2821" s="8">
        <f t="shared" si="223"/>
        <v>50.384615384615387</v>
      </c>
      <c r="S2821" t="s">
        <v>8317</v>
      </c>
      <c r="T2821" t="s">
        <v>8318</v>
      </c>
      <c r="U2821">
        <f t="shared" si="22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20"/>
        <v>42425.791666666664</v>
      </c>
      <c r="K2822">
        <v>1454337589</v>
      </c>
      <c r="L2822" s="13">
        <f t="shared" si="221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22"/>
        <v>1.36</v>
      </c>
      <c r="R2822" s="8">
        <f t="shared" si="223"/>
        <v>13.6</v>
      </c>
      <c r="S2822" t="s">
        <v>8317</v>
      </c>
      <c r="T2822" t="s">
        <v>8318</v>
      </c>
      <c r="U2822">
        <f t="shared" si="224"/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20"/>
        <v>41905.714525462965</v>
      </c>
      <c r="K2823">
        <v>1408918135</v>
      </c>
      <c r="L2823" s="13">
        <f t="shared" si="221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22"/>
        <v>1</v>
      </c>
      <c r="R2823" s="8">
        <f t="shared" si="223"/>
        <v>28.571428571428573</v>
      </c>
      <c r="S2823" t="s">
        <v>8317</v>
      </c>
      <c r="T2823" t="s">
        <v>8318</v>
      </c>
      <c r="U2823">
        <f t="shared" si="22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20"/>
        <v>42090.433935185181</v>
      </c>
      <c r="K2824">
        <v>1424881492</v>
      </c>
      <c r="L2824" s="13">
        <f t="shared" si="221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22"/>
        <v>1</v>
      </c>
      <c r="R2824" s="8">
        <f t="shared" si="223"/>
        <v>63.829787234042556</v>
      </c>
      <c r="S2824" t="s">
        <v>8317</v>
      </c>
      <c r="T2824" t="s">
        <v>8318</v>
      </c>
      <c r="U2824">
        <f t="shared" si="224"/>
        <v>29.958333333335759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20"/>
        <v>42094.749305555553</v>
      </c>
      <c r="K2825">
        <v>1425428206</v>
      </c>
      <c r="L2825" s="13">
        <f t="shared" si="221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22"/>
        <v>1.24</v>
      </c>
      <c r="R2825" s="8">
        <f t="shared" si="223"/>
        <v>8.8571428571428577</v>
      </c>
      <c r="S2825" t="s">
        <v>8317</v>
      </c>
      <c r="T2825" t="s">
        <v>8318</v>
      </c>
      <c r="U2825">
        <f t="shared" si="224"/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20"/>
        <v>42167.863194444442</v>
      </c>
      <c r="K2826">
        <v>1431412196</v>
      </c>
      <c r="L2826" s="13">
        <f t="shared" si="221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22"/>
        <v>1.1692307692307693</v>
      </c>
      <c r="R2826" s="8">
        <f t="shared" si="223"/>
        <v>50.666666666666664</v>
      </c>
      <c r="S2826" t="s">
        <v>8317</v>
      </c>
      <c r="T2826" t="s">
        <v>8318</v>
      </c>
      <c r="U2826">
        <f t="shared" si="224"/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20"/>
        <v>42342.584328703706</v>
      </c>
      <c r="K2827">
        <v>1446663686</v>
      </c>
      <c r="L2827" s="13">
        <f t="shared" si="221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22"/>
        <v>1.0333333333333334</v>
      </c>
      <c r="R2827" s="8">
        <f t="shared" si="223"/>
        <v>60.784313725490193</v>
      </c>
      <c r="S2827" t="s">
        <v>8317</v>
      </c>
      <c r="T2827" t="s">
        <v>8318</v>
      </c>
      <c r="U2827">
        <f t="shared" si="22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20"/>
        <v>42195.083333333336</v>
      </c>
      <c r="K2828">
        <v>1434415812</v>
      </c>
      <c r="L2828" s="13">
        <f t="shared" si="221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22"/>
        <v>1.0774999999999999</v>
      </c>
      <c r="R2828" s="8">
        <f t="shared" si="223"/>
        <v>113.42105263157895</v>
      </c>
      <c r="S2828" t="s">
        <v>8317</v>
      </c>
      <c r="T2828" t="s">
        <v>8318</v>
      </c>
      <c r="U2828">
        <f t="shared" si="224"/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20"/>
        <v>42524.479166666664</v>
      </c>
      <c r="K2829">
        <v>1462379066</v>
      </c>
      <c r="L2829" s="13">
        <f t="shared" si="221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22"/>
        <v>1.2024999999999999</v>
      </c>
      <c r="R2829" s="8">
        <f t="shared" si="223"/>
        <v>104.56521739130434</v>
      </c>
      <c r="S2829" t="s">
        <v>8317</v>
      </c>
      <c r="T2829" t="s">
        <v>8318</v>
      </c>
      <c r="U2829">
        <f t="shared" si="224"/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20"/>
        <v>42279.749999999993</v>
      </c>
      <c r="K2830">
        <v>1441606869</v>
      </c>
      <c r="L2830" s="13">
        <f t="shared" si="221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22"/>
        <v>1.0037894736842106</v>
      </c>
      <c r="R2830" s="8">
        <f t="shared" si="223"/>
        <v>98.30927835051547</v>
      </c>
      <c r="S2830" t="s">
        <v>8317</v>
      </c>
      <c r="T2830" t="s">
        <v>8318</v>
      </c>
      <c r="U2830">
        <f t="shared" si="224"/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20"/>
        <v>42523.225902777776</v>
      </c>
      <c r="K2831">
        <v>1462443918</v>
      </c>
      <c r="L2831" s="13">
        <f t="shared" si="221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22"/>
        <v>1.0651999999999999</v>
      </c>
      <c r="R2831" s="8">
        <f t="shared" si="223"/>
        <v>35.039473684210527</v>
      </c>
      <c r="S2831" t="s">
        <v>8317</v>
      </c>
      <c r="T2831" t="s">
        <v>8318</v>
      </c>
      <c r="U2831">
        <f t="shared" si="22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20"/>
        <v>41770.957638888889</v>
      </c>
      <c r="K2832">
        <v>1398802148</v>
      </c>
      <c r="L2832" s="13">
        <f t="shared" si="221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22"/>
        <v>1</v>
      </c>
      <c r="R2832" s="8">
        <f t="shared" si="223"/>
        <v>272.72727272727275</v>
      </c>
      <c r="S2832" t="s">
        <v>8317</v>
      </c>
      <c r="T2832" t="s">
        <v>8318</v>
      </c>
      <c r="U2832">
        <f t="shared" si="224"/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20"/>
        <v>42201.616550925923</v>
      </c>
      <c r="K2833">
        <v>1434484070</v>
      </c>
      <c r="L2833" s="13">
        <f t="shared" si="221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22"/>
        <v>1.1066666666666667</v>
      </c>
      <c r="R2833" s="8">
        <f t="shared" si="223"/>
        <v>63.846153846153847</v>
      </c>
      <c r="S2833" t="s">
        <v>8317</v>
      </c>
      <c r="T2833" t="s">
        <v>8318</v>
      </c>
      <c r="U2833">
        <f t="shared" si="22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20"/>
        <v>41966.708333333336</v>
      </c>
      <c r="K2834">
        <v>1414342894</v>
      </c>
      <c r="L2834" s="13">
        <f t="shared" si="221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22"/>
        <v>1.1471959999999999</v>
      </c>
      <c r="R2834" s="8">
        <f t="shared" si="223"/>
        <v>30.189368421052631</v>
      </c>
      <c r="S2834" t="s">
        <v>8317</v>
      </c>
      <c r="T2834" t="s">
        <v>8318</v>
      </c>
      <c r="U2834">
        <f t="shared" si="224"/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20"/>
        <v>42287.874999999993</v>
      </c>
      <c r="K2835">
        <v>1442804633</v>
      </c>
      <c r="L2835" s="13">
        <f t="shared" si="221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22"/>
        <v>1.0825925925925926</v>
      </c>
      <c r="R2835" s="8">
        <f t="shared" si="223"/>
        <v>83.51428571428572</v>
      </c>
      <c r="S2835" t="s">
        <v>8317</v>
      </c>
      <c r="T2835" t="s">
        <v>8318</v>
      </c>
      <c r="U2835">
        <f t="shared" si="224"/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20"/>
        <v>42034.751504629625</v>
      </c>
      <c r="K2836">
        <v>1421362930</v>
      </c>
      <c r="L2836" s="13">
        <f t="shared" si="221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22"/>
        <v>1.7</v>
      </c>
      <c r="R2836" s="8">
        <f t="shared" si="223"/>
        <v>64.761904761904759</v>
      </c>
      <c r="S2836" t="s">
        <v>8317</v>
      </c>
      <c r="T2836" t="s">
        <v>8318</v>
      </c>
      <c r="U2836">
        <f t="shared" si="22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20"/>
        <v>42342.791666666664</v>
      </c>
      <c r="K2837">
        <v>1446742417</v>
      </c>
      <c r="L2837" s="13">
        <f t="shared" si="221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22"/>
        <v>1.8709899999999999</v>
      </c>
      <c r="R2837" s="8">
        <f t="shared" si="223"/>
        <v>20.118172043010752</v>
      </c>
      <c r="S2837" t="s">
        <v>8317</v>
      </c>
      <c r="T2837" t="s">
        <v>8318</v>
      </c>
      <c r="U2837">
        <f t="shared" si="224"/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20"/>
        <v>42783.999305555553</v>
      </c>
      <c r="K2838">
        <v>1484115418</v>
      </c>
      <c r="L2838" s="13">
        <f t="shared" si="221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22"/>
        <v>1.0777777777777777</v>
      </c>
      <c r="R2838" s="8">
        <f t="shared" si="223"/>
        <v>44.090909090909093</v>
      </c>
      <c r="S2838" t="s">
        <v>8317</v>
      </c>
      <c r="T2838" t="s">
        <v>8318</v>
      </c>
      <c r="U2838">
        <f t="shared" si="224"/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20"/>
        <v>42347.741712962961</v>
      </c>
      <c r="K2839">
        <v>1446241684</v>
      </c>
      <c r="L2839" s="13">
        <f t="shared" si="221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22"/>
        <v>1</v>
      </c>
      <c r="R2839" s="8">
        <f t="shared" si="223"/>
        <v>40.476190476190474</v>
      </c>
      <c r="S2839" t="s">
        <v>8317</v>
      </c>
      <c r="T2839" t="s">
        <v>8318</v>
      </c>
      <c r="U2839">
        <f t="shared" si="224"/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20"/>
        <v>41864.708333333328</v>
      </c>
      <c r="K2840">
        <v>1406039696</v>
      </c>
      <c r="L2840" s="13">
        <f t="shared" si="221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22"/>
        <v>1.2024999999999999</v>
      </c>
      <c r="R2840" s="8">
        <f t="shared" si="223"/>
        <v>44.537037037037038</v>
      </c>
      <c r="S2840" t="s">
        <v>8317</v>
      </c>
      <c r="T2840" t="s">
        <v>8318</v>
      </c>
      <c r="U2840">
        <f t="shared" si="224"/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20"/>
        <v>41875.999305555553</v>
      </c>
      <c r="K2841">
        <v>1406958354</v>
      </c>
      <c r="L2841" s="13">
        <f t="shared" si="221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22"/>
        <v>1.1142857142857143</v>
      </c>
      <c r="R2841" s="8">
        <f t="shared" si="223"/>
        <v>125.80645161290323</v>
      </c>
      <c r="S2841" t="s">
        <v>8317</v>
      </c>
      <c r="T2841" t="s">
        <v>8318</v>
      </c>
      <c r="U2841">
        <f t="shared" si="224"/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20"/>
        <v>42081.499999999993</v>
      </c>
      <c r="K2842">
        <v>1424825479</v>
      </c>
      <c r="L2842" s="13">
        <f t="shared" si="221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22"/>
        <v>1.04</v>
      </c>
      <c r="R2842" s="8">
        <f t="shared" si="223"/>
        <v>19.696969696969695</v>
      </c>
      <c r="S2842" t="s">
        <v>8317</v>
      </c>
      <c r="T2842" t="s">
        <v>8318</v>
      </c>
      <c r="U2842">
        <f t="shared" si="224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20"/>
        <v>42351.572881944441</v>
      </c>
      <c r="K2843">
        <v>1444844697</v>
      </c>
      <c r="L2843" s="13">
        <f t="shared" si="221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22"/>
        <v>0.01</v>
      </c>
      <c r="R2843" s="8">
        <f t="shared" si="223"/>
        <v>10</v>
      </c>
      <c r="S2843" t="s">
        <v>8317</v>
      </c>
      <c r="T2843" t="s">
        <v>8318</v>
      </c>
      <c r="U2843">
        <f t="shared" si="224"/>
        <v>60.041666666664241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20"/>
        <v>41811.25</v>
      </c>
      <c r="K2844">
        <v>1401058295</v>
      </c>
      <c r="L2844" s="13">
        <f t="shared" si="221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22"/>
        <v>0</v>
      </c>
      <c r="R2844" s="8" t="e">
        <f t="shared" si="223"/>
        <v>#DIV/0!</v>
      </c>
      <c r="S2844" t="s">
        <v>8317</v>
      </c>
      <c r="T2844" t="s">
        <v>8318</v>
      </c>
      <c r="U2844">
        <f t="shared" si="224"/>
        <v>26.505844907405844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20"/>
        <v>42533.958333333336</v>
      </c>
      <c r="K2845">
        <v>1462210950</v>
      </c>
      <c r="L2845" s="13">
        <f t="shared" si="221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22"/>
        <v>0</v>
      </c>
      <c r="R2845" s="8" t="e">
        <f t="shared" si="223"/>
        <v>#DIV/0!</v>
      </c>
      <c r="S2845" t="s">
        <v>8317</v>
      </c>
      <c r="T2845" t="s">
        <v>8318</v>
      </c>
      <c r="U2845">
        <f t="shared" si="224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20"/>
        <v>42739.337731481479</v>
      </c>
      <c r="K2846">
        <v>1480943180</v>
      </c>
      <c r="L2846" s="13">
        <f t="shared" si="221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22"/>
        <v>5.4545454545454543E-2</v>
      </c>
      <c r="R2846" s="8">
        <f t="shared" si="223"/>
        <v>30</v>
      </c>
      <c r="S2846" t="s">
        <v>8317</v>
      </c>
      <c r="T2846" t="s">
        <v>8318</v>
      </c>
      <c r="U2846">
        <f t="shared" si="22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20"/>
        <v>42162.808252314811</v>
      </c>
      <c r="K2847">
        <v>1428539033</v>
      </c>
      <c r="L2847" s="13">
        <f t="shared" si="221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22"/>
        <v>0.31546666666666667</v>
      </c>
      <c r="R2847" s="8">
        <f t="shared" si="223"/>
        <v>60.666666666666664</v>
      </c>
      <c r="S2847" t="s">
        <v>8317</v>
      </c>
      <c r="T2847" t="s">
        <v>8318</v>
      </c>
      <c r="U2847">
        <f t="shared" si="22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20"/>
        <v>42153.483726851853</v>
      </c>
      <c r="K2848">
        <v>1429029394</v>
      </c>
      <c r="L2848" s="13">
        <f t="shared" si="221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22"/>
        <v>0</v>
      </c>
      <c r="R2848" s="8" t="e">
        <f t="shared" si="223"/>
        <v>#DIV/0!</v>
      </c>
      <c r="S2848" t="s">
        <v>8317</v>
      </c>
      <c r="T2848" t="s">
        <v>8318</v>
      </c>
      <c r="U2848">
        <f t="shared" si="22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20"/>
        <v>42513.597974537035</v>
      </c>
      <c r="K2849">
        <v>1458847265</v>
      </c>
      <c r="L2849" s="13">
        <f t="shared" si="221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22"/>
        <v>0</v>
      </c>
      <c r="R2849" s="8" t="e">
        <f t="shared" si="223"/>
        <v>#DIV/0!</v>
      </c>
      <c r="S2849" t="s">
        <v>8317</v>
      </c>
      <c r="T2849" t="s">
        <v>8318</v>
      </c>
      <c r="U2849">
        <f t="shared" si="22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20"/>
        <v>42153.440497685187</v>
      </c>
      <c r="K2850">
        <v>1430321659</v>
      </c>
      <c r="L2850" s="13">
        <f t="shared" si="221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22"/>
        <v>2E-3</v>
      </c>
      <c r="R2850" s="8">
        <f t="shared" si="223"/>
        <v>23.333333333333332</v>
      </c>
      <c r="S2850" t="s">
        <v>8317</v>
      </c>
      <c r="T2850" t="s">
        <v>8318</v>
      </c>
      <c r="U2850">
        <f t="shared" si="22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20"/>
        <v>42483.219907407409</v>
      </c>
      <c r="K2851">
        <v>1458814600</v>
      </c>
      <c r="L2851" s="13">
        <f t="shared" si="221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22"/>
        <v>0.01</v>
      </c>
      <c r="R2851" s="8">
        <f t="shared" si="223"/>
        <v>5</v>
      </c>
      <c r="S2851" t="s">
        <v>8317</v>
      </c>
      <c r="T2851" t="s">
        <v>8318</v>
      </c>
      <c r="U2851">
        <f t="shared" si="22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20"/>
        <v>41887.798738425925</v>
      </c>
      <c r="K2852">
        <v>1407370211</v>
      </c>
      <c r="L2852" s="13">
        <f t="shared" si="221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22"/>
        <v>3.8875E-2</v>
      </c>
      <c r="R2852" s="8">
        <f t="shared" si="223"/>
        <v>23.923076923076923</v>
      </c>
      <c r="S2852" t="s">
        <v>8317</v>
      </c>
      <c r="T2852" t="s">
        <v>8318</v>
      </c>
      <c r="U2852">
        <f t="shared" si="22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20"/>
        <v>42398.761805555558</v>
      </c>
      <c r="K2853">
        <v>1453334629</v>
      </c>
      <c r="L2853" s="13">
        <f t="shared" si="221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22"/>
        <v>0</v>
      </c>
      <c r="R2853" s="8" t="e">
        <f t="shared" si="223"/>
        <v>#DIV/0!</v>
      </c>
      <c r="S2853" t="s">
        <v>8317</v>
      </c>
      <c r="T2853" t="s">
        <v>8318</v>
      </c>
      <c r="U2853">
        <f t="shared" si="224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20"/>
        <v>41810.836840277778</v>
      </c>
      <c r="K2854">
        <v>1400720703</v>
      </c>
      <c r="L2854" s="13">
        <f t="shared" si="221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22"/>
        <v>1.9E-2</v>
      </c>
      <c r="R2854" s="8">
        <f t="shared" si="223"/>
        <v>15.833333333333334</v>
      </c>
      <c r="S2854" t="s">
        <v>8317</v>
      </c>
      <c r="T2854" t="s">
        <v>8318</v>
      </c>
      <c r="U2854">
        <f t="shared" si="22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20"/>
        <v>41895.98260416666</v>
      </c>
      <c r="K2855">
        <v>1405485297</v>
      </c>
      <c r="L2855" s="13">
        <f t="shared" si="221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22"/>
        <v>0</v>
      </c>
      <c r="R2855" s="8" t="e">
        <f t="shared" si="223"/>
        <v>#DIV/0!</v>
      </c>
      <c r="S2855" t="s">
        <v>8317</v>
      </c>
      <c r="T2855" t="s">
        <v>8318</v>
      </c>
      <c r="U2855">
        <f t="shared" si="22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20"/>
        <v>42131.508321759255</v>
      </c>
      <c r="K2856">
        <v>1429290719</v>
      </c>
      <c r="L2856" s="13">
        <f t="shared" si="221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22"/>
        <v>0.41699999999999998</v>
      </c>
      <c r="R2856" s="8">
        <f t="shared" si="223"/>
        <v>29.785714285714285</v>
      </c>
      <c r="S2856" t="s">
        <v>8317</v>
      </c>
      <c r="T2856" t="s">
        <v>8318</v>
      </c>
      <c r="U2856">
        <f t="shared" si="22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20"/>
        <v>42398.773611111108</v>
      </c>
      <c r="K2857">
        <v>1451607071</v>
      </c>
      <c r="L2857" s="13">
        <f t="shared" si="221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22"/>
        <v>0.5</v>
      </c>
      <c r="R2857" s="8">
        <f t="shared" si="223"/>
        <v>60</v>
      </c>
      <c r="S2857" t="s">
        <v>8317</v>
      </c>
      <c r="T2857" t="s">
        <v>8318</v>
      </c>
      <c r="U2857">
        <f t="shared" si="224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20"/>
        <v>42224.69027777778</v>
      </c>
      <c r="K2858">
        <v>1433897647</v>
      </c>
      <c r="L2858" s="13">
        <f t="shared" si="221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22"/>
        <v>4.8666666666666664E-2</v>
      </c>
      <c r="R2858" s="8">
        <f t="shared" si="223"/>
        <v>24.333333333333332</v>
      </c>
      <c r="S2858" t="s">
        <v>8317</v>
      </c>
      <c r="T2858" t="s">
        <v>8318</v>
      </c>
      <c r="U2858">
        <f t="shared" si="224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20"/>
        <v>42786.541666666664</v>
      </c>
      <c r="K2859">
        <v>1482444295</v>
      </c>
      <c r="L2859" s="13">
        <f t="shared" si="221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22"/>
        <v>0.19736842105263158</v>
      </c>
      <c r="R2859" s="8">
        <f t="shared" si="223"/>
        <v>500</v>
      </c>
      <c r="S2859" t="s">
        <v>8317</v>
      </c>
      <c r="T2859" t="s">
        <v>8318</v>
      </c>
      <c r="U2859">
        <f t="shared" si="224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20"/>
        <v>41978.269444444442</v>
      </c>
      <c r="K2860">
        <v>1415711095</v>
      </c>
      <c r="L2860" s="13">
        <f t="shared" si="221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22"/>
        <v>0</v>
      </c>
      <c r="R2860" s="8" t="e">
        <f t="shared" si="223"/>
        <v>#DIV/0!</v>
      </c>
      <c r="S2860" t="s">
        <v>8317</v>
      </c>
      <c r="T2860" t="s">
        <v>8318</v>
      </c>
      <c r="U2860">
        <f t="shared" si="224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20"/>
        <v>42293.153981481482</v>
      </c>
      <c r="K2861">
        <v>1439800904</v>
      </c>
      <c r="L2861" s="13">
        <f t="shared" si="221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22"/>
        <v>1.7500000000000002E-2</v>
      </c>
      <c r="R2861" s="8">
        <f t="shared" si="223"/>
        <v>35</v>
      </c>
      <c r="S2861" t="s">
        <v>8317</v>
      </c>
      <c r="T2861" t="s">
        <v>8318</v>
      </c>
      <c r="U2861">
        <f t="shared" si="22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20"/>
        <v>42540.592314814814</v>
      </c>
      <c r="K2862">
        <v>1461179576</v>
      </c>
      <c r="L2862" s="13">
        <f t="shared" si="221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22"/>
        <v>6.6500000000000004E-2</v>
      </c>
      <c r="R2862" s="8">
        <f t="shared" si="223"/>
        <v>29.555555555555557</v>
      </c>
      <c r="S2862" t="s">
        <v>8317</v>
      </c>
      <c r="T2862" t="s">
        <v>8318</v>
      </c>
      <c r="U2862">
        <f t="shared" si="22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20"/>
        <v>42271.3825</v>
      </c>
      <c r="K2863">
        <v>1441894248</v>
      </c>
      <c r="L2863" s="13">
        <f t="shared" si="221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22"/>
        <v>0.32</v>
      </c>
      <c r="R2863" s="8">
        <f t="shared" si="223"/>
        <v>26.666666666666668</v>
      </c>
      <c r="S2863" t="s">
        <v>8317</v>
      </c>
      <c r="T2863" t="s">
        <v>8318</v>
      </c>
      <c r="U2863">
        <f t="shared" si="22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20"/>
        <v>41814.581354166665</v>
      </c>
      <c r="K2864">
        <v>1401044229</v>
      </c>
      <c r="L2864" s="13">
        <f t="shared" si="221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22"/>
        <v>4.3307086614173228E-3</v>
      </c>
      <c r="R2864" s="8">
        <f t="shared" si="223"/>
        <v>18.333333333333332</v>
      </c>
      <c r="S2864" t="s">
        <v>8317</v>
      </c>
      <c r="T2864" t="s">
        <v>8318</v>
      </c>
      <c r="U2864">
        <f t="shared" si="22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20"/>
        <v>41891.46670138889</v>
      </c>
      <c r="K2865">
        <v>1405095123</v>
      </c>
      <c r="L2865" s="13">
        <f t="shared" si="221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22"/>
        <v>4.0000000000000002E-4</v>
      </c>
      <c r="R2865" s="8">
        <f t="shared" si="223"/>
        <v>20</v>
      </c>
      <c r="S2865" t="s">
        <v>8317</v>
      </c>
      <c r="T2865" t="s">
        <v>8318</v>
      </c>
      <c r="U2865">
        <f t="shared" si="22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20"/>
        <v>42202.345833333333</v>
      </c>
      <c r="K2866">
        <v>1434552207</v>
      </c>
      <c r="L2866" s="13">
        <f t="shared" si="221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22"/>
        <v>1.6E-2</v>
      </c>
      <c r="R2866" s="8">
        <f t="shared" si="223"/>
        <v>13.333333333333334</v>
      </c>
      <c r="S2866" t="s">
        <v>8317</v>
      </c>
      <c r="T2866" t="s">
        <v>8318</v>
      </c>
      <c r="U2866">
        <f t="shared" si="224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20"/>
        <v>42009.905775462961</v>
      </c>
      <c r="K2867">
        <v>1415328259</v>
      </c>
      <c r="L2867" s="13">
        <f t="shared" si="221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22"/>
        <v>0</v>
      </c>
      <c r="R2867" s="8" t="e">
        <f t="shared" si="223"/>
        <v>#DIV/0!</v>
      </c>
      <c r="S2867" t="s">
        <v>8317</v>
      </c>
      <c r="T2867" t="s">
        <v>8318</v>
      </c>
      <c r="U2867">
        <f t="shared" si="22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20"/>
        <v>42657.708333333336</v>
      </c>
      <c r="K2868">
        <v>1473893721</v>
      </c>
      <c r="L2868" s="13">
        <f t="shared" si="221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22"/>
        <v>8.9999999999999993E-3</v>
      </c>
      <c r="R2868" s="8">
        <f t="shared" si="223"/>
        <v>22.5</v>
      </c>
      <c r="S2868" t="s">
        <v>8317</v>
      </c>
      <c r="T2868" t="s">
        <v>8318</v>
      </c>
      <c r="U2868">
        <f t="shared" si="224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20"/>
        <v>42554.958333333336</v>
      </c>
      <c r="K2869">
        <v>1465533672</v>
      </c>
      <c r="L2869" s="13">
        <f t="shared" si="221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22"/>
        <v>0.2016</v>
      </c>
      <c r="R2869" s="8">
        <f t="shared" si="223"/>
        <v>50.4</v>
      </c>
      <c r="S2869" t="s">
        <v>8317</v>
      </c>
      <c r="T2869" t="s">
        <v>8318</v>
      </c>
      <c r="U2869">
        <f t="shared" si="224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20"/>
        <v>42648.618680555555</v>
      </c>
      <c r="K2870">
        <v>1473105054</v>
      </c>
      <c r="L2870" s="13">
        <f t="shared" si="221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22"/>
        <v>0.42011733333333334</v>
      </c>
      <c r="R2870" s="8">
        <f t="shared" si="223"/>
        <v>105.02933333333334</v>
      </c>
      <c r="S2870" t="s">
        <v>8317</v>
      </c>
      <c r="T2870" t="s">
        <v>8318</v>
      </c>
      <c r="U2870">
        <f t="shared" si="22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20"/>
        <v>42570.385196759256</v>
      </c>
      <c r="K2871">
        <v>1466345681</v>
      </c>
      <c r="L2871" s="13">
        <f t="shared" si="221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22"/>
        <v>8.8500000000000002E-3</v>
      </c>
      <c r="R2871" s="8">
        <f t="shared" si="223"/>
        <v>35.4</v>
      </c>
      <c r="S2871" t="s">
        <v>8317</v>
      </c>
      <c r="T2871" t="s">
        <v>8318</v>
      </c>
      <c r="U2871">
        <f t="shared" si="22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20"/>
        <v>41775.981076388889</v>
      </c>
      <c r="K2872">
        <v>1397709165</v>
      </c>
      <c r="L2872" s="13">
        <f t="shared" si="221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22"/>
        <v>0.15</v>
      </c>
      <c r="R2872" s="8">
        <f t="shared" si="223"/>
        <v>83.333333333333329</v>
      </c>
      <c r="S2872" t="s">
        <v>8317</v>
      </c>
      <c r="T2872" t="s">
        <v>8318</v>
      </c>
      <c r="U2872">
        <f t="shared" si="22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20"/>
        <v>41994.530243055553</v>
      </c>
      <c r="K2873">
        <v>1417455813</v>
      </c>
      <c r="L2873" s="13">
        <f t="shared" si="221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22"/>
        <v>4.6699999999999998E-2</v>
      </c>
      <c r="R2873" s="8">
        <f t="shared" si="223"/>
        <v>35.92307692307692</v>
      </c>
      <c r="S2873" t="s">
        <v>8317</v>
      </c>
      <c r="T2873" t="s">
        <v>8318</v>
      </c>
      <c r="U2873">
        <f t="shared" si="22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20"/>
        <v>42174.907847222225</v>
      </c>
      <c r="K2874">
        <v>1429584438</v>
      </c>
      <c r="L2874" s="13">
        <f t="shared" si="221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22"/>
        <v>0</v>
      </c>
      <c r="R2874" s="8" t="e">
        <f t="shared" si="223"/>
        <v>#DIV/0!</v>
      </c>
      <c r="S2874" t="s">
        <v>8317</v>
      </c>
      <c r="T2874" t="s">
        <v>8318</v>
      </c>
      <c r="U2874">
        <f t="shared" si="22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20"/>
        <v>42032.609155092585</v>
      </c>
      <c r="K2875">
        <v>1419881831</v>
      </c>
      <c r="L2875" s="13">
        <f t="shared" si="221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22"/>
        <v>0.38119999999999998</v>
      </c>
      <c r="R2875" s="8">
        <f t="shared" si="223"/>
        <v>119.125</v>
      </c>
      <c r="S2875" t="s">
        <v>8317</v>
      </c>
      <c r="T2875" t="s">
        <v>8318</v>
      </c>
      <c r="U2875">
        <f t="shared" si="22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20"/>
        <v>42752.636412037034</v>
      </c>
      <c r="K2876">
        <v>1482092186</v>
      </c>
      <c r="L2876" s="13">
        <f t="shared" si="221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22"/>
        <v>5.4199999999999998E-2</v>
      </c>
      <c r="R2876" s="8">
        <f t="shared" si="223"/>
        <v>90.333333333333329</v>
      </c>
      <c r="S2876" t="s">
        <v>8317</v>
      </c>
      <c r="T2876" t="s">
        <v>8318</v>
      </c>
      <c r="U2876">
        <f t="shared" si="22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20"/>
        <v>42494.920057870368</v>
      </c>
      <c r="K2877">
        <v>1459825493</v>
      </c>
      <c r="L2877" s="13">
        <f t="shared" si="221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22"/>
        <v>3.5E-4</v>
      </c>
      <c r="R2877" s="8">
        <f t="shared" si="223"/>
        <v>2.3333333333333335</v>
      </c>
      <c r="S2877" t="s">
        <v>8317</v>
      </c>
      <c r="T2877" t="s">
        <v>8318</v>
      </c>
      <c r="U2877">
        <f t="shared" si="22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20"/>
        <v>42201.535636574066</v>
      </c>
      <c r="K2878">
        <v>1434477079</v>
      </c>
      <c r="L2878" s="13">
        <f t="shared" si="221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22"/>
        <v>0</v>
      </c>
      <c r="R2878" s="8" t="e">
        <f t="shared" si="223"/>
        <v>#DIV/0!</v>
      </c>
      <c r="S2878" t="s">
        <v>8317</v>
      </c>
      <c r="T2878" t="s">
        <v>8318</v>
      </c>
      <c r="U2878">
        <f t="shared" si="22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20"/>
        <v>42704.499999999993</v>
      </c>
      <c r="K2879">
        <v>1477781724</v>
      </c>
      <c r="L2879" s="13">
        <f t="shared" si="221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22"/>
        <v>0.10833333333333334</v>
      </c>
      <c r="R2879" s="8">
        <f t="shared" si="223"/>
        <v>108.33333333333333</v>
      </c>
      <c r="S2879" t="s">
        <v>8317</v>
      </c>
      <c r="T2879" t="s">
        <v>8318</v>
      </c>
      <c r="U2879">
        <f t="shared" si="224"/>
        <v>31.753194444434484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20"/>
        <v>42188.407349537032</v>
      </c>
      <c r="K2880">
        <v>1430750795</v>
      </c>
      <c r="L2880" s="13">
        <f t="shared" si="221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22"/>
        <v>2.1000000000000001E-2</v>
      </c>
      <c r="R2880" s="8">
        <f t="shared" si="223"/>
        <v>15.75</v>
      </c>
      <c r="S2880" t="s">
        <v>8317</v>
      </c>
      <c r="T2880" t="s">
        <v>8318</v>
      </c>
      <c r="U2880">
        <f t="shared" si="22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20"/>
        <v>42389.516909722217</v>
      </c>
      <c r="K2881">
        <v>1450718661</v>
      </c>
      <c r="L2881" s="13">
        <f t="shared" si="221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22"/>
        <v>2.5892857142857141E-3</v>
      </c>
      <c r="R2881" s="8">
        <f t="shared" si="223"/>
        <v>29</v>
      </c>
      <c r="S2881" t="s">
        <v>8317</v>
      </c>
      <c r="T2881" t="s">
        <v>8318</v>
      </c>
      <c r="U2881">
        <f t="shared" si="22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ref="J2882:J2945" si="225">(I2882/86400)+25569+(-5/24)</f>
        <v>42236.503472222219</v>
      </c>
      <c r="K2882">
        <v>1436305452</v>
      </c>
      <c r="L2882" s="13">
        <f t="shared" ref="L2882:L2945" si="226">(K2882/86400)+25569+(-5/24)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27">E2882/D2882</f>
        <v>0.23333333333333334</v>
      </c>
      <c r="R2882" s="8">
        <f t="shared" ref="R2882:R2945" si="228">E2882/N2882</f>
        <v>96.551724137931032</v>
      </c>
      <c r="S2882" t="s">
        <v>8317</v>
      </c>
      <c r="T2882" t="s">
        <v>8318</v>
      </c>
      <c r="U2882">
        <f t="shared" si="224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si="225"/>
        <v>41976.430972222217</v>
      </c>
      <c r="K2883">
        <v>1412432436</v>
      </c>
      <c r="L2883" s="13">
        <f t="shared" si="226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27"/>
        <v>0</v>
      </c>
      <c r="R2883" s="8" t="e">
        <f t="shared" si="228"/>
        <v>#DIV/0!</v>
      </c>
      <c r="S2883" t="s">
        <v>8317</v>
      </c>
      <c r="T2883" t="s">
        <v>8318</v>
      </c>
      <c r="U2883">
        <f t="shared" ref="U2883:U2946" si="229">J2883-L2883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25"/>
        <v>42491.387939814813</v>
      </c>
      <c r="K2884">
        <v>1459520318</v>
      </c>
      <c r="L2884" s="13">
        <f t="shared" si="226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27"/>
        <v>0.33600000000000002</v>
      </c>
      <c r="R2884" s="8">
        <f t="shared" si="228"/>
        <v>63</v>
      </c>
      <c r="S2884" t="s">
        <v>8317</v>
      </c>
      <c r="T2884" t="s">
        <v>8318</v>
      </c>
      <c r="U2884">
        <f t="shared" si="22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25"/>
        <v>42405.999305555553</v>
      </c>
      <c r="K2885">
        <v>1451684437</v>
      </c>
      <c r="L2885" s="13">
        <f t="shared" si="226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27"/>
        <v>0.1908</v>
      </c>
      <c r="R2885" s="8">
        <f t="shared" si="228"/>
        <v>381.6</v>
      </c>
      <c r="S2885" t="s">
        <v>8317</v>
      </c>
      <c r="T2885" t="s">
        <v>8318</v>
      </c>
      <c r="U2885">
        <f t="shared" si="22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25"/>
        <v>41978.518923611111</v>
      </c>
      <c r="K2886">
        <v>1415208435</v>
      </c>
      <c r="L2886" s="13">
        <f t="shared" si="226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27"/>
        <v>4.1111111111111114E-3</v>
      </c>
      <c r="R2886" s="8">
        <f t="shared" si="228"/>
        <v>46.25</v>
      </c>
      <c r="S2886" t="s">
        <v>8317</v>
      </c>
      <c r="T2886" t="s">
        <v>8318</v>
      </c>
      <c r="U2886">
        <f t="shared" si="22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25"/>
        <v>42076.82640046296</v>
      </c>
      <c r="K2887">
        <v>1423705801</v>
      </c>
      <c r="L2887" s="13">
        <f t="shared" si="226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27"/>
        <v>0.32500000000000001</v>
      </c>
      <c r="R2887" s="8">
        <f t="shared" si="228"/>
        <v>26</v>
      </c>
      <c r="S2887" t="s">
        <v>8317</v>
      </c>
      <c r="T2887" t="s">
        <v>8318</v>
      </c>
      <c r="U2887">
        <f t="shared" si="22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25"/>
        <v>42265.957638888889</v>
      </c>
      <c r="K2888">
        <v>1442243484</v>
      </c>
      <c r="L2888" s="13">
        <f t="shared" si="226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27"/>
        <v>0.05</v>
      </c>
      <c r="R2888" s="8">
        <f t="shared" si="228"/>
        <v>10</v>
      </c>
      <c r="S2888" t="s">
        <v>8317</v>
      </c>
      <c r="T2888" t="s">
        <v>8318</v>
      </c>
      <c r="U2888">
        <f t="shared" si="22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25"/>
        <v>42015.219027777777</v>
      </c>
      <c r="K2889">
        <v>1418379324</v>
      </c>
      <c r="L2889" s="13">
        <f t="shared" si="226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27"/>
        <v>1.6666666666666668E-3</v>
      </c>
      <c r="R2889" s="8">
        <f t="shared" si="228"/>
        <v>5</v>
      </c>
      <c r="S2889" t="s">
        <v>8317</v>
      </c>
      <c r="T2889" t="s">
        <v>8318</v>
      </c>
      <c r="U2889">
        <f t="shared" si="22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25"/>
        <v>41929.999305555553</v>
      </c>
      <c r="K2890">
        <v>1412945440</v>
      </c>
      <c r="L2890" s="13">
        <f t="shared" si="226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27"/>
        <v>0</v>
      </c>
      <c r="R2890" s="8" t="e">
        <f t="shared" si="228"/>
        <v>#DIV/0!</v>
      </c>
      <c r="S2890" t="s">
        <v>8317</v>
      </c>
      <c r="T2890" t="s">
        <v>8318</v>
      </c>
      <c r="U2890">
        <f t="shared" si="22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25"/>
        <v>41880.654918981476</v>
      </c>
      <c r="K2891">
        <v>1406752985</v>
      </c>
      <c r="L2891" s="13">
        <f t="shared" si="226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27"/>
        <v>0.38066666666666665</v>
      </c>
      <c r="R2891" s="8">
        <f t="shared" si="228"/>
        <v>81.571428571428569</v>
      </c>
      <c r="S2891" t="s">
        <v>8317</v>
      </c>
      <c r="T2891" t="s">
        <v>8318</v>
      </c>
      <c r="U2891">
        <f t="shared" si="22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25"/>
        <v>41859.916666666664</v>
      </c>
      <c r="K2892">
        <v>1405100992</v>
      </c>
      <c r="L2892" s="13">
        <f t="shared" si="226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27"/>
        <v>1.0500000000000001E-2</v>
      </c>
      <c r="R2892" s="8">
        <f t="shared" si="228"/>
        <v>7</v>
      </c>
      <c r="S2892" t="s">
        <v>8317</v>
      </c>
      <c r="T2892" t="s">
        <v>8318</v>
      </c>
      <c r="U2892">
        <f t="shared" si="22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25"/>
        <v>42475.633425925924</v>
      </c>
      <c r="K2893">
        <v>1455570728</v>
      </c>
      <c r="L2893" s="13">
        <f t="shared" si="226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27"/>
        <v>2.7300000000000001E-2</v>
      </c>
      <c r="R2893" s="8">
        <f t="shared" si="228"/>
        <v>27.3</v>
      </c>
      <c r="S2893" t="s">
        <v>8317</v>
      </c>
      <c r="T2893" t="s">
        <v>8318</v>
      </c>
      <c r="U2893">
        <f t="shared" si="22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25"/>
        <v>41876.666666666664</v>
      </c>
      <c r="K2894">
        <v>1408381704</v>
      </c>
      <c r="L2894" s="13">
        <f t="shared" si="226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27"/>
        <v>9.0909090909090912E-2</v>
      </c>
      <c r="R2894" s="8">
        <f t="shared" si="228"/>
        <v>29.411764705882351</v>
      </c>
      <c r="S2894" t="s">
        <v>8317</v>
      </c>
      <c r="T2894" t="s">
        <v>8318</v>
      </c>
      <c r="U2894">
        <f t="shared" si="22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25"/>
        <v>42012.874999999993</v>
      </c>
      <c r="K2895">
        <v>1415644395</v>
      </c>
      <c r="L2895" s="13">
        <f t="shared" si="226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27"/>
        <v>5.0000000000000001E-3</v>
      </c>
      <c r="R2895" s="8">
        <f t="shared" si="228"/>
        <v>12.5</v>
      </c>
      <c r="S2895" t="s">
        <v>8317</v>
      </c>
      <c r="T2895" t="s">
        <v>8318</v>
      </c>
      <c r="U2895">
        <f t="shared" si="22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25"/>
        <v>42097.736284722218</v>
      </c>
      <c r="K2896">
        <v>1422920415</v>
      </c>
      <c r="L2896" s="13">
        <f t="shared" si="226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27"/>
        <v>0</v>
      </c>
      <c r="R2896" s="8" t="e">
        <f t="shared" si="228"/>
        <v>#DIV/0!</v>
      </c>
      <c r="S2896" t="s">
        <v>8317</v>
      </c>
      <c r="T2896" t="s">
        <v>8318</v>
      </c>
      <c r="U2896">
        <f t="shared" si="22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25"/>
        <v>41812.666666666664</v>
      </c>
      <c r="K2897">
        <v>1403356792</v>
      </c>
      <c r="L2897" s="13">
        <f t="shared" si="226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27"/>
        <v>4.5999999999999999E-2</v>
      </c>
      <c r="R2897" s="8">
        <f t="shared" si="228"/>
        <v>5.75</v>
      </c>
      <c r="S2897" t="s">
        <v>8317</v>
      </c>
      <c r="T2897" t="s">
        <v>8318</v>
      </c>
      <c r="U2897">
        <f t="shared" si="22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25"/>
        <v>42716.041666666664</v>
      </c>
      <c r="K2898">
        <v>1480283321</v>
      </c>
      <c r="L2898" s="13">
        <f t="shared" si="226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27"/>
        <v>0.20833333333333334</v>
      </c>
      <c r="R2898" s="8">
        <f t="shared" si="228"/>
        <v>52.083333333333336</v>
      </c>
      <c r="S2898" t="s">
        <v>8317</v>
      </c>
      <c r="T2898" t="s">
        <v>8318</v>
      </c>
      <c r="U2898">
        <f t="shared" si="22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25"/>
        <v>42288.436863425923</v>
      </c>
      <c r="K2899">
        <v>1441985458</v>
      </c>
      <c r="L2899" s="13">
        <f t="shared" si="226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27"/>
        <v>4.583333333333333E-2</v>
      </c>
      <c r="R2899" s="8">
        <f t="shared" si="228"/>
        <v>183.33333333333334</v>
      </c>
      <c r="S2899" t="s">
        <v>8317</v>
      </c>
      <c r="T2899" t="s">
        <v>8318</v>
      </c>
      <c r="U2899">
        <f t="shared" si="22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25"/>
        <v>42308.456631944442</v>
      </c>
      <c r="K2900">
        <v>1443715053</v>
      </c>
      <c r="L2900" s="13">
        <f t="shared" si="226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27"/>
        <v>4.2133333333333335E-2</v>
      </c>
      <c r="R2900" s="8">
        <f t="shared" si="228"/>
        <v>26.333333333333332</v>
      </c>
      <c r="S2900" t="s">
        <v>8317</v>
      </c>
      <c r="T2900" t="s">
        <v>8318</v>
      </c>
      <c r="U2900">
        <f t="shared" si="22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25"/>
        <v>42574.869884259257</v>
      </c>
      <c r="K2901">
        <v>1464141158</v>
      </c>
      <c r="L2901" s="13">
        <f t="shared" si="226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27"/>
        <v>0</v>
      </c>
      <c r="R2901" s="8" t="e">
        <f t="shared" si="228"/>
        <v>#DIV/0!</v>
      </c>
      <c r="S2901" t="s">
        <v>8317</v>
      </c>
      <c r="T2901" t="s">
        <v>8318</v>
      </c>
      <c r="U2901">
        <f t="shared" si="22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25"/>
        <v>41860.025833333333</v>
      </c>
      <c r="K2902">
        <v>1404970632</v>
      </c>
      <c r="L2902" s="13">
        <f t="shared" si="226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27"/>
        <v>0.61909090909090914</v>
      </c>
      <c r="R2902" s="8">
        <f t="shared" si="228"/>
        <v>486.42857142857144</v>
      </c>
      <c r="S2902" t="s">
        <v>8317</v>
      </c>
      <c r="T2902" t="s">
        <v>8318</v>
      </c>
      <c r="U2902">
        <f t="shared" si="22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25"/>
        <v>42042.696053240739</v>
      </c>
      <c r="K2903">
        <v>1418161339</v>
      </c>
      <c r="L2903" s="13">
        <f t="shared" si="226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27"/>
        <v>8.0000000000000002E-3</v>
      </c>
      <c r="R2903" s="8">
        <f t="shared" si="228"/>
        <v>3</v>
      </c>
      <c r="S2903" t="s">
        <v>8317</v>
      </c>
      <c r="T2903" t="s">
        <v>8318</v>
      </c>
      <c r="U2903">
        <f t="shared" si="22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25"/>
        <v>42240.231435185182</v>
      </c>
      <c r="K2904">
        <v>1437820396</v>
      </c>
      <c r="L2904" s="13">
        <f t="shared" si="226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27"/>
        <v>1.6666666666666666E-4</v>
      </c>
      <c r="R2904" s="8">
        <f t="shared" si="228"/>
        <v>25</v>
      </c>
      <c r="S2904" t="s">
        <v>8317</v>
      </c>
      <c r="T2904" t="s">
        <v>8318</v>
      </c>
      <c r="U2904">
        <f t="shared" si="22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25"/>
        <v>42255.95854166666</v>
      </c>
      <c r="K2905">
        <v>1436587218</v>
      </c>
      <c r="L2905" s="13">
        <f t="shared" si="226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27"/>
        <v>7.7999999999999996E-3</v>
      </c>
      <c r="R2905" s="8">
        <f t="shared" si="228"/>
        <v>9.75</v>
      </c>
      <c r="S2905" t="s">
        <v>8317</v>
      </c>
      <c r="T2905" t="s">
        <v>8318</v>
      </c>
      <c r="U2905">
        <f t="shared" si="22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25"/>
        <v>41952.291666666664</v>
      </c>
      <c r="K2906">
        <v>1414538031</v>
      </c>
      <c r="L2906" s="13">
        <f t="shared" si="226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27"/>
        <v>0.05</v>
      </c>
      <c r="R2906" s="8">
        <f t="shared" si="228"/>
        <v>18.75</v>
      </c>
      <c r="S2906" t="s">
        <v>8317</v>
      </c>
      <c r="T2906" t="s">
        <v>8318</v>
      </c>
      <c r="U2906">
        <f t="shared" si="22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25"/>
        <v>42619.848530092589</v>
      </c>
      <c r="K2907">
        <v>1472001713</v>
      </c>
      <c r="L2907" s="13">
        <f t="shared" si="226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27"/>
        <v>0.17771428571428571</v>
      </c>
      <c r="R2907" s="8">
        <f t="shared" si="228"/>
        <v>36.588235294117645</v>
      </c>
      <c r="S2907" t="s">
        <v>8317</v>
      </c>
      <c r="T2907" t="s">
        <v>8318</v>
      </c>
      <c r="U2907">
        <f t="shared" si="22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25"/>
        <v>42216.833333333336</v>
      </c>
      <c r="K2908">
        <v>1436888066</v>
      </c>
      <c r="L2908" s="13">
        <f t="shared" si="226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27"/>
        <v>9.4166666666666662E-2</v>
      </c>
      <c r="R2908" s="8">
        <f t="shared" si="228"/>
        <v>80.714285714285708</v>
      </c>
      <c r="S2908" t="s">
        <v>8317</v>
      </c>
      <c r="T2908" t="s">
        <v>8318</v>
      </c>
      <c r="U2908">
        <f t="shared" si="22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25"/>
        <v>42504.669409722221</v>
      </c>
      <c r="K2909">
        <v>1458075837</v>
      </c>
      <c r="L2909" s="13">
        <f t="shared" si="226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27"/>
        <v>8.0000000000000004E-4</v>
      </c>
      <c r="R2909" s="8">
        <f t="shared" si="228"/>
        <v>1</v>
      </c>
      <c r="S2909" t="s">
        <v>8317</v>
      </c>
      <c r="T2909" t="s">
        <v>8318</v>
      </c>
      <c r="U2909">
        <f t="shared" si="22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25"/>
        <v>42529.523368055554</v>
      </c>
      <c r="K2910">
        <v>1462815219</v>
      </c>
      <c r="L2910" s="13">
        <f t="shared" si="226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27"/>
        <v>2.75E-2</v>
      </c>
      <c r="R2910" s="8">
        <f t="shared" si="228"/>
        <v>52.8</v>
      </c>
      <c r="S2910" t="s">
        <v>8317</v>
      </c>
      <c r="T2910" t="s">
        <v>8318</v>
      </c>
      <c r="U2910">
        <f t="shared" si="22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25"/>
        <v>41968.615277777775</v>
      </c>
      <c r="K2911">
        <v>1413527001</v>
      </c>
      <c r="L2911" s="13">
        <f t="shared" si="226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27"/>
        <v>1.1111111111111112E-4</v>
      </c>
      <c r="R2911" s="8">
        <f t="shared" si="228"/>
        <v>20</v>
      </c>
      <c r="S2911" t="s">
        <v>8317</v>
      </c>
      <c r="T2911" t="s">
        <v>8318</v>
      </c>
      <c r="U2911">
        <f t="shared" si="22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25"/>
        <v>42167.632951388885</v>
      </c>
      <c r="K2912">
        <v>1428955887</v>
      </c>
      <c r="L2912" s="13">
        <f t="shared" si="226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27"/>
        <v>3.3333333333333335E-5</v>
      </c>
      <c r="R2912" s="8">
        <f t="shared" si="228"/>
        <v>1</v>
      </c>
      <c r="S2912" t="s">
        <v>8317</v>
      </c>
      <c r="T2912" t="s">
        <v>8318</v>
      </c>
      <c r="U2912">
        <f t="shared" si="22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25"/>
        <v>42182.560486111113</v>
      </c>
      <c r="K2913">
        <v>1431973626</v>
      </c>
      <c r="L2913" s="13">
        <f t="shared" si="226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27"/>
        <v>0.36499999999999999</v>
      </c>
      <c r="R2913" s="8">
        <f t="shared" si="228"/>
        <v>46.928571428571431</v>
      </c>
      <c r="S2913" t="s">
        <v>8317</v>
      </c>
      <c r="T2913" t="s">
        <v>8318</v>
      </c>
      <c r="U2913">
        <f t="shared" si="22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25"/>
        <v>42383.923310185179</v>
      </c>
      <c r="K2914">
        <v>1450235374</v>
      </c>
      <c r="L2914" s="13">
        <f t="shared" si="226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27"/>
        <v>0.14058171745152354</v>
      </c>
      <c r="R2914" s="8">
        <f t="shared" si="228"/>
        <v>78.07692307692308</v>
      </c>
      <c r="S2914" t="s">
        <v>8317</v>
      </c>
      <c r="T2914" t="s">
        <v>8318</v>
      </c>
      <c r="U2914">
        <f t="shared" si="22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25"/>
        <v>41888.714571759258</v>
      </c>
      <c r="K2915">
        <v>1404857339</v>
      </c>
      <c r="L2915" s="13">
        <f t="shared" si="226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27"/>
        <v>2.0000000000000001E-4</v>
      </c>
      <c r="R2915" s="8">
        <f t="shared" si="228"/>
        <v>1</v>
      </c>
      <c r="S2915" t="s">
        <v>8317</v>
      </c>
      <c r="T2915" t="s">
        <v>8318</v>
      </c>
      <c r="U2915">
        <f t="shared" si="22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25"/>
        <v>42077.657337962963</v>
      </c>
      <c r="K2916">
        <v>1421185594</v>
      </c>
      <c r="L2916" s="13">
        <f t="shared" si="226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27"/>
        <v>4.0000000000000003E-5</v>
      </c>
      <c r="R2916" s="8">
        <f t="shared" si="228"/>
        <v>1</v>
      </c>
      <c r="S2916" t="s">
        <v>8317</v>
      </c>
      <c r="T2916" t="s">
        <v>8318</v>
      </c>
      <c r="U2916">
        <f t="shared" si="22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25"/>
        <v>42445.1480324074</v>
      </c>
      <c r="K2917">
        <v>1455528790</v>
      </c>
      <c r="L2917" s="13">
        <f t="shared" si="226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27"/>
        <v>0.61099999999999999</v>
      </c>
      <c r="R2917" s="8">
        <f t="shared" si="228"/>
        <v>203.66666666666666</v>
      </c>
      <c r="S2917" t="s">
        <v>8317</v>
      </c>
      <c r="T2917" t="s">
        <v>8318</v>
      </c>
      <c r="U2917">
        <f t="shared" si="22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25"/>
        <v>41778.268391203703</v>
      </c>
      <c r="K2918">
        <v>1398511589</v>
      </c>
      <c r="L2918" s="13">
        <f t="shared" si="226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27"/>
        <v>7.8378378378378383E-2</v>
      </c>
      <c r="R2918" s="8">
        <f t="shared" si="228"/>
        <v>20.714285714285715</v>
      </c>
      <c r="S2918" t="s">
        <v>8317</v>
      </c>
      <c r="T2918" t="s">
        <v>8318</v>
      </c>
      <c r="U2918">
        <f t="shared" si="22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25"/>
        <v>42263.026006944441</v>
      </c>
      <c r="K2919">
        <v>1440826647</v>
      </c>
      <c r="L2919" s="13">
        <f t="shared" si="226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27"/>
        <v>0.2185</v>
      </c>
      <c r="R2919" s="8">
        <f t="shared" si="228"/>
        <v>48.555555555555557</v>
      </c>
      <c r="S2919" t="s">
        <v>8317</v>
      </c>
      <c r="T2919" t="s">
        <v>8318</v>
      </c>
      <c r="U2919">
        <f t="shared" si="22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25"/>
        <v>42306.421377314815</v>
      </c>
      <c r="K2920">
        <v>1443712007</v>
      </c>
      <c r="L2920" s="13">
        <f t="shared" si="226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27"/>
        <v>0.27239999999999998</v>
      </c>
      <c r="R2920" s="8">
        <f t="shared" si="228"/>
        <v>68.099999999999994</v>
      </c>
      <c r="S2920" t="s">
        <v>8317</v>
      </c>
      <c r="T2920" t="s">
        <v>8318</v>
      </c>
      <c r="U2920">
        <f t="shared" si="22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25"/>
        <v>41856.411215277774</v>
      </c>
      <c r="K2921">
        <v>1404658329</v>
      </c>
      <c r="L2921" s="13">
        <f t="shared" si="226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27"/>
        <v>8.5000000000000006E-2</v>
      </c>
      <c r="R2921" s="8">
        <f t="shared" si="228"/>
        <v>8.5</v>
      </c>
      <c r="S2921" t="s">
        <v>8317</v>
      </c>
      <c r="T2921" t="s">
        <v>8318</v>
      </c>
      <c r="U2921">
        <f t="shared" si="22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25"/>
        <v>42088.54247685185</v>
      </c>
      <c r="K2922">
        <v>1424718070</v>
      </c>
      <c r="L2922" s="13">
        <f t="shared" si="226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27"/>
        <v>0.26840000000000003</v>
      </c>
      <c r="R2922" s="8">
        <f t="shared" si="228"/>
        <v>51.615384615384613</v>
      </c>
      <c r="S2922" t="s">
        <v>8317</v>
      </c>
      <c r="T2922" t="s">
        <v>8318</v>
      </c>
      <c r="U2922">
        <f t="shared" si="229"/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25"/>
        <v>41907.678287037037</v>
      </c>
      <c r="K2923">
        <v>1409087804</v>
      </c>
      <c r="L2923" s="13">
        <f t="shared" si="226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27"/>
        <v>1.29</v>
      </c>
      <c r="R2923" s="8">
        <f t="shared" si="228"/>
        <v>43</v>
      </c>
      <c r="S2923" t="s">
        <v>8317</v>
      </c>
      <c r="T2923" t="s">
        <v>8359</v>
      </c>
      <c r="U2923">
        <f t="shared" si="229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25"/>
        <v>42142.665821759256</v>
      </c>
      <c r="K2924">
        <v>1428094727</v>
      </c>
      <c r="L2924" s="13">
        <f t="shared" si="226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27"/>
        <v>1</v>
      </c>
      <c r="R2924" s="8">
        <f t="shared" si="228"/>
        <v>83.333333333333329</v>
      </c>
      <c r="S2924" t="s">
        <v>8317</v>
      </c>
      <c r="T2924" t="s">
        <v>8359</v>
      </c>
      <c r="U2924">
        <f t="shared" si="229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25"/>
        <v>42027.916666666664</v>
      </c>
      <c r="K2925">
        <v>1420774779</v>
      </c>
      <c r="L2925" s="13">
        <f t="shared" si="226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27"/>
        <v>1</v>
      </c>
      <c r="R2925" s="8">
        <f t="shared" si="228"/>
        <v>30</v>
      </c>
      <c r="S2925" t="s">
        <v>8317</v>
      </c>
      <c r="T2925" t="s">
        <v>8359</v>
      </c>
      <c r="U2925">
        <f t="shared" si="229"/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25"/>
        <v>42132.957638888889</v>
      </c>
      <c r="K2926">
        <v>1428585710</v>
      </c>
      <c r="L2926" s="13">
        <f t="shared" si="226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27"/>
        <v>1.032</v>
      </c>
      <c r="R2926" s="8">
        <f t="shared" si="228"/>
        <v>175.51020408163265</v>
      </c>
      <c r="S2926" t="s">
        <v>8317</v>
      </c>
      <c r="T2926" t="s">
        <v>8359</v>
      </c>
      <c r="U2926">
        <f t="shared" si="229"/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25"/>
        <v>41893.375787037039</v>
      </c>
      <c r="K2927">
        <v>1407852068</v>
      </c>
      <c r="L2927" s="13">
        <f t="shared" si="226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27"/>
        <v>1.0244597777777777</v>
      </c>
      <c r="R2927" s="8">
        <f t="shared" si="228"/>
        <v>231.66175879396985</v>
      </c>
      <c r="S2927" t="s">
        <v>8317</v>
      </c>
      <c r="T2927" t="s">
        <v>8359</v>
      </c>
      <c r="U2927">
        <f t="shared" si="229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25"/>
        <v>42058.557627314811</v>
      </c>
      <c r="K2928">
        <v>1423506179</v>
      </c>
      <c r="L2928" s="13">
        <f t="shared" si="226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27"/>
        <v>1.25</v>
      </c>
      <c r="R2928" s="8">
        <f t="shared" si="228"/>
        <v>75</v>
      </c>
      <c r="S2928" t="s">
        <v>8317</v>
      </c>
      <c r="T2928" t="s">
        <v>8359</v>
      </c>
      <c r="U2928">
        <f t="shared" si="229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25"/>
        <v>41835</v>
      </c>
      <c r="K2929">
        <v>1402934629</v>
      </c>
      <c r="L2929" s="13">
        <f t="shared" si="226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27"/>
        <v>1.3083333333333333</v>
      </c>
      <c r="R2929" s="8">
        <f t="shared" si="228"/>
        <v>112.14285714285714</v>
      </c>
      <c r="S2929" t="s">
        <v>8317</v>
      </c>
      <c r="T2929" t="s">
        <v>8359</v>
      </c>
      <c r="U2929">
        <f t="shared" si="229"/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25"/>
        <v>42433.789884259262</v>
      </c>
      <c r="K2930">
        <v>1454543846</v>
      </c>
      <c r="L2930" s="13">
        <f t="shared" si="226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27"/>
        <v>1</v>
      </c>
      <c r="R2930" s="8">
        <f t="shared" si="228"/>
        <v>41.666666666666664</v>
      </c>
      <c r="S2930" t="s">
        <v>8317</v>
      </c>
      <c r="T2930" t="s">
        <v>8359</v>
      </c>
      <c r="U2930">
        <f t="shared" si="229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25"/>
        <v>41784.355995370366</v>
      </c>
      <c r="K2931">
        <v>1398432758</v>
      </c>
      <c r="L2931" s="13">
        <f t="shared" si="226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27"/>
        <v>1.02069375</v>
      </c>
      <c r="R2931" s="8">
        <f t="shared" si="228"/>
        <v>255.17343750000001</v>
      </c>
      <c r="S2931" t="s">
        <v>8317</v>
      </c>
      <c r="T2931" t="s">
        <v>8359</v>
      </c>
      <c r="U2931">
        <f t="shared" si="229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25"/>
        <v>42131.375740740739</v>
      </c>
      <c r="K2932">
        <v>1428415264</v>
      </c>
      <c r="L2932" s="13">
        <f t="shared" si="226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27"/>
        <v>1.0092000000000001</v>
      </c>
      <c r="R2932" s="8">
        <f t="shared" si="228"/>
        <v>162.7741935483871</v>
      </c>
      <c r="S2932" t="s">
        <v>8317</v>
      </c>
      <c r="T2932" t="s">
        <v>8359</v>
      </c>
      <c r="U2932">
        <f t="shared" si="229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25"/>
        <v>41897.047222222223</v>
      </c>
      <c r="K2933">
        <v>1408604363</v>
      </c>
      <c r="L2933" s="13">
        <f t="shared" si="226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27"/>
        <v>1.06</v>
      </c>
      <c r="R2933" s="8">
        <f t="shared" si="228"/>
        <v>88.333333333333329</v>
      </c>
      <c r="S2933" t="s">
        <v>8317</v>
      </c>
      <c r="T2933" t="s">
        <v>8359</v>
      </c>
      <c r="U2933">
        <f t="shared" si="229"/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25"/>
        <v>42056.249999999993</v>
      </c>
      <c r="K2934">
        <v>1421812637</v>
      </c>
      <c r="L2934" s="13">
        <f t="shared" si="226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27"/>
        <v>1.0509677419354839</v>
      </c>
      <c r="R2934" s="8">
        <f t="shared" si="228"/>
        <v>85.736842105263165</v>
      </c>
      <c r="S2934" t="s">
        <v>8317</v>
      </c>
      <c r="T2934" t="s">
        <v>8359</v>
      </c>
      <c r="U2934">
        <f t="shared" si="229"/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25"/>
        <v>42525.748298611106</v>
      </c>
      <c r="K2935">
        <v>1462489053</v>
      </c>
      <c r="L2935" s="13">
        <f t="shared" si="226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27"/>
        <v>1.0276000000000001</v>
      </c>
      <c r="R2935" s="8">
        <f t="shared" si="228"/>
        <v>47.574074074074076</v>
      </c>
      <c r="S2935" t="s">
        <v>8317</v>
      </c>
      <c r="T2935" t="s">
        <v>8359</v>
      </c>
      <c r="U2935">
        <f t="shared" si="229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25"/>
        <v>41805.427824074075</v>
      </c>
      <c r="K2936">
        <v>1400253364</v>
      </c>
      <c r="L2936" s="13">
        <f t="shared" si="226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27"/>
        <v>1.08</v>
      </c>
      <c r="R2936" s="8">
        <f t="shared" si="228"/>
        <v>72.972972972972968</v>
      </c>
      <c r="S2936" t="s">
        <v>8317</v>
      </c>
      <c r="T2936" t="s">
        <v>8359</v>
      </c>
      <c r="U2936">
        <f t="shared" si="229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25"/>
        <v>42611.499999999993</v>
      </c>
      <c r="K2937">
        <v>1467468008</v>
      </c>
      <c r="L2937" s="13">
        <f t="shared" si="226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27"/>
        <v>1.0088571428571429</v>
      </c>
      <c r="R2937" s="8">
        <f t="shared" si="228"/>
        <v>90.538461538461533</v>
      </c>
      <c r="S2937" t="s">
        <v>8317</v>
      </c>
      <c r="T2937" t="s">
        <v>8359</v>
      </c>
      <c r="U2937">
        <f t="shared" si="229"/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25"/>
        <v>41924.999305555553</v>
      </c>
      <c r="K2938">
        <v>1412091423</v>
      </c>
      <c r="L2938" s="13">
        <f t="shared" si="226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27"/>
        <v>1.28</v>
      </c>
      <c r="R2938" s="8">
        <f t="shared" si="228"/>
        <v>37.647058823529413</v>
      </c>
      <c r="S2938" t="s">
        <v>8317</v>
      </c>
      <c r="T2938" t="s">
        <v>8359</v>
      </c>
      <c r="U2938">
        <f t="shared" si="229"/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25"/>
        <v>41833.248993055553</v>
      </c>
      <c r="K2939">
        <v>1402657113</v>
      </c>
      <c r="L2939" s="13">
        <f t="shared" si="226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27"/>
        <v>1.3333333333333333</v>
      </c>
      <c r="R2939" s="8">
        <f t="shared" si="228"/>
        <v>36.363636363636367</v>
      </c>
      <c r="S2939" t="s">
        <v>8317</v>
      </c>
      <c r="T2939" t="s">
        <v>8359</v>
      </c>
      <c r="U2939">
        <f t="shared" si="229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25"/>
        <v>42034.495532407404</v>
      </c>
      <c r="K2940">
        <v>1420044814</v>
      </c>
      <c r="L2940" s="13">
        <f t="shared" si="226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27"/>
        <v>1.0137499999999999</v>
      </c>
      <c r="R2940" s="8">
        <f t="shared" si="228"/>
        <v>126.71875</v>
      </c>
      <c r="S2940" t="s">
        <v>8317</v>
      </c>
      <c r="T2940" t="s">
        <v>8359</v>
      </c>
      <c r="U2940">
        <f t="shared" si="229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25"/>
        <v>41878.833333333328</v>
      </c>
      <c r="K2941">
        <v>1406316312</v>
      </c>
      <c r="L2941" s="13">
        <f t="shared" si="226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27"/>
        <v>1.0287500000000001</v>
      </c>
      <c r="R2941" s="8">
        <f t="shared" si="228"/>
        <v>329.2</v>
      </c>
      <c r="S2941" t="s">
        <v>8317</v>
      </c>
      <c r="T2941" t="s">
        <v>8359</v>
      </c>
      <c r="U2941">
        <f t="shared" si="229"/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25"/>
        <v>42022.565023148149</v>
      </c>
      <c r="K2942">
        <v>1418150018</v>
      </c>
      <c r="L2942" s="13">
        <f t="shared" si="226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27"/>
        <v>1.0724</v>
      </c>
      <c r="R2942" s="8">
        <f t="shared" si="228"/>
        <v>81.242424242424249</v>
      </c>
      <c r="S2942" t="s">
        <v>8317</v>
      </c>
      <c r="T2942" t="s">
        <v>8359</v>
      </c>
      <c r="U2942">
        <f t="shared" si="22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25"/>
        <v>42064.751793981479</v>
      </c>
      <c r="K2943">
        <v>1422658955</v>
      </c>
      <c r="L2943" s="13">
        <f t="shared" si="226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27"/>
        <v>4.0000000000000003E-5</v>
      </c>
      <c r="R2943" s="8">
        <f t="shared" si="228"/>
        <v>1</v>
      </c>
      <c r="S2943" t="s">
        <v>8317</v>
      </c>
      <c r="T2943" t="s">
        <v>8357</v>
      </c>
      <c r="U2943">
        <f t="shared" si="22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25"/>
        <v>42354.637499999997</v>
      </c>
      <c r="K2944">
        <v>1448565459</v>
      </c>
      <c r="L2944" s="13">
        <f t="shared" si="226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27"/>
        <v>0.20424999999999999</v>
      </c>
      <c r="R2944" s="8">
        <f t="shared" si="228"/>
        <v>202.22772277227722</v>
      </c>
      <c r="S2944" t="s">
        <v>8317</v>
      </c>
      <c r="T2944" t="s">
        <v>8357</v>
      </c>
      <c r="U2944">
        <f t="shared" si="22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25"/>
        <v>42106.921064814807</v>
      </c>
      <c r="K2945">
        <v>1426302380</v>
      </c>
      <c r="L2945" s="13">
        <f t="shared" si="226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27"/>
        <v>0</v>
      </c>
      <c r="R2945" s="8" t="e">
        <f t="shared" si="228"/>
        <v>#DIV/0!</v>
      </c>
      <c r="S2945" t="s">
        <v>8317</v>
      </c>
      <c r="T2945" t="s">
        <v>8357</v>
      </c>
      <c r="U2945">
        <f t="shared" si="22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ref="J2946:J3009" si="230">(I2946/86400)+25569+(-5/24)</f>
        <v>42162.705995370365</v>
      </c>
      <c r="K2946">
        <v>1431122198</v>
      </c>
      <c r="L2946" s="13">
        <f t="shared" ref="L2946:L3009" si="231">(K2946/86400)+25569+(-5/24)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32">E2946/D2946</f>
        <v>0.01</v>
      </c>
      <c r="R2946" s="8">
        <f t="shared" ref="R2946:R3009" si="233">E2946/N2946</f>
        <v>100</v>
      </c>
      <c r="S2946" t="s">
        <v>8317</v>
      </c>
      <c r="T2946" t="s">
        <v>8357</v>
      </c>
      <c r="U2946">
        <f t="shared" si="22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si="230"/>
        <v>42147.931250000001</v>
      </c>
      <c r="K2947">
        <v>1429845660</v>
      </c>
      <c r="L2947" s="13">
        <f t="shared" si="231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32"/>
        <v>0</v>
      </c>
      <c r="R2947" s="8" t="e">
        <f t="shared" si="233"/>
        <v>#DIV/0!</v>
      </c>
      <c r="S2947" t="s">
        <v>8317</v>
      </c>
      <c r="T2947" t="s">
        <v>8357</v>
      </c>
      <c r="U2947">
        <f t="shared" ref="U2947:U3010" si="234">J2947-L2947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30"/>
        <v>42597.322824074072</v>
      </c>
      <c r="K2948">
        <v>1468673092</v>
      </c>
      <c r="L2948" s="13">
        <f t="shared" si="231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32"/>
        <v>1E-3</v>
      </c>
      <c r="R2948" s="8">
        <f t="shared" si="233"/>
        <v>1</v>
      </c>
      <c r="S2948" t="s">
        <v>8317</v>
      </c>
      <c r="T2948" t="s">
        <v>8357</v>
      </c>
      <c r="U2948">
        <f t="shared" si="234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30"/>
        <v>42698.507638888885</v>
      </c>
      <c r="K2949">
        <v>1475760567</v>
      </c>
      <c r="L2949" s="13">
        <f t="shared" si="231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32"/>
        <v>4.2880000000000001E-2</v>
      </c>
      <c r="R2949" s="8">
        <f t="shared" si="233"/>
        <v>82.461538461538467</v>
      </c>
      <c r="S2949" t="s">
        <v>8317</v>
      </c>
      <c r="T2949" t="s">
        <v>8357</v>
      </c>
      <c r="U2949">
        <f t="shared" si="234"/>
        <v>49.153854166659585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30"/>
        <v>42157.440891203696</v>
      </c>
      <c r="K2950">
        <v>1428075293</v>
      </c>
      <c r="L2950" s="13">
        <f t="shared" si="231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32"/>
        <v>4.8000000000000001E-5</v>
      </c>
      <c r="R2950" s="8">
        <f t="shared" si="233"/>
        <v>2.6666666666666665</v>
      </c>
      <c r="S2950" t="s">
        <v>8317</v>
      </c>
      <c r="T2950" t="s">
        <v>8357</v>
      </c>
      <c r="U2950">
        <f t="shared" si="234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30"/>
        <v>42327.656446759262</v>
      </c>
      <c r="K2951">
        <v>1445370317</v>
      </c>
      <c r="L2951" s="13">
        <f t="shared" si="231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32"/>
        <v>2.5000000000000001E-2</v>
      </c>
      <c r="R2951" s="8">
        <f t="shared" si="233"/>
        <v>12.5</v>
      </c>
      <c r="S2951" t="s">
        <v>8317</v>
      </c>
      <c r="T2951" t="s">
        <v>8357</v>
      </c>
      <c r="U2951">
        <f t="shared" si="234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30"/>
        <v>42392.156851851854</v>
      </c>
      <c r="K2952">
        <v>1450946752</v>
      </c>
      <c r="L2952" s="13">
        <f t="shared" si="231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32"/>
        <v>0</v>
      </c>
      <c r="R2952" s="8" t="e">
        <f t="shared" si="233"/>
        <v>#DIV/0!</v>
      </c>
      <c r="S2952" t="s">
        <v>8317</v>
      </c>
      <c r="T2952" t="s">
        <v>8357</v>
      </c>
      <c r="U2952">
        <f t="shared" si="234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30"/>
        <v>41917.594594907401</v>
      </c>
      <c r="K2953">
        <v>1408648573</v>
      </c>
      <c r="L2953" s="13">
        <f t="shared" si="231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32"/>
        <v>2.1919999999999999E-2</v>
      </c>
      <c r="R2953" s="8">
        <f t="shared" si="233"/>
        <v>18.896551724137932</v>
      </c>
      <c r="S2953" t="s">
        <v>8317</v>
      </c>
      <c r="T2953" t="s">
        <v>8357</v>
      </c>
      <c r="U2953">
        <f t="shared" si="234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30"/>
        <v>42659.958333333336</v>
      </c>
      <c r="K2954">
        <v>1473957239</v>
      </c>
      <c r="L2954" s="13">
        <f t="shared" si="231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32"/>
        <v>8.0250000000000002E-2</v>
      </c>
      <c r="R2954" s="8">
        <f t="shared" si="233"/>
        <v>200.625</v>
      </c>
      <c r="S2954" t="s">
        <v>8317</v>
      </c>
      <c r="T2954" t="s">
        <v>8357</v>
      </c>
      <c r="U2954">
        <f t="shared" si="234"/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30"/>
        <v>42285.583576388883</v>
      </c>
      <c r="K2955">
        <v>1441738821</v>
      </c>
      <c r="L2955" s="13">
        <f t="shared" si="231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32"/>
        <v>1.5125E-3</v>
      </c>
      <c r="R2955" s="8">
        <f t="shared" si="233"/>
        <v>201.66666666666666</v>
      </c>
      <c r="S2955" t="s">
        <v>8317</v>
      </c>
      <c r="T2955" t="s">
        <v>8357</v>
      </c>
      <c r="U2955">
        <f t="shared" si="234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30"/>
        <v>42810.333368055552</v>
      </c>
      <c r="K2956">
        <v>1487944803</v>
      </c>
      <c r="L2956" s="13">
        <f t="shared" si="231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32"/>
        <v>0</v>
      </c>
      <c r="R2956" s="8" t="e">
        <f t="shared" si="233"/>
        <v>#DIV/0!</v>
      </c>
      <c r="S2956" t="s">
        <v>8317</v>
      </c>
      <c r="T2956" t="s">
        <v>8357</v>
      </c>
      <c r="U2956">
        <f t="shared" si="234"/>
        <v>19.958333333335759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30"/>
        <v>42171.532974537033</v>
      </c>
      <c r="K2957">
        <v>1431884849</v>
      </c>
      <c r="L2957" s="13">
        <f t="shared" si="231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32"/>
        <v>0.59583333333333333</v>
      </c>
      <c r="R2957" s="8">
        <f t="shared" si="233"/>
        <v>65</v>
      </c>
      <c r="S2957" t="s">
        <v>8317</v>
      </c>
      <c r="T2957" t="s">
        <v>8357</v>
      </c>
      <c r="U2957">
        <f t="shared" si="234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30"/>
        <v>42494.750578703701</v>
      </c>
      <c r="K2958">
        <v>1459810850</v>
      </c>
      <c r="L2958" s="13">
        <f t="shared" si="231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32"/>
        <v>0.16734177215189874</v>
      </c>
      <c r="R2958" s="8">
        <f t="shared" si="233"/>
        <v>66.099999999999994</v>
      </c>
      <c r="S2958" t="s">
        <v>8317</v>
      </c>
      <c r="T2958" t="s">
        <v>8357</v>
      </c>
      <c r="U2958">
        <f t="shared" si="234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30"/>
        <v>42090.761249999996</v>
      </c>
      <c r="K2959">
        <v>1422317772</v>
      </c>
      <c r="L2959" s="13">
        <f t="shared" si="231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32"/>
        <v>1.8666666666666668E-2</v>
      </c>
      <c r="R2959" s="8">
        <f t="shared" si="233"/>
        <v>93.333333333333329</v>
      </c>
      <c r="S2959" t="s">
        <v>8317</v>
      </c>
      <c r="T2959" t="s">
        <v>8357</v>
      </c>
      <c r="U2959">
        <f t="shared" si="234"/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30"/>
        <v>42498.529131944444</v>
      </c>
      <c r="K2960">
        <v>1457548917</v>
      </c>
      <c r="L2960" s="13">
        <f t="shared" si="231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32"/>
        <v>0</v>
      </c>
      <c r="R2960" s="8" t="e">
        <f t="shared" si="233"/>
        <v>#DIV/0!</v>
      </c>
      <c r="S2960" t="s">
        <v>8317</v>
      </c>
      <c r="T2960" t="s">
        <v>8357</v>
      </c>
      <c r="U2960">
        <f t="shared" si="234"/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30"/>
        <v>42527.800057870372</v>
      </c>
      <c r="K2961">
        <v>1462666325</v>
      </c>
      <c r="L2961" s="13">
        <f t="shared" si="231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32"/>
        <v>0</v>
      </c>
      <c r="R2961" s="8" t="e">
        <f t="shared" si="233"/>
        <v>#DIV/0!</v>
      </c>
      <c r="S2961" t="s">
        <v>8317</v>
      </c>
      <c r="T2961" t="s">
        <v>8357</v>
      </c>
      <c r="U2961">
        <f t="shared" si="234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30"/>
        <v>41893.54887731481</v>
      </c>
      <c r="K2962">
        <v>1407867023</v>
      </c>
      <c r="L2962" s="13">
        <f t="shared" si="231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32"/>
        <v>0</v>
      </c>
      <c r="R2962" s="8" t="e">
        <f t="shared" si="233"/>
        <v>#DIV/0!</v>
      </c>
      <c r="S2962" t="s">
        <v>8317</v>
      </c>
      <c r="T2962" t="s">
        <v>8357</v>
      </c>
      <c r="U2962">
        <f t="shared" si="234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30"/>
        <v>42088.958333333336</v>
      </c>
      <c r="K2963">
        <v>1424927159</v>
      </c>
      <c r="L2963" s="13">
        <f t="shared" si="231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32"/>
        <v>1.0962000000000001</v>
      </c>
      <c r="R2963" s="8">
        <f t="shared" si="233"/>
        <v>50.75</v>
      </c>
      <c r="S2963" t="s">
        <v>8317</v>
      </c>
      <c r="T2963" t="s">
        <v>8318</v>
      </c>
      <c r="U2963">
        <f t="shared" si="234"/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30"/>
        <v>42064.082638888889</v>
      </c>
      <c r="K2964">
        <v>1422769906</v>
      </c>
      <c r="L2964" s="13">
        <f t="shared" si="231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32"/>
        <v>1.218</v>
      </c>
      <c r="R2964" s="8">
        <f t="shared" si="233"/>
        <v>60.9</v>
      </c>
      <c r="S2964" t="s">
        <v>8317</v>
      </c>
      <c r="T2964" t="s">
        <v>8318</v>
      </c>
      <c r="U2964">
        <f t="shared" si="234"/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30"/>
        <v>42187.26185185185</v>
      </c>
      <c r="K2965">
        <v>1433243824</v>
      </c>
      <c r="L2965" s="13">
        <f t="shared" si="231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32"/>
        <v>1.0685</v>
      </c>
      <c r="R2965" s="8">
        <f t="shared" si="233"/>
        <v>109.03061224489795</v>
      </c>
      <c r="S2965" t="s">
        <v>8317</v>
      </c>
      <c r="T2965" t="s">
        <v>8318</v>
      </c>
      <c r="U2965">
        <f t="shared" si="234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30"/>
        <v>41857.688888888886</v>
      </c>
      <c r="K2966">
        <v>1404769819</v>
      </c>
      <c r="L2966" s="13">
        <f t="shared" si="231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32"/>
        <v>1.0071379999999999</v>
      </c>
      <c r="R2966" s="8">
        <f t="shared" si="233"/>
        <v>25.692295918367346</v>
      </c>
      <c r="S2966" t="s">
        <v>8317</v>
      </c>
      <c r="T2966" t="s">
        <v>8318</v>
      </c>
      <c r="U2966">
        <f t="shared" si="234"/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30"/>
        <v>42192.521215277775</v>
      </c>
      <c r="K2967">
        <v>1433698233</v>
      </c>
      <c r="L2967" s="13">
        <f t="shared" si="231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32"/>
        <v>1.0900000000000001</v>
      </c>
      <c r="R2967" s="8">
        <f t="shared" si="233"/>
        <v>41.92307692307692</v>
      </c>
      <c r="S2967" t="s">
        <v>8317</v>
      </c>
      <c r="T2967" t="s">
        <v>8318</v>
      </c>
      <c r="U2967">
        <f t="shared" si="234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30"/>
        <v>42263.530231481483</v>
      </c>
      <c r="K2968">
        <v>1439833412</v>
      </c>
      <c r="L2968" s="13">
        <f t="shared" si="231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32"/>
        <v>1.1363000000000001</v>
      </c>
      <c r="R2968" s="8">
        <f t="shared" si="233"/>
        <v>88.7734375</v>
      </c>
      <c r="S2968" t="s">
        <v>8317</v>
      </c>
      <c r="T2968" t="s">
        <v>8318</v>
      </c>
      <c r="U2968">
        <f t="shared" si="234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30"/>
        <v>42071.947824074072</v>
      </c>
      <c r="K2969">
        <v>1423284292</v>
      </c>
      <c r="L2969" s="13">
        <f t="shared" si="231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32"/>
        <v>1.1392</v>
      </c>
      <c r="R2969" s="8">
        <f t="shared" si="233"/>
        <v>80.225352112676063</v>
      </c>
      <c r="S2969" t="s">
        <v>8317</v>
      </c>
      <c r="T2969" t="s">
        <v>8318</v>
      </c>
      <c r="U2969">
        <f t="shared" si="234"/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30"/>
        <v>42598.957638888889</v>
      </c>
      <c r="K2970">
        <v>1470227660</v>
      </c>
      <c r="L2970" s="13">
        <f t="shared" si="231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32"/>
        <v>1.06</v>
      </c>
      <c r="R2970" s="8">
        <f t="shared" si="233"/>
        <v>78.936170212765958</v>
      </c>
      <c r="S2970" t="s">
        <v>8317</v>
      </c>
      <c r="T2970" t="s">
        <v>8318</v>
      </c>
      <c r="U2970">
        <f t="shared" si="234"/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30"/>
        <v>42127.743750000001</v>
      </c>
      <c r="K2971">
        <v>1428087153</v>
      </c>
      <c r="L2971" s="13">
        <f t="shared" si="231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32"/>
        <v>1.625</v>
      </c>
      <c r="R2971" s="8">
        <f t="shared" si="233"/>
        <v>95.588235294117652</v>
      </c>
      <c r="S2971" t="s">
        <v>8317</v>
      </c>
      <c r="T2971" t="s">
        <v>8318</v>
      </c>
      <c r="U2971">
        <f t="shared" si="234"/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30"/>
        <v>41838.461238425924</v>
      </c>
      <c r="K2972">
        <v>1403107451</v>
      </c>
      <c r="L2972" s="13">
        <f t="shared" si="231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32"/>
        <v>1.06</v>
      </c>
      <c r="R2972" s="8">
        <f t="shared" si="233"/>
        <v>69.890109890109883</v>
      </c>
      <c r="S2972" t="s">
        <v>8317</v>
      </c>
      <c r="T2972" t="s">
        <v>8318</v>
      </c>
      <c r="U2972">
        <f t="shared" si="234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30"/>
        <v>41882.449976851851</v>
      </c>
      <c r="K2973">
        <v>1406908078</v>
      </c>
      <c r="L2973" s="13">
        <f t="shared" si="231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32"/>
        <v>1.0015624999999999</v>
      </c>
      <c r="R2973" s="8">
        <f t="shared" si="233"/>
        <v>74.534883720930239</v>
      </c>
      <c r="S2973" t="s">
        <v>8317</v>
      </c>
      <c r="T2973" t="s">
        <v>8318</v>
      </c>
      <c r="U2973">
        <f t="shared" si="234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30"/>
        <v>42708.833333333336</v>
      </c>
      <c r="K2974">
        <v>1479609520</v>
      </c>
      <c r="L2974" s="13">
        <f t="shared" si="231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32"/>
        <v>1.0535000000000001</v>
      </c>
      <c r="R2974" s="8">
        <f t="shared" si="233"/>
        <v>123.94117647058823</v>
      </c>
      <c r="S2974" t="s">
        <v>8317</v>
      </c>
      <c r="T2974" t="s">
        <v>8318</v>
      </c>
      <c r="U2974">
        <f t="shared" si="234"/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30"/>
        <v>42369.958333333336</v>
      </c>
      <c r="K2975">
        <v>1449171508</v>
      </c>
      <c r="L2975" s="13">
        <f t="shared" si="231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32"/>
        <v>1.748</v>
      </c>
      <c r="R2975" s="8">
        <f t="shared" si="233"/>
        <v>264.84848484848487</v>
      </c>
      <c r="S2975" t="s">
        <v>8317</v>
      </c>
      <c r="T2975" t="s">
        <v>8318</v>
      </c>
      <c r="U2975">
        <f t="shared" si="234"/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30"/>
        <v>41907.857638888883</v>
      </c>
      <c r="K2976">
        <v>1409275671</v>
      </c>
      <c r="L2976" s="13">
        <f t="shared" si="231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32"/>
        <v>1.02</v>
      </c>
      <c r="R2976" s="8">
        <f t="shared" si="233"/>
        <v>58.620689655172413</v>
      </c>
      <c r="S2976" t="s">
        <v>8317</v>
      </c>
      <c r="T2976" t="s">
        <v>8318</v>
      </c>
      <c r="U2976">
        <f t="shared" si="234"/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30"/>
        <v>41969.916666666664</v>
      </c>
      <c r="K2977">
        <v>1414599886</v>
      </c>
      <c r="L2977" s="13">
        <f t="shared" si="231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32"/>
        <v>1.00125</v>
      </c>
      <c r="R2977" s="8">
        <f t="shared" si="233"/>
        <v>70.884955752212392</v>
      </c>
      <c r="S2977" t="s">
        <v>8317</v>
      </c>
      <c r="T2977" t="s">
        <v>8318</v>
      </c>
      <c r="U2977">
        <f t="shared" si="234"/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30"/>
        <v>42442.291666666664</v>
      </c>
      <c r="K2978">
        <v>1456421530</v>
      </c>
      <c r="L2978" s="13">
        <f t="shared" si="231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32"/>
        <v>1.7142857142857142</v>
      </c>
      <c r="R2978" s="8">
        <f t="shared" si="233"/>
        <v>8.5714285714285712</v>
      </c>
      <c r="S2978" t="s">
        <v>8317</v>
      </c>
      <c r="T2978" t="s">
        <v>8318</v>
      </c>
      <c r="U2978">
        <f t="shared" si="234"/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30"/>
        <v>42085.884722222218</v>
      </c>
      <c r="K2979">
        <v>1421960934</v>
      </c>
      <c r="L2979" s="13">
        <f t="shared" si="231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32"/>
        <v>1.1356666666666666</v>
      </c>
      <c r="R2979" s="8">
        <f t="shared" si="233"/>
        <v>113.56666666666666</v>
      </c>
      <c r="S2979" t="s">
        <v>8317</v>
      </c>
      <c r="T2979" t="s">
        <v>8318</v>
      </c>
      <c r="U2979">
        <f t="shared" si="234"/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30"/>
        <v>41932.040972222218</v>
      </c>
      <c r="K2980">
        <v>1412954547</v>
      </c>
      <c r="L2980" s="13">
        <f t="shared" si="231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32"/>
        <v>1.2946666666666666</v>
      </c>
      <c r="R2980" s="8">
        <f t="shared" si="233"/>
        <v>60.6875</v>
      </c>
      <c r="S2980" t="s">
        <v>8317</v>
      </c>
      <c r="T2980" t="s">
        <v>8318</v>
      </c>
      <c r="U2980">
        <f t="shared" si="234"/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30"/>
        <v>42010.041666666664</v>
      </c>
      <c r="K2981">
        <v>1419104823</v>
      </c>
      <c r="L2981" s="13">
        <f t="shared" si="231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32"/>
        <v>1.014</v>
      </c>
      <c r="R2981" s="8">
        <f t="shared" si="233"/>
        <v>110.21739130434783</v>
      </c>
      <c r="S2981" t="s">
        <v>8317</v>
      </c>
      <c r="T2981" t="s">
        <v>8318</v>
      </c>
      <c r="U2981">
        <f t="shared" si="234"/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30"/>
        <v>42239.874999999993</v>
      </c>
      <c r="K2982">
        <v>1438639130</v>
      </c>
      <c r="L2982" s="13">
        <f t="shared" si="231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32"/>
        <v>1.0916666666666666</v>
      </c>
      <c r="R2982" s="8">
        <f t="shared" si="233"/>
        <v>136.45833333333334</v>
      </c>
      <c r="S2982" t="s">
        <v>8317</v>
      </c>
      <c r="T2982" t="s">
        <v>8318</v>
      </c>
      <c r="U2982">
        <f t="shared" si="234"/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30"/>
        <v>42270.351342592585</v>
      </c>
      <c r="K2983">
        <v>1439126756</v>
      </c>
      <c r="L2983" s="13">
        <f t="shared" si="231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32"/>
        <v>1.28925</v>
      </c>
      <c r="R2983" s="8">
        <f t="shared" si="233"/>
        <v>53.164948453608247</v>
      </c>
      <c r="S2983" t="s">
        <v>8317</v>
      </c>
      <c r="T2983" t="s">
        <v>8357</v>
      </c>
      <c r="U2983">
        <f t="shared" si="234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30"/>
        <v>42411.478506944441</v>
      </c>
      <c r="K2984">
        <v>1452616143</v>
      </c>
      <c r="L2984" s="13">
        <f t="shared" si="231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32"/>
        <v>1.0206</v>
      </c>
      <c r="R2984" s="8">
        <f t="shared" si="233"/>
        <v>86.491525423728817</v>
      </c>
      <c r="S2984" t="s">
        <v>8317</v>
      </c>
      <c r="T2984" t="s">
        <v>8357</v>
      </c>
      <c r="U2984">
        <f t="shared" si="234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30"/>
        <v>41954.465694444443</v>
      </c>
      <c r="K2985">
        <v>1410534636</v>
      </c>
      <c r="L2985" s="13">
        <f t="shared" si="231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32"/>
        <v>1.465395775862069</v>
      </c>
      <c r="R2985" s="8">
        <f t="shared" si="233"/>
        <v>155.23827397260274</v>
      </c>
      <c r="S2985" t="s">
        <v>8317</v>
      </c>
      <c r="T2985" t="s">
        <v>8357</v>
      </c>
      <c r="U2985">
        <f t="shared" si="234"/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30"/>
        <v>42606.070381944439</v>
      </c>
      <c r="K2986">
        <v>1469428881</v>
      </c>
      <c r="L2986" s="13">
        <f t="shared" si="231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32"/>
        <v>1.00352</v>
      </c>
      <c r="R2986" s="8">
        <f t="shared" si="233"/>
        <v>115.08256880733946</v>
      </c>
      <c r="S2986" t="s">
        <v>8317</v>
      </c>
      <c r="T2986" t="s">
        <v>8357</v>
      </c>
      <c r="U2986">
        <f t="shared" si="234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30"/>
        <v>42673.958333333336</v>
      </c>
      <c r="K2987">
        <v>1476228128</v>
      </c>
      <c r="L2987" s="13">
        <f t="shared" si="231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32"/>
        <v>1.2164999999999999</v>
      </c>
      <c r="R2987" s="8">
        <f t="shared" si="233"/>
        <v>109.5945945945946</v>
      </c>
      <c r="S2987" t="s">
        <v>8317</v>
      </c>
      <c r="T2987" t="s">
        <v>8357</v>
      </c>
      <c r="U2987">
        <f t="shared" si="234"/>
        <v>19.192962962966703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30"/>
        <v>42491.250069444439</v>
      </c>
      <c r="K2988">
        <v>1456920006</v>
      </c>
      <c r="L2988" s="13">
        <f t="shared" si="231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32"/>
        <v>1.0549999999999999</v>
      </c>
      <c r="R2988" s="8">
        <f t="shared" si="233"/>
        <v>45.214285714285715</v>
      </c>
      <c r="S2988" t="s">
        <v>8317</v>
      </c>
      <c r="T2988" t="s">
        <v>8357</v>
      </c>
      <c r="U2988">
        <f t="shared" si="234"/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30"/>
        <v>42655.791666666664</v>
      </c>
      <c r="K2989">
        <v>1473837751</v>
      </c>
      <c r="L2989" s="13">
        <f t="shared" si="231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32"/>
        <v>1.1040080000000001</v>
      </c>
      <c r="R2989" s="8">
        <f t="shared" si="233"/>
        <v>104.15169811320754</v>
      </c>
      <c r="S2989" t="s">
        <v>8317</v>
      </c>
      <c r="T2989" t="s">
        <v>8357</v>
      </c>
      <c r="U2989">
        <f t="shared" si="234"/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30"/>
        <v>42541.153715277775</v>
      </c>
      <c r="K2990">
        <v>1463820081</v>
      </c>
      <c r="L2990" s="13">
        <f t="shared" si="231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32"/>
        <v>1</v>
      </c>
      <c r="R2990" s="8">
        <f t="shared" si="233"/>
        <v>35.714285714285715</v>
      </c>
      <c r="S2990" t="s">
        <v>8317</v>
      </c>
      <c r="T2990" t="s">
        <v>8357</v>
      </c>
      <c r="U2990">
        <f t="shared" si="234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30"/>
        <v>42358.999305555553</v>
      </c>
      <c r="K2991">
        <v>1448756962</v>
      </c>
      <c r="L2991" s="13">
        <f t="shared" si="231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32"/>
        <v>1.76535</v>
      </c>
      <c r="R2991" s="8">
        <f t="shared" si="233"/>
        <v>96.997252747252745</v>
      </c>
      <c r="S2991" t="s">
        <v>8317</v>
      </c>
      <c r="T2991" t="s">
        <v>8357</v>
      </c>
      <c r="U2991">
        <f t="shared" si="234"/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30"/>
        <v>42376.365972222215</v>
      </c>
      <c r="K2992">
        <v>1449150420</v>
      </c>
      <c r="L2992" s="13">
        <f t="shared" si="231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32"/>
        <v>1</v>
      </c>
      <c r="R2992" s="8">
        <f t="shared" si="233"/>
        <v>370.37037037037038</v>
      </c>
      <c r="S2992" t="s">
        <v>8317</v>
      </c>
      <c r="T2992" t="s">
        <v>8357</v>
      </c>
      <c r="U2992">
        <f t="shared" si="234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30"/>
        <v>42762.628819444442</v>
      </c>
      <c r="K2993">
        <v>1483646730</v>
      </c>
      <c r="L2993" s="13">
        <f t="shared" si="231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32"/>
        <v>1.0329411764705883</v>
      </c>
      <c r="R2993" s="8">
        <f t="shared" si="233"/>
        <v>94.408602150537632</v>
      </c>
      <c r="S2993" t="s">
        <v>8317</v>
      </c>
      <c r="T2993" t="s">
        <v>8357</v>
      </c>
      <c r="U2993">
        <f t="shared" si="234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30"/>
        <v>42652.559143518512</v>
      </c>
      <c r="K2994">
        <v>1473445510</v>
      </c>
      <c r="L2994" s="13">
        <f t="shared" si="231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32"/>
        <v>1.0449999999999999</v>
      </c>
      <c r="R2994" s="8">
        <f t="shared" si="233"/>
        <v>48.984375</v>
      </c>
      <c r="S2994" t="s">
        <v>8317</v>
      </c>
      <c r="T2994" t="s">
        <v>8357</v>
      </c>
      <c r="U2994">
        <f t="shared" si="234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30"/>
        <v>42420.63040509259</v>
      </c>
      <c r="K2995">
        <v>1453406867</v>
      </c>
      <c r="L2995" s="13">
        <f t="shared" si="231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32"/>
        <v>1.0029999999999999</v>
      </c>
      <c r="R2995" s="8">
        <f t="shared" si="233"/>
        <v>45.590909090909093</v>
      </c>
      <c r="S2995" t="s">
        <v>8317</v>
      </c>
      <c r="T2995" t="s">
        <v>8357</v>
      </c>
      <c r="U2995">
        <f t="shared" si="234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30"/>
        <v>41915.270509259259</v>
      </c>
      <c r="K2996">
        <v>1409743772</v>
      </c>
      <c r="L2996" s="13">
        <f t="shared" si="231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32"/>
        <v>4.577466666666667</v>
      </c>
      <c r="R2996" s="8">
        <f t="shared" si="233"/>
        <v>23.275254237288134</v>
      </c>
      <c r="S2996" t="s">
        <v>8317</v>
      </c>
      <c r="T2996" t="s">
        <v>8357</v>
      </c>
      <c r="U2996">
        <f t="shared" si="234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30"/>
        <v>42754.456840277773</v>
      </c>
      <c r="K2997">
        <v>1482249471</v>
      </c>
      <c r="L2997" s="13">
        <f t="shared" si="231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32"/>
        <v>1.0496000000000001</v>
      </c>
      <c r="R2997" s="8">
        <f t="shared" si="233"/>
        <v>63.2289156626506</v>
      </c>
      <c r="S2997" t="s">
        <v>8317</v>
      </c>
      <c r="T2997" t="s">
        <v>8357</v>
      </c>
      <c r="U2997">
        <f t="shared" si="234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30"/>
        <v>42150.704166666663</v>
      </c>
      <c r="K2998">
        <v>1427493240</v>
      </c>
      <c r="L2998" s="13">
        <f t="shared" si="231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32"/>
        <v>1.7194285714285715</v>
      </c>
      <c r="R2998" s="8">
        <f t="shared" si="233"/>
        <v>153.5204081632653</v>
      </c>
      <c r="S2998" t="s">
        <v>8317</v>
      </c>
      <c r="T2998" t="s">
        <v>8357</v>
      </c>
      <c r="U2998">
        <f t="shared" si="234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30"/>
        <v>42792.999305555553</v>
      </c>
      <c r="K2999">
        <v>1486661793</v>
      </c>
      <c r="L2999" s="13">
        <f t="shared" si="231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32"/>
        <v>1.0373000000000001</v>
      </c>
      <c r="R2999" s="8">
        <f t="shared" si="233"/>
        <v>90.2</v>
      </c>
      <c r="S2999" t="s">
        <v>8317</v>
      </c>
      <c r="T2999" t="s">
        <v>8357</v>
      </c>
      <c r="U2999">
        <f t="shared" si="234"/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30"/>
        <v>41805.975694444445</v>
      </c>
      <c r="K3000">
        <v>1400474329</v>
      </c>
      <c r="L3000" s="13">
        <f t="shared" si="231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32"/>
        <v>1.0302899999999999</v>
      </c>
      <c r="R3000" s="8">
        <f t="shared" si="233"/>
        <v>118.97113163972287</v>
      </c>
      <c r="S3000" t="s">
        <v>8317</v>
      </c>
      <c r="T3000" t="s">
        <v>8357</v>
      </c>
      <c r="U3000">
        <f t="shared" si="234"/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30"/>
        <v>42794.874999999993</v>
      </c>
      <c r="K3001">
        <v>1487094360</v>
      </c>
      <c r="L3001" s="13">
        <f t="shared" si="231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32"/>
        <v>1.1888888888888889</v>
      </c>
      <c r="R3001" s="8">
        <f t="shared" si="233"/>
        <v>80.25</v>
      </c>
      <c r="S3001" t="s">
        <v>8317</v>
      </c>
      <c r="T3001" t="s">
        <v>8357</v>
      </c>
      <c r="U3001">
        <f t="shared" si="234"/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30"/>
        <v>42766.541666666664</v>
      </c>
      <c r="K3002">
        <v>1484682670</v>
      </c>
      <c r="L3002" s="13">
        <f t="shared" si="231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32"/>
        <v>1</v>
      </c>
      <c r="R3002" s="8">
        <f t="shared" si="233"/>
        <v>62.5</v>
      </c>
      <c r="S3002" t="s">
        <v>8317</v>
      </c>
      <c r="T3002" t="s">
        <v>8357</v>
      </c>
      <c r="U3002">
        <f t="shared" si="234"/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30"/>
        <v>42564.687291666669</v>
      </c>
      <c r="K3003">
        <v>1465853382</v>
      </c>
      <c r="L3003" s="13">
        <f t="shared" si="231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32"/>
        <v>3.1869988910451896</v>
      </c>
      <c r="R3003" s="8">
        <f t="shared" si="233"/>
        <v>131.37719999999999</v>
      </c>
      <c r="S3003" t="s">
        <v>8317</v>
      </c>
      <c r="T3003" t="s">
        <v>8357</v>
      </c>
      <c r="U3003">
        <f t="shared" si="234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30"/>
        <v>41269.627916666665</v>
      </c>
      <c r="K3004">
        <v>1353960252</v>
      </c>
      <c r="L3004" s="13">
        <f t="shared" si="231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32"/>
        <v>1.0850614285714286</v>
      </c>
      <c r="R3004" s="8">
        <f t="shared" si="233"/>
        <v>73.032980769230775</v>
      </c>
      <c r="S3004" t="s">
        <v>8317</v>
      </c>
      <c r="T3004" t="s">
        <v>8357</v>
      </c>
      <c r="U3004">
        <f t="shared" si="234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30"/>
        <v>42430.040972222218</v>
      </c>
      <c r="K3005">
        <v>1454098976</v>
      </c>
      <c r="L3005" s="13">
        <f t="shared" si="231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32"/>
        <v>1.0116666666666667</v>
      </c>
      <c r="R3005" s="8">
        <f t="shared" si="233"/>
        <v>178.52941176470588</v>
      </c>
      <c r="S3005" t="s">
        <v>8317</v>
      </c>
      <c r="T3005" t="s">
        <v>8357</v>
      </c>
      <c r="U3005">
        <f t="shared" si="234"/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30"/>
        <v>41958.714398148142</v>
      </c>
      <c r="K3006">
        <v>1413493724</v>
      </c>
      <c r="L3006" s="13">
        <f t="shared" si="231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32"/>
        <v>1.12815</v>
      </c>
      <c r="R3006" s="8">
        <f t="shared" si="233"/>
        <v>162.90974729241879</v>
      </c>
      <c r="S3006" t="s">
        <v>8317</v>
      </c>
      <c r="T3006" t="s">
        <v>8357</v>
      </c>
      <c r="U3006">
        <f t="shared" si="234"/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30"/>
        <v>41918.466493055552</v>
      </c>
      <c r="K3007">
        <v>1410019905</v>
      </c>
      <c r="L3007" s="13">
        <f t="shared" si="231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32"/>
        <v>1.2049622641509434</v>
      </c>
      <c r="R3007" s="8">
        <f t="shared" si="233"/>
        <v>108.24237288135593</v>
      </c>
      <c r="S3007" t="s">
        <v>8317</v>
      </c>
      <c r="T3007" t="s">
        <v>8357</v>
      </c>
      <c r="U3007">
        <f t="shared" si="234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30"/>
        <v>41987.54850694444</v>
      </c>
      <c r="K3008">
        <v>1415988591</v>
      </c>
      <c r="L3008" s="13">
        <f t="shared" si="231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32"/>
        <v>1.0774999999999999</v>
      </c>
      <c r="R3008" s="8">
        <f t="shared" si="233"/>
        <v>88.865979381443296</v>
      </c>
      <c r="S3008" t="s">
        <v>8317</v>
      </c>
      <c r="T3008" t="s">
        <v>8357</v>
      </c>
      <c r="U3008">
        <f t="shared" si="234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30"/>
        <v>42119.007905092592</v>
      </c>
      <c r="K3009">
        <v>1428124283</v>
      </c>
      <c r="L3009" s="13">
        <f t="shared" si="231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32"/>
        <v>1.8</v>
      </c>
      <c r="R3009" s="8">
        <f t="shared" si="233"/>
        <v>54</v>
      </c>
      <c r="S3009" t="s">
        <v>8317</v>
      </c>
      <c r="T3009" t="s">
        <v>8357</v>
      </c>
      <c r="U3009">
        <f t="shared" si="234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ref="J3010:J3073" si="235">(I3010/86400)+25569+(-5/24)</f>
        <v>42390.003692129627</v>
      </c>
      <c r="K3010">
        <v>1450760719</v>
      </c>
      <c r="L3010" s="13">
        <f t="shared" ref="L3010:L3073" si="236">(K3010/86400)+25569+(-5/24)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37">E3010/D3010</f>
        <v>1.0116666666666667</v>
      </c>
      <c r="R3010" s="8">
        <f t="shared" ref="R3010:R3073" si="238">E3010/N3010</f>
        <v>116.73076923076923</v>
      </c>
      <c r="S3010" t="s">
        <v>8317</v>
      </c>
      <c r="T3010" t="s">
        <v>8357</v>
      </c>
      <c r="U3010">
        <f t="shared" si="234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si="235"/>
        <v>41969.403240740743</v>
      </c>
      <c r="K3011">
        <v>1414417240</v>
      </c>
      <c r="L3011" s="13">
        <f t="shared" si="236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37"/>
        <v>1.19756</v>
      </c>
      <c r="R3011" s="8">
        <f t="shared" si="238"/>
        <v>233.8984375</v>
      </c>
      <c r="S3011" t="s">
        <v>8317</v>
      </c>
      <c r="T3011" t="s">
        <v>8357</v>
      </c>
      <c r="U3011">
        <f t="shared" ref="U3011:U3074" si="239">J3011-L3011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35"/>
        <v>42056.624062499999</v>
      </c>
      <c r="K3012">
        <v>1419364719</v>
      </c>
      <c r="L3012" s="13">
        <f t="shared" si="236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37"/>
        <v>1.58</v>
      </c>
      <c r="R3012" s="8">
        <f t="shared" si="238"/>
        <v>158</v>
      </c>
      <c r="S3012" t="s">
        <v>8317</v>
      </c>
      <c r="T3012" t="s">
        <v>8357</v>
      </c>
      <c r="U3012">
        <f t="shared" si="239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35"/>
        <v>42361.749305555553</v>
      </c>
      <c r="K3013">
        <v>1448536516</v>
      </c>
      <c r="L3013" s="13">
        <f t="shared" si="236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37"/>
        <v>1.2366666666666666</v>
      </c>
      <c r="R3013" s="8">
        <f t="shared" si="238"/>
        <v>14.84</v>
      </c>
      <c r="S3013" t="s">
        <v>8317</v>
      </c>
      <c r="T3013" t="s">
        <v>8357</v>
      </c>
      <c r="U3013">
        <f t="shared" si="239"/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35"/>
        <v>42045.494560185187</v>
      </c>
      <c r="K3014">
        <v>1421772730</v>
      </c>
      <c r="L3014" s="13">
        <f t="shared" si="236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37"/>
        <v>1.1712499999999999</v>
      </c>
      <c r="R3014" s="8">
        <f t="shared" si="238"/>
        <v>85.181818181818187</v>
      </c>
      <c r="S3014" t="s">
        <v>8317</v>
      </c>
      <c r="T3014" t="s">
        <v>8357</v>
      </c>
      <c r="U3014">
        <f t="shared" si="239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35"/>
        <v>42176.627881944441</v>
      </c>
      <c r="K3015">
        <v>1432325049</v>
      </c>
      <c r="L3015" s="13">
        <f t="shared" si="236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37"/>
        <v>1.5696000000000001</v>
      </c>
      <c r="R3015" s="8">
        <f t="shared" si="238"/>
        <v>146.69158878504672</v>
      </c>
      <c r="S3015" t="s">
        <v>8317</v>
      </c>
      <c r="T3015" t="s">
        <v>8357</v>
      </c>
      <c r="U3015">
        <f t="shared" si="239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35"/>
        <v>41948</v>
      </c>
      <c r="K3016">
        <v>1412737080</v>
      </c>
      <c r="L3016" s="13">
        <f t="shared" si="236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37"/>
        <v>1.13104</v>
      </c>
      <c r="R3016" s="8">
        <f t="shared" si="238"/>
        <v>50.764811490125673</v>
      </c>
      <c r="S3016" t="s">
        <v>8317</v>
      </c>
      <c r="T3016" t="s">
        <v>8357</v>
      </c>
      <c r="U3016">
        <f t="shared" si="239"/>
        <v>28.084722222229175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35"/>
        <v>41800.958333333328</v>
      </c>
      <c r="K3017">
        <v>1401125238</v>
      </c>
      <c r="L3017" s="13">
        <f t="shared" si="236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37"/>
        <v>1.0317647058823529</v>
      </c>
      <c r="R3017" s="8">
        <f t="shared" si="238"/>
        <v>87.7</v>
      </c>
      <c r="S3017" t="s">
        <v>8317</v>
      </c>
      <c r="T3017" t="s">
        <v>8357</v>
      </c>
      <c r="U3017">
        <f t="shared" si="239"/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35"/>
        <v>41838.339722222219</v>
      </c>
      <c r="K3018">
        <v>1400504952</v>
      </c>
      <c r="L3018" s="13">
        <f t="shared" si="236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37"/>
        <v>1.0261176470588236</v>
      </c>
      <c r="R3018" s="8">
        <f t="shared" si="238"/>
        <v>242.27777777777777</v>
      </c>
      <c r="S3018" t="s">
        <v>8317</v>
      </c>
      <c r="T3018" t="s">
        <v>8357</v>
      </c>
      <c r="U3018">
        <f t="shared" si="239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35"/>
        <v>41871.641701388886</v>
      </c>
      <c r="K3019">
        <v>1405974243</v>
      </c>
      <c r="L3019" s="13">
        <f t="shared" si="236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37"/>
        <v>1.0584090909090909</v>
      </c>
      <c r="R3019" s="8">
        <f t="shared" si="238"/>
        <v>146.44654088050314</v>
      </c>
      <c r="S3019" t="s">
        <v>8317</v>
      </c>
      <c r="T3019" t="s">
        <v>8357</v>
      </c>
      <c r="U3019">
        <f t="shared" si="239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35"/>
        <v>42205.708333333336</v>
      </c>
      <c r="K3020">
        <v>1433747376</v>
      </c>
      <c r="L3020" s="13">
        <f t="shared" si="236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37"/>
        <v>1.0071428571428571</v>
      </c>
      <c r="R3020" s="8">
        <f t="shared" si="238"/>
        <v>103.17073170731707</v>
      </c>
      <c r="S3020" t="s">
        <v>8317</v>
      </c>
      <c r="T3020" t="s">
        <v>8357</v>
      </c>
      <c r="U3020">
        <f t="shared" si="239"/>
        <v>42.618333333339251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35"/>
        <v>41785.916666666664</v>
      </c>
      <c r="K3021">
        <v>1398801620</v>
      </c>
      <c r="L3021" s="13">
        <f t="shared" si="236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37"/>
        <v>1.2123333333333333</v>
      </c>
      <c r="R3021" s="8">
        <f t="shared" si="238"/>
        <v>80.464601769911511</v>
      </c>
      <c r="S3021" t="s">
        <v>8317</v>
      </c>
      <c r="T3021" t="s">
        <v>8357</v>
      </c>
      <c r="U3021">
        <f t="shared" si="239"/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35"/>
        <v>42230.638113425921</v>
      </c>
      <c r="K3022">
        <v>1434399533</v>
      </c>
      <c r="L3022" s="13">
        <f t="shared" si="236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37"/>
        <v>1.0057142857142858</v>
      </c>
      <c r="R3022" s="8">
        <f t="shared" si="238"/>
        <v>234.66666666666666</v>
      </c>
      <c r="S3022" t="s">
        <v>8317</v>
      </c>
      <c r="T3022" t="s">
        <v>8357</v>
      </c>
      <c r="U3022">
        <f t="shared" si="239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35"/>
        <v>42696.040972222218</v>
      </c>
      <c r="K3023">
        <v>1476715869</v>
      </c>
      <c r="L3023" s="13">
        <f t="shared" si="236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37"/>
        <v>1.1602222222222223</v>
      </c>
      <c r="R3023" s="8">
        <f t="shared" si="238"/>
        <v>50.689320388349515</v>
      </c>
      <c r="S3023" t="s">
        <v>8317</v>
      </c>
      <c r="T3023" t="s">
        <v>8357</v>
      </c>
      <c r="U3023">
        <f t="shared" si="239"/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35"/>
        <v>42609.745474537034</v>
      </c>
      <c r="K3024">
        <v>1468450409</v>
      </c>
      <c r="L3024" s="13">
        <f t="shared" si="236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37"/>
        <v>1.0087999999999999</v>
      </c>
      <c r="R3024" s="8">
        <f t="shared" si="238"/>
        <v>162.70967741935485</v>
      </c>
      <c r="S3024" t="s">
        <v>8317</v>
      </c>
      <c r="T3024" t="s">
        <v>8357</v>
      </c>
      <c r="U3024">
        <f t="shared" si="239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35"/>
        <v>42166.467430555553</v>
      </c>
      <c r="K3025">
        <v>1430151186</v>
      </c>
      <c r="L3025" s="13">
        <f t="shared" si="236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37"/>
        <v>1.03</v>
      </c>
      <c r="R3025" s="8">
        <f t="shared" si="238"/>
        <v>120.16666666666667</v>
      </c>
      <c r="S3025" t="s">
        <v>8317</v>
      </c>
      <c r="T3025" t="s">
        <v>8357</v>
      </c>
      <c r="U3025">
        <f t="shared" si="239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35"/>
        <v>41188.785590277774</v>
      </c>
      <c r="K3026">
        <v>1346975475</v>
      </c>
      <c r="L3026" s="13">
        <f t="shared" si="236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37"/>
        <v>2.4641999999999999</v>
      </c>
      <c r="R3026" s="8">
        <f t="shared" si="238"/>
        <v>67.697802197802204</v>
      </c>
      <c r="S3026" t="s">
        <v>8317</v>
      </c>
      <c r="T3026" t="s">
        <v>8357</v>
      </c>
      <c r="U3026">
        <f t="shared" si="239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35"/>
        <v>41789.458333333328</v>
      </c>
      <c r="K3027">
        <v>1399032813</v>
      </c>
      <c r="L3027" s="13">
        <f t="shared" si="236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37"/>
        <v>3.0219999999999998</v>
      </c>
      <c r="R3027" s="8">
        <f t="shared" si="238"/>
        <v>52.103448275862071</v>
      </c>
      <c r="S3027" t="s">
        <v>8317</v>
      </c>
      <c r="T3027" t="s">
        <v>8357</v>
      </c>
      <c r="U3027">
        <f t="shared" si="239"/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35"/>
        <v>42797.251064814809</v>
      </c>
      <c r="K3028">
        <v>1487329292</v>
      </c>
      <c r="L3028" s="13">
        <f t="shared" si="236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37"/>
        <v>1.4333333333333333</v>
      </c>
      <c r="R3028" s="8">
        <f t="shared" si="238"/>
        <v>51.6</v>
      </c>
      <c r="S3028" t="s">
        <v>8317</v>
      </c>
      <c r="T3028" t="s">
        <v>8357</v>
      </c>
      <c r="U3028">
        <f t="shared" si="239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35"/>
        <v>42083.454293981478</v>
      </c>
      <c r="K3029">
        <v>1424278451</v>
      </c>
      <c r="L3029" s="13">
        <f t="shared" si="236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37"/>
        <v>1.3144</v>
      </c>
      <c r="R3029" s="8">
        <f t="shared" si="238"/>
        <v>164.3</v>
      </c>
      <c r="S3029" t="s">
        <v>8317</v>
      </c>
      <c r="T3029" t="s">
        <v>8357</v>
      </c>
      <c r="U3029">
        <f t="shared" si="239"/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35"/>
        <v>42597.055844907409</v>
      </c>
      <c r="K3030">
        <v>1468650025</v>
      </c>
      <c r="L3030" s="13">
        <f t="shared" si="236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37"/>
        <v>1.6801999999999999</v>
      </c>
      <c r="R3030" s="8">
        <f t="shared" si="238"/>
        <v>84.858585858585855</v>
      </c>
      <c r="S3030" t="s">
        <v>8317</v>
      </c>
      <c r="T3030" t="s">
        <v>8357</v>
      </c>
      <c r="U3030">
        <f t="shared" si="239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35"/>
        <v>41960.982638888883</v>
      </c>
      <c r="K3031">
        <v>1413824447</v>
      </c>
      <c r="L3031" s="13">
        <f t="shared" si="236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37"/>
        <v>1.0967666666666667</v>
      </c>
      <c r="R3031" s="8">
        <f t="shared" si="238"/>
        <v>94.548850574712645</v>
      </c>
      <c r="S3031" t="s">
        <v>8317</v>
      </c>
      <c r="T3031" t="s">
        <v>8357</v>
      </c>
      <c r="U3031">
        <f t="shared" si="239"/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35"/>
        <v>42263.5390162037</v>
      </c>
      <c r="K3032">
        <v>1439834171</v>
      </c>
      <c r="L3032" s="13">
        <f t="shared" si="236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37"/>
        <v>1.0668571428571429</v>
      </c>
      <c r="R3032" s="8">
        <f t="shared" si="238"/>
        <v>45.536585365853661</v>
      </c>
      <c r="S3032" t="s">
        <v>8317</v>
      </c>
      <c r="T3032" t="s">
        <v>8357</v>
      </c>
      <c r="U3032">
        <f t="shared" si="239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35"/>
        <v>42657.674155092587</v>
      </c>
      <c r="K3033">
        <v>1471295447</v>
      </c>
      <c r="L3033" s="13">
        <f t="shared" si="236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37"/>
        <v>1</v>
      </c>
      <c r="R3033" s="8">
        <f t="shared" si="238"/>
        <v>51.724137931034484</v>
      </c>
      <c r="S3033" t="s">
        <v>8317</v>
      </c>
      <c r="T3033" t="s">
        <v>8357</v>
      </c>
      <c r="U3033">
        <f t="shared" si="239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35"/>
        <v>42257.836331018516</v>
      </c>
      <c r="K3034">
        <v>1439341459</v>
      </c>
      <c r="L3034" s="13">
        <f t="shared" si="236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37"/>
        <v>1.272</v>
      </c>
      <c r="R3034" s="8">
        <f t="shared" si="238"/>
        <v>50.88</v>
      </c>
      <c r="S3034" t="s">
        <v>8317</v>
      </c>
      <c r="T3034" t="s">
        <v>8357</v>
      </c>
      <c r="U3034">
        <f t="shared" si="239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35"/>
        <v>42599.901909722219</v>
      </c>
      <c r="K3035">
        <v>1468895925</v>
      </c>
      <c r="L3035" s="13">
        <f t="shared" si="236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37"/>
        <v>1.4653333333333334</v>
      </c>
      <c r="R3035" s="8">
        <f t="shared" si="238"/>
        <v>191.13043478260869</v>
      </c>
      <c r="S3035" t="s">
        <v>8317</v>
      </c>
      <c r="T3035" t="s">
        <v>8357</v>
      </c>
      <c r="U3035">
        <f t="shared" si="239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35"/>
        <v>42674.957638888889</v>
      </c>
      <c r="K3036">
        <v>1475326255</v>
      </c>
      <c r="L3036" s="13">
        <f t="shared" si="236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37"/>
        <v>1.1253599999999999</v>
      </c>
      <c r="R3036" s="8">
        <f t="shared" si="238"/>
        <v>89.314285714285717</v>
      </c>
      <c r="S3036" t="s">
        <v>8317</v>
      </c>
      <c r="T3036" t="s">
        <v>8357</v>
      </c>
      <c r="U3036">
        <f t="shared" si="239"/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35"/>
        <v>41398.351956018516</v>
      </c>
      <c r="K3037">
        <v>1365082009</v>
      </c>
      <c r="L3037" s="13">
        <f t="shared" si="236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37"/>
        <v>1.0878684000000001</v>
      </c>
      <c r="R3037" s="8">
        <f t="shared" si="238"/>
        <v>88.588631921824103</v>
      </c>
      <c r="S3037" t="s">
        <v>8317</v>
      </c>
      <c r="T3037" t="s">
        <v>8357</v>
      </c>
      <c r="U3037">
        <f t="shared" si="239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35"/>
        <v>41502.290972222218</v>
      </c>
      <c r="K3038">
        <v>1373568644</v>
      </c>
      <c r="L3038" s="13">
        <f t="shared" si="236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37"/>
        <v>1.26732</v>
      </c>
      <c r="R3038" s="8">
        <f t="shared" si="238"/>
        <v>96.300911854103347</v>
      </c>
      <c r="S3038" t="s">
        <v>8317</v>
      </c>
      <c r="T3038" t="s">
        <v>8357</v>
      </c>
      <c r="U3038">
        <f t="shared" si="239"/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35"/>
        <v>40452.999305555553</v>
      </c>
      <c r="K3039">
        <v>1279574773</v>
      </c>
      <c r="L3039" s="13">
        <f t="shared" si="236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37"/>
        <v>2.1320000000000001</v>
      </c>
      <c r="R3039" s="8">
        <f t="shared" si="238"/>
        <v>33.3125</v>
      </c>
      <c r="S3039" t="s">
        <v>8317</v>
      </c>
      <c r="T3039" t="s">
        <v>8357</v>
      </c>
      <c r="U3039">
        <f t="shared" si="239"/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35"/>
        <v>42433.043946759259</v>
      </c>
      <c r="K3040">
        <v>1451887397</v>
      </c>
      <c r="L3040" s="13">
        <f t="shared" si="236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37"/>
        <v>1.0049999999999999</v>
      </c>
      <c r="R3040" s="8">
        <f t="shared" si="238"/>
        <v>37.222222222222221</v>
      </c>
      <c r="S3040" t="s">
        <v>8317</v>
      </c>
      <c r="T3040" t="s">
        <v>8357</v>
      </c>
      <c r="U3040">
        <f t="shared" si="239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35"/>
        <v>41637.124305555553</v>
      </c>
      <c r="K3041">
        <v>1386011038</v>
      </c>
      <c r="L3041" s="13">
        <f t="shared" si="236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37"/>
        <v>1.0871389999999999</v>
      </c>
      <c r="R3041" s="8">
        <f t="shared" si="238"/>
        <v>92.130423728813554</v>
      </c>
      <c r="S3041" t="s">
        <v>8317</v>
      </c>
      <c r="T3041" t="s">
        <v>8357</v>
      </c>
      <c r="U3041">
        <f t="shared" si="239"/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35"/>
        <v>42181.749999999993</v>
      </c>
      <c r="K3042">
        <v>1434999621</v>
      </c>
      <c r="L3042" s="13">
        <f t="shared" si="236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37"/>
        <v>1.075</v>
      </c>
      <c r="R3042" s="8">
        <f t="shared" si="238"/>
        <v>76.785714285714292</v>
      </c>
      <c r="S3042" t="s">
        <v>8317</v>
      </c>
      <c r="T3042" t="s">
        <v>8357</v>
      </c>
      <c r="U3042">
        <f t="shared" si="239"/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35"/>
        <v>42389.660277777781</v>
      </c>
      <c r="K3043">
        <v>1450731048</v>
      </c>
      <c r="L3043" s="13">
        <f t="shared" si="236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37"/>
        <v>1.1048192771084338</v>
      </c>
      <c r="R3043" s="8">
        <f t="shared" si="238"/>
        <v>96.526315789473685</v>
      </c>
      <c r="S3043" t="s">
        <v>8317</v>
      </c>
      <c r="T3043" t="s">
        <v>8357</v>
      </c>
      <c r="U3043">
        <f t="shared" si="239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35"/>
        <v>42283.479710648149</v>
      </c>
      <c r="K3044">
        <v>1441557047</v>
      </c>
      <c r="L3044" s="13">
        <f t="shared" si="236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37"/>
        <v>1.28</v>
      </c>
      <c r="R3044" s="8">
        <f t="shared" si="238"/>
        <v>51.891891891891895</v>
      </c>
      <c r="S3044" t="s">
        <v>8317</v>
      </c>
      <c r="T3044" t="s">
        <v>8357</v>
      </c>
      <c r="U3044">
        <f t="shared" si="239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35"/>
        <v>42109.909722222219</v>
      </c>
      <c r="K3045">
        <v>1426815699</v>
      </c>
      <c r="L3045" s="13">
        <f t="shared" si="236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37"/>
        <v>1.1000666666666667</v>
      </c>
      <c r="R3045" s="8">
        <f t="shared" si="238"/>
        <v>128.9140625</v>
      </c>
      <c r="S3045" t="s">
        <v>8317</v>
      </c>
      <c r="T3045" t="s">
        <v>8357</v>
      </c>
      <c r="U3045">
        <f t="shared" si="239"/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35"/>
        <v>42402.518495370365</v>
      </c>
      <c r="K3046">
        <v>1453137998</v>
      </c>
      <c r="L3046" s="13">
        <f t="shared" si="236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37"/>
        <v>1.0934166666666667</v>
      </c>
      <c r="R3046" s="8">
        <f t="shared" si="238"/>
        <v>84.108974358974365</v>
      </c>
      <c r="S3046" t="s">
        <v>8317</v>
      </c>
      <c r="T3046" t="s">
        <v>8357</v>
      </c>
      <c r="U3046">
        <f t="shared" si="239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35"/>
        <v>41872.947395833333</v>
      </c>
      <c r="K3047">
        <v>1406087055</v>
      </c>
      <c r="L3047" s="13">
        <f t="shared" si="236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37"/>
        <v>1.3270650000000002</v>
      </c>
      <c r="R3047" s="8">
        <f t="shared" si="238"/>
        <v>82.941562500000003</v>
      </c>
      <c r="S3047" t="s">
        <v>8317</v>
      </c>
      <c r="T3047" t="s">
        <v>8357</v>
      </c>
      <c r="U3047">
        <f t="shared" si="239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35"/>
        <v>41891.994444444441</v>
      </c>
      <c r="K3048">
        <v>1407784586</v>
      </c>
      <c r="L3048" s="13">
        <f t="shared" si="236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37"/>
        <v>1.9084810126582279</v>
      </c>
      <c r="R3048" s="8">
        <f t="shared" si="238"/>
        <v>259.94827586206895</v>
      </c>
      <c r="S3048" t="s">
        <v>8317</v>
      </c>
      <c r="T3048" t="s">
        <v>8357</v>
      </c>
      <c r="U3048">
        <f t="shared" si="239"/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35"/>
        <v>42487.344444444439</v>
      </c>
      <c r="K3049">
        <v>1457999054</v>
      </c>
      <c r="L3049" s="13">
        <f t="shared" si="236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37"/>
        <v>1.49</v>
      </c>
      <c r="R3049" s="8">
        <f t="shared" si="238"/>
        <v>37.25</v>
      </c>
      <c r="S3049" t="s">
        <v>8317</v>
      </c>
      <c r="T3049" t="s">
        <v>8357</v>
      </c>
      <c r="U3049">
        <f t="shared" si="239"/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35"/>
        <v>42004.681944444441</v>
      </c>
      <c r="K3050">
        <v>1417556262</v>
      </c>
      <c r="L3050" s="13">
        <f t="shared" si="236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37"/>
        <v>1.6639999999999999</v>
      </c>
      <c r="R3050" s="8">
        <f t="shared" si="238"/>
        <v>177.02127659574469</v>
      </c>
      <c r="S3050" t="s">
        <v>8317</v>
      </c>
      <c r="T3050" t="s">
        <v>8357</v>
      </c>
      <c r="U3050">
        <f t="shared" si="239"/>
        <v>28.989097222220153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35"/>
        <v>42168.806192129625</v>
      </c>
      <c r="K3051">
        <v>1431649255</v>
      </c>
      <c r="L3051" s="13">
        <f t="shared" si="236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37"/>
        <v>1.0666666666666667</v>
      </c>
      <c r="R3051" s="8">
        <f t="shared" si="238"/>
        <v>74.074074074074076</v>
      </c>
      <c r="S3051" t="s">
        <v>8317</v>
      </c>
      <c r="T3051" t="s">
        <v>8357</v>
      </c>
      <c r="U3051">
        <f t="shared" si="239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35"/>
        <v>42494.960185185184</v>
      </c>
      <c r="K3052">
        <v>1459828960</v>
      </c>
      <c r="L3052" s="13">
        <f t="shared" si="236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37"/>
        <v>1.06</v>
      </c>
      <c r="R3052" s="8">
        <f t="shared" si="238"/>
        <v>70.666666666666671</v>
      </c>
      <c r="S3052" t="s">
        <v>8317</v>
      </c>
      <c r="T3052" t="s">
        <v>8357</v>
      </c>
      <c r="U3052">
        <f t="shared" si="239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35"/>
        <v>42774.207696759258</v>
      </c>
      <c r="K3053">
        <v>1483955945</v>
      </c>
      <c r="L3053" s="13">
        <f t="shared" si="236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37"/>
        <v>0.23628571428571429</v>
      </c>
      <c r="R3053" s="8">
        <f t="shared" si="238"/>
        <v>23.62857142857143</v>
      </c>
      <c r="S3053" t="s">
        <v>8317</v>
      </c>
      <c r="T3053" t="s">
        <v>8357</v>
      </c>
      <c r="U3053">
        <f t="shared" si="239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35"/>
        <v>42152.457638888889</v>
      </c>
      <c r="K3054">
        <v>1430237094</v>
      </c>
      <c r="L3054" s="13">
        <f t="shared" si="236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37"/>
        <v>1.5E-3</v>
      </c>
      <c r="R3054" s="8">
        <f t="shared" si="238"/>
        <v>37.5</v>
      </c>
      <c r="S3054" t="s">
        <v>8317</v>
      </c>
      <c r="T3054" t="s">
        <v>8357</v>
      </c>
      <c r="U3054">
        <f t="shared" si="239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35"/>
        <v>41913.957638888889</v>
      </c>
      <c r="K3055">
        <v>1407781013</v>
      </c>
      <c r="L3055" s="13">
        <f t="shared" si="236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37"/>
        <v>4.0000000000000001E-3</v>
      </c>
      <c r="R3055" s="8">
        <f t="shared" si="238"/>
        <v>13.333333333333334</v>
      </c>
      <c r="S3055" t="s">
        <v>8317</v>
      </c>
      <c r="T3055" t="s">
        <v>8357</v>
      </c>
      <c r="U3055">
        <f t="shared" si="239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35"/>
        <v>42064.836111111108</v>
      </c>
      <c r="K3056">
        <v>1422043154</v>
      </c>
      <c r="L3056" s="13">
        <f t="shared" si="236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37"/>
        <v>0</v>
      </c>
      <c r="R3056" s="8" t="e">
        <f t="shared" si="238"/>
        <v>#DIV/0!</v>
      </c>
      <c r="S3056" t="s">
        <v>8317</v>
      </c>
      <c r="T3056" t="s">
        <v>8357</v>
      </c>
      <c r="U3056">
        <f t="shared" si="239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35"/>
        <v>42013.749884259254</v>
      </c>
      <c r="K3057">
        <v>1415660390</v>
      </c>
      <c r="L3057" s="13">
        <f t="shared" si="236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37"/>
        <v>5.0000000000000002E-5</v>
      </c>
      <c r="R3057" s="8">
        <f t="shared" si="238"/>
        <v>1</v>
      </c>
      <c r="S3057" t="s">
        <v>8317</v>
      </c>
      <c r="T3057" t="s">
        <v>8357</v>
      </c>
      <c r="U3057">
        <f t="shared" si="239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35"/>
        <v>41911.428055555552</v>
      </c>
      <c r="K3058">
        <v>1406819784</v>
      </c>
      <c r="L3058" s="13">
        <f t="shared" si="236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37"/>
        <v>0</v>
      </c>
      <c r="R3058" s="8" t="e">
        <f t="shared" si="238"/>
        <v>#DIV/0!</v>
      </c>
      <c r="S3058" t="s">
        <v>8317</v>
      </c>
      <c r="T3058" t="s">
        <v>8357</v>
      </c>
      <c r="U3058">
        <f t="shared" si="239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35"/>
        <v>42463.400590277779</v>
      </c>
      <c r="K3059">
        <v>1457105811</v>
      </c>
      <c r="L3059" s="13">
        <f t="shared" si="236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37"/>
        <v>0</v>
      </c>
      <c r="R3059" s="8" t="e">
        <f t="shared" si="238"/>
        <v>#DIV/0!</v>
      </c>
      <c r="S3059" t="s">
        <v>8317</v>
      </c>
      <c r="T3059" t="s">
        <v>8357</v>
      </c>
      <c r="U3059">
        <f t="shared" si="239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35"/>
        <v>42510.165972222218</v>
      </c>
      <c r="K3060">
        <v>1459414740</v>
      </c>
      <c r="L3060" s="13">
        <f t="shared" si="236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37"/>
        <v>1.6666666666666666E-4</v>
      </c>
      <c r="R3060" s="8">
        <f t="shared" si="238"/>
        <v>1</v>
      </c>
      <c r="S3060" t="s">
        <v>8317</v>
      </c>
      <c r="T3060" t="s">
        <v>8357</v>
      </c>
      <c r="U3060">
        <f t="shared" si="239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35"/>
        <v>41859.727384259255</v>
      </c>
      <c r="K3061">
        <v>1404944846</v>
      </c>
      <c r="L3061" s="13">
        <f t="shared" si="236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37"/>
        <v>3.0066666666666665E-2</v>
      </c>
      <c r="R3061" s="8">
        <f t="shared" si="238"/>
        <v>41</v>
      </c>
      <c r="S3061" t="s">
        <v>8317</v>
      </c>
      <c r="T3061" t="s">
        <v>8357</v>
      </c>
      <c r="U3061">
        <f t="shared" si="239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35"/>
        <v>42275.066365740735</v>
      </c>
      <c r="K3062">
        <v>1440830134</v>
      </c>
      <c r="L3062" s="13">
        <f t="shared" si="236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37"/>
        <v>1.5227272727272728E-3</v>
      </c>
      <c r="R3062" s="8">
        <f t="shared" si="238"/>
        <v>55.833333333333336</v>
      </c>
      <c r="S3062" t="s">
        <v>8317</v>
      </c>
      <c r="T3062" t="s">
        <v>8357</v>
      </c>
      <c r="U3062">
        <f t="shared" si="239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35"/>
        <v>41864.575787037036</v>
      </c>
      <c r="K3063">
        <v>1405363748</v>
      </c>
      <c r="L3063" s="13">
        <f t="shared" si="236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37"/>
        <v>0</v>
      </c>
      <c r="R3063" s="8" t="e">
        <f t="shared" si="238"/>
        <v>#DIV/0!</v>
      </c>
      <c r="S3063" t="s">
        <v>8317</v>
      </c>
      <c r="T3063" t="s">
        <v>8357</v>
      </c>
      <c r="U3063">
        <f t="shared" si="239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35"/>
        <v>42277.541666666664</v>
      </c>
      <c r="K3064">
        <v>1441111892</v>
      </c>
      <c r="L3064" s="13">
        <f t="shared" si="236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37"/>
        <v>0.66839999999999999</v>
      </c>
      <c r="R3064" s="8">
        <f t="shared" si="238"/>
        <v>99.761194029850742</v>
      </c>
      <c r="S3064" t="s">
        <v>8317</v>
      </c>
      <c r="T3064" t="s">
        <v>8357</v>
      </c>
      <c r="U3064">
        <f t="shared" si="239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35"/>
        <v>42665.714560185188</v>
      </c>
      <c r="K3065">
        <v>1474150138</v>
      </c>
      <c r="L3065" s="13">
        <f t="shared" si="236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37"/>
        <v>0.19566666666666666</v>
      </c>
      <c r="R3065" s="8">
        <f t="shared" si="238"/>
        <v>25.521739130434781</v>
      </c>
      <c r="S3065" t="s">
        <v>8317</v>
      </c>
      <c r="T3065" t="s">
        <v>8357</v>
      </c>
      <c r="U3065">
        <f t="shared" si="239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35"/>
        <v>42330.082638888889</v>
      </c>
      <c r="K3066">
        <v>1445483246</v>
      </c>
      <c r="L3066" s="13">
        <f t="shared" si="236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37"/>
        <v>0.11294666666666667</v>
      </c>
      <c r="R3066" s="8">
        <f t="shared" si="238"/>
        <v>117.65277777777777</v>
      </c>
      <c r="S3066" t="s">
        <v>8317</v>
      </c>
      <c r="T3066" t="s">
        <v>8357</v>
      </c>
      <c r="U3066">
        <f t="shared" si="239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35"/>
        <v>41849.846898148149</v>
      </c>
      <c r="K3067">
        <v>1404523172</v>
      </c>
      <c r="L3067" s="13">
        <f t="shared" si="236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37"/>
        <v>4.0000000000000002E-4</v>
      </c>
      <c r="R3067" s="8">
        <f t="shared" si="238"/>
        <v>5</v>
      </c>
      <c r="S3067" t="s">
        <v>8317</v>
      </c>
      <c r="T3067" t="s">
        <v>8357</v>
      </c>
      <c r="U3067">
        <f t="shared" si="239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35"/>
        <v>42561.020104166666</v>
      </c>
      <c r="K3068">
        <v>1465536537</v>
      </c>
      <c r="L3068" s="13">
        <f t="shared" si="236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37"/>
        <v>0.11985714285714286</v>
      </c>
      <c r="R3068" s="8">
        <f t="shared" si="238"/>
        <v>2796.6666666666665</v>
      </c>
      <c r="S3068" t="s">
        <v>8317</v>
      </c>
      <c r="T3068" t="s">
        <v>8357</v>
      </c>
      <c r="U3068">
        <f t="shared" si="239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35"/>
        <v>42256.730081018519</v>
      </c>
      <c r="K3069">
        <v>1439245879</v>
      </c>
      <c r="L3069" s="13">
        <f t="shared" si="236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37"/>
        <v>2.5000000000000001E-2</v>
      </c>
      <c r="R3069" s="8">
        <f t="shared" si="238"/>
        <v>200</v>
      </c>
      <c r="S3069" t="s">
        <v>8317</v>
      </c>
      <c r="T3069" t="s">
        <v>8357</v>
      </c>
      <c r="U3069">
        <f t="shared" si="239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35"/>
        <v>42293.483240740738</v>
      </c>
      <c r="K3070">
        <v>1442421352</v>
      </c>
      <c r="L3070" s="13">
        <f t="shared" si="236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37"/>
        <v>6.9999999999999999E-4</v>
      </c>
      <c r="R3070" s="8">
        <f t="shared" si="238"/>
        <v>87.5</v>
      </c>
      <c r="S3070" t="s">
        <v>8317</v>
      </c>
      <c r="T3070" t="s">
        <v>8357</v>
      </c>
      <c r="U3070">
        <f t="shared" si="239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35"/>
        <v>41987.625393518516</v>
      </c>
      <c r="K3071">
        <v>1415995234</v>
      </c>
      <c r="L3071" s="13">
        <f t="shared" si="236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37"/>
        <v>0.14099999999999999</v>
      </c>
      <c r="R3071" s="8">
        <f t="shared" si="238"/>
        <v>20.142857142857142</v>
      </c>
      <c r="S3071" t="s">
        <v>8317</v>
      </c>
      <c r="T3071" t="s">
        <v>8357</v>
      </c>
      <c r="U3071">
        <f t="shared" si="239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35"/>
        <v>42711.525104166663</v>
      </c>
      <c r="K3072">
        <v>1479317769</v>
      </c>
      <c r="L3072" s="13">
        <f t="shared" si="236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37"/>
        <v>3.3399999999999999E-2</v>
      </c>
      <c r="R3072" s="8">
        <f t="shared" si="238"/>
        <v>20.875</v>
      </c>
      <c r="S3072" t="s">
        <v>8317</v>
      </c>
      <c r="T3072" t="s">
        <v>8357</v>
      </c>
      <c r="U3072">
        <f t="shared" si="239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35"/>
        <v>42115.040972222218</v>
      </c>
      <c r="K3073">
        <v>1428082481</v>
      </c>
      <c r="L3073" s="13">
        <f t="shared" si="236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37"/>
        <v>0.59775</v>
      </c>
      <c r="R3073" s="8">
        <f t="shared" si="238"/>
        <v>61.307692307692307</v>
      </c>
      <c r="S3073" t="s">
        <v>8317</v>
      </c>
      <c r="T3073" t="s">
        <v>8357</v>
      </c>
      <c r="U3073">
        <f t="shared" si="239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ref="J3074:J3137" si="240">(I3074/86400)+25569+(-5/24)</f>
        <v>42672.865277777775</v>
      </c>
      <c r="K3074">
        <v>1476549262</v>
      </c>
      <c r="L3074" s="13">
        <f t="shared" ref="L3074:L3137" si="241">(K3074/86400)+25569+(-5/24)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42">E3074/D3074</f>
        <v>1.6666666666666666E-4</v>
      </c>
      <c r="R3074" s="8">
        <f t="shared" ref="R3074:R3137" si="243">E3074/N3074</f>
        <v>1</v>
      </c>
      <c r="S3074" t="s">
        <v>8317</v>
      </c>
      <c r="T3074" t="s">
        <v>8357</v>
      </c>
      <c r="U3074">
        <f t="shared" si="239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si="240"/>
        <v>42169.59652777778</v>
      </c>
      <c r="K3075">
        <v>1429287900</v>
      </c>
      <c r="L3075" s="13">
        <f t="shared" si="241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42"/>
        <v>2.3035714285714285E-4</v>
      </c>
      <c r="R3075" s="8">
        <f t="shared" si="243"/>
        <v>92.142857142857139</v>
      </c>
      <c r="S3075" t="s">
        <v>8317</v>
      </c>
      <c r="T3075" t="s">
        <v>8357</v>
      </c>
      <c r="U3075">
        <f t="shared" ref="U3075:U3138" si="244">J3075-L3075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40"/>
        <v>42439.362951388888</v>
      </c>
      <c r="K3076">
        <v>1455025359</v>
      </c>
      <c r="L3076" s="13">
        <f t="shared" si="241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42"/>
        <v>8.8000000000000003E-4</v>
      </c>
      <c r="R3076" s="8">
        <f t="shared" si="243"/>
        <v>7.333333333333333</v>
      </c>
      <c r="S3076" t="s">
        <v>8317</v>
      </c>
      <c r="T3076" t="s">
        <v>8357</v>
      </c>
      <c r="U3076">
        <f t="shared" si="244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40"/>
        <v>42600.89398148148</v>
      </c>
      <c r="K3077">
        <v>1467253640</v>
      </c>
      <c r="L3077" s="13">
        <f t="shared" si="241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42"/>
        <v>8.6400000000000005E-2</v>
      </c>
      <c r="R3077" s="8">
        <f t="shared" si="243"/>
        <v>64.8</v>
      </c>
      <c r="S3077" t="s">
        <v>8317</v>
      </c>
      <c r="T3077" t="s">
        <v>8357</v>
      </c>
      <c r="U3077">
        <f t="shared" si="244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40"/>
        <v>42286.443553240737</v>
      </c>
      <c r="K3078">
        <v>1439221123</v>
      </c>
      <c r="L3078" s="13">
        <f t="shared" si="241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42"/>
        <v>0.15060000000000001</v>
      </c>
      <c r="R3078" s="8">
        <f t="shared" si="243"/>
        <v>30.12</v>
      </c>
      <c r="S3078" t="s">
        <v>8317</v>
      </c>
      <c r="T3078" t="s">
        <v>8357</v>
      </c>
      <c r="U3078">
        <f t="shared" si="244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40"/>
        <v>42796.74858796296</v>
      </c>
      <c r="K3079">
        <v>1485903478</v>
      </c>
      <c r="L3079" s="13">
        <f t="shared" si="241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42"/>
        <v>4.7727272727272731E-3</v>
      </c>
      <c r="R3079" s="8">
        <f t="shared" si="243"/>
        <v>52.5</v>
      </c>
      <c r="S3079" t="s">
        <v>8317</v>
      </c>
      <c r="T3079" t="s">
        <v>8357</v>
      </c>
      <c r="U3079">
        <f t="shared" si="244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40"/>
        <v>42060.930497685178</v>
      </c>
      <c r="K3080">
        <v>1422328795</v>
      </c>
      <c r="L3080" s="13">
        <f t="shared" si="241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42"/>
        <v>1.1833333333333333E-3</v>
      </c>
      <c r="R3080" s="8">
        <f t="shared" si="243"/>
        <v>23.666666666666668</v>
      </c>
      <c r="S3080" t="s">
        <v>8317</v>
      </c>
      <c r="T3080" t="s">
        <v>8357</v>
      </c>
      <c r="U3080">
        <f t="shared" si="244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40"/>
        <v>42085.463368055549</v>
      </c>
      <c r="K3081">
        <v>1424452035</v>
      </c>
      <c r="L3081" s="13">
        <f t="shared" si="241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42"/>
        <v>8.4173998587352451E-3</v>
      </c>
      <c r="R3081" s="8">
        <f t="shared" si="243"/>
        <v>415.77777777777777</v>
      </c>
      <c r="S3081" t="s">
        <v>8317</v>
      </c>
      <c r="T3081" t="s">
        <v>8357</v>
      </c>
      <c r="U3081">
        <f t="shared" si="244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40"/>
        <v>41999.861620370364</v>
      </c>
      <c r="K3082">
        <v>1414456844</v>
      </c>
      <c r="L3082" s="13">
        <f t="shared" si="241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42"/>
        <v>1.8799999999999999E-4</v>
      </c>
      <c r="R3082" s="8">
        <f t="shared" si="243"/>
        <v>53.714285714285715</v>
      </c>
      <c r="S3082" t="s">
        <v>8317</v>
      </c>
      <c r="T3082" t="s">
        <v>8357</v>
      </c>
      <c r="U3082">
        <f t="shared" si="244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40"/>
        <v>42266.973275462959</v>
      </c>
      <c r="K3083">
        <v>1440130891</v>
      </c>
      <c r="L3083" s="13">
        <f t="shared" si="241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42"/>
        <v>2.1029999999999998E-3</v>
      </c>
      <c r="R3083" s="8">
        <f t="shared" si="243"/>
        <v>420.6</v>
      </c>
      <c r="S3083" t="s">
        <v>8317</v>
      </c>
      <c r="T3083" t="s">
        <v>8357</v>
      </c>
      <c r="U3083">
        <f t="shared" si="244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40"/>
        <v>42323.756319444445</v>
      </c>
      <c r="K3084">
        <v>1445033346</v>
      </c>
      <c r="L3084" s="13">
        <f t="shared" si="241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42"/>
        <v>0</v>
      </c>
      <c r="R3084" s="8" t="e">
        <f t="shared" si="243"/>
        <v>#DIV/0!</v>
      </c>
      <c r="S3084" t="s">
        <v>8317</v>
      </c>
      <c r="T3084" t="s">
        <v>8357</v>
      </c>
      <c r="U3084">
        <f t="shared" si="244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40"/>
        <v>41883</v>
      </c>
      <c r="K3085">
        <v>1406986278</v>
      </c>
      <c r="L3085" s="13">
        <f t="shared" si="241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42"/>
        <v>2.8E-3</v>
      </c>
      <c r="R3085" s="8">
        <f t="shared" si="243"/>
        <v>18.666666666666668</v>
      </c>
      <c r="S3085" t="s">
        <v>8317</v>
      </c>
      <c r="T3085" t="s">
        <v>8357</v>
      </c>
      <c r="U3085">
        <f t="shared" si="244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40"/>
        <v>42129.574999999997</v>
      </c>
      <c r="K3086">
        <v>1428340931</v>
      </c>
      <c r="L3086" s="13">
        <f t="shared" si="241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42"/>
        <v>0.11579206701157921</v>
      </c>
      <c r="R3086" s="8">
        <f t="shared" si="243"/>
        <v>78.333333333333329</v>
      </c>
      <c r="S3086" t="s">
        <v>8317</v>
      </c>
      <c r="T3086" t="s">
        <v>8357</v>
      </c>
      <c r="U3086">
        <f t="shared" si="244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40"/>
        <v>42276.675451388888</v>
      </c>
      <c r="K3087">
        <v>1440969159</v>
      </c>
      <c r="L3087" s="13">
        <f t="shared" si="241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42"/>
        <v>2.4400000000000002E-2</v>
      </c>
      <c r="R3087" s="8">
        <f t="shared" si="243"/>
        <v>67.777777777777771</v>
      </c>
      <c r="S3087" t="s">
        <v>8317</v>
      </c>
      <c r="T3087" t="s">
        <v>8357</v>
      </c>
      <c r="U3087">
        <f t="shared" si="244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40"/>
        <v>42233.462488425925</v>
      </c>
      <c r="K3088">
        <v>1434643559</v>
      </c>
      <c r="L3088" s="13">
        <f t="shared" si="241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42"/>
        <v>2.5000000000000001E-3</v>
      </c>
      <c r="R3088" s="8">
        <f t="shared" si="243"/>
        <v>16.666666666666668</v>
      </c>
      <c r="S3088" t="s">
        <v>8317</v>
      </c>
      <c r="T3088" t="s">
        <v>8357</v>
      </c>
      <c r="U3088">
        <f t="shared" si="244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40"/>
        <v>42724.983680555553</v>
      </c>
      <c r="K3089">
        <v>1477107390</v>
      </c>
      <c r="L3089" s="13">
        <f t="shared" si="241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42"/>
        <v>6.2500000000000003E-3</v>
      </c>
      <c r="R3089" s="8">
        <f t="shared" si="243"/>
        <v>62.5</v>
      </c>
      <c r="S3089" t="s">
        <v>8317</v>
      </c>
      <c r="T3089" t="s">
        <v>8357</v>
      </c>
      <c r="U3089">
        <f t="shared" si="244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40"/>
        <v>42012.361805555549</v>
      </c>
      <c r="K3090">
        <v>1418046247</v>
      </c>
      <c r="L3090" s="13">
        <f t="shared" si="241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42"/>
        <v>1.9384615384615384E-3</v>
      </c>
      <c r="R3090" s="8">
        <f t="shared" si="243"/>
        <v>42</v>
      </c>
      <c r="S3090" t="s">
        <v>8317</v>
      </c>
      <c r="T3090" t="s">
        <v>8357</v>
      </c>
      <c r="U3090">
        <f t="shared" si="244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40"/>
        <v>42559.874305555553</v>
      </c>
      <c r="K3091">
        <v>1465304483</v>
      </c>
      <c r="L3091" s="13">
        <f t="shared" si="241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42"/>
        <v>0.23416000000000001</v>
      </c>
      <c r="R3091" s="8">
        <f t="shared" si="243"/>
        <v>130.0888888888889</v>
      </c>
      <c r="S3091" t="s">
        <v>8317</v>
      </c>
      <c r="T3091" t="s">
        <v>8357</v>
      </c>
      <c r="U3091">
        <f t="shared" si="244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40"/>
        <v>42125.568807870368</v>
      </c>
      <c r="K3092">
        <v>1425325145</v>
      </c>
      <c r="L3092" s="13">
        <f t="shared" si="241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42"/>
        <v>5.080888888888889E-2</v>
      </c>
      <c r="R3092" s="8">
        <f t="shared" si="243"/>
        <v>1270.2222222222222</v>
      </c>
      <c r="S3092" t="s">
        <v>8317</v>
      </c>
      <c r="T3092" t="s">
        <v>8357</v>
      </c>
      <c r="U3092">
        <f t="shared" si="244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40"/>
        <v>42596.740081018514</v>
      </c>
      <c r="K3093">
        <v>1468622743</v>
      </c>
      <c r="L3093" s="13">
        <f t="shared" si="241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42"/>
        <v>0.15920000000000001</v>
      </c>
      <c r="R3093" s="8">
        <f t="shared" si="243"/>
        <v>88.444444444444443</v>
      </c>
      <c r="S3093" t="s">
        <v>8317</v>
      </c>
      <c r="T3093" t="s">
        <v>8357</v>
      </c>
      <c r="U3093">
        <f t="shared" si="244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40"/>
        <v>42292.708333333336</v>
      </c>
      <c r="K3094">
        <v>1441723912</v>
      </c>
      <c r="L3094" s="13">
        <f t="shared" si="241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42"/>
        <v>1.1831900000000001E-2</v>
      </c>
      <c r="R3094" s="8">
        <f t="shared" si="243"/>
        <v>56.342380952380957</v>
      </c>
      <c r="S3094" t="s">
        <v>8317</v>
      </c>
      <c r="T3094" t="s">
        <v>8357</v>
      </c>
      <c r="U3094">
        <f t="shared" si="244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40"/>
        <v>41790.957638888889</v>
      </c>
      <c r="K3095">
        <v>1398980941</v>
      </c>
      <c r="L3095" s="13">
        <f t="shared" si="241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42"/>
        <v>0.22750000000000001</v>
      </c>
      <c r="R3095" s="8">
        <f t="shared" si="243"/>
        <v>53.529411764705884</v>
      </c>
      <c r="S3095" t="s">
        <v>8317</v>
      </c>
      <c r="T3095" t="s">
        <v>8357</v>
      </c>
      <c r="U3095">
        <f t="shared" si="244"/>
        <v>30.256932870368473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40"/>
        <v>42267.587453703702</v>
      </c>
      <c r="K3096">
        <v>1437591956</v>
      </c>
      <c r="L3096" s="13">
        <f t="shared" si="241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42"/>
        <v>2.5000000000000001E-4</v>
      </c>
      <c r="R3096" s="8">
        <f t="shared" si="243"/>
        <v>25</v>
      </c>
      <c r="S3096" t="s">
        <v>8317</v>
      </c>
      <c r="T3096" t="s">
        <v>8357</v>
      </c>
      <c r="U3096">
        <f t="shared" si="244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40"/>
        <v>42582.81689814815</v>
      </c>
      <c r="K3097">
        <v>1464827780</v>
      </c>
      <c r="L3097" s="13">
        <f t="shared" si="241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42"/>
        <v>3.351206434316354E-3</v>
      </c>
      <c r="R3097" s="8">
        <f t="shared" si="243"/>
        <v>50</v>
      </c>
      <c r="S3097" t="s">
        <v>8317</v>
      </c>
      <c r="T3097" t="s">
        <v>8357</v>
      </c>
      <c r="U3097">
        <f t="shared" si="244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40"/>
        <v>42144.617199074077</v>
      </c>
      <c r="K3098">
        <v>1429559326</v>
      </c>
      <c r="L3098" s="13">
        <f t="shared" si="241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42"/>
        <v>3.9750000000000001E-2</v>
      </c>
      <c r="R3098" s="8">
        <f t="shared" si="243"/>
        <v>56.785714285714285</v>
      </c>
      <c r="S3098" t="s">
        <v>8317</v>
      </c>
      <c r="T3098" t="s">
        <v>8357</v>
      </c>
      <c r="U3098">
        <f t="shared" si="244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40"/>
        <v>42650.374999999993</v>
      </c>
      <c r="K3099">
        <v>1474027501</v>
      </c>
      <c r="L3099" s="13">
        <f t="shared" si="241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42"/>
        <v>0.17150000000000001</v>
      </c>
      <c r="R3099" s="8">
        <f t="shared" si="243"/>
        <v>40.833333333333336</v>
      </c>
      <c r="S3099" t="s">
        <v>8317</v>
      </c>
      <c r="T3099" t="s">
        <v>8357</v>
      </c>
      <c r="U3099">
        <f t="shared" si="244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40"/>
        <v>42407.803472222215</v>
      </c>
      <c r="K3100">
        <v>1450724449</v>
      </c>
      <c r="L3100" s="13">
        <f t="shared" si="241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42"/>
        <v>3.608004104669061E-2</v>
      </c>
      <c r="R3100" s="8">
        <f t="shared" si="243"/>
        <v>65.111111111111114</v>
      </c>
      <c r="S3100" t="s">
        <v>8317</v>
      </c>
      <c r="T3100" t="s">
        <v>8357</v>
      </c>
      <c r="U3100">
        <f t="shared" si="244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40"/>
        <v>42411.981377314813</v>
      </c>
      <c r="K3101">
        <v>1452659591</v>
      </c>
      <c r="L3101" s="13">
        <f t="shared" si="241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42"/>
        <v>0.13900000000000001</v>
      </c>
      <c r="R3101" s="8">
        <f t="shared" si="243"/>
        <v>55.6</v>
      </c>
      <c r="S3101" t="s">
        <v>8317</v>
      </c>
      <c r="T3101" t="s">
        <v>8357</v>
      </c>
      <c r="U3101">
        <f t="shared" si="244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40"/>
        <v>41932.4140625</v>
      </c>
      <c r="K3102">
        <v>1411224975</v>
      </c>
      <c r="L3102" s="13">
        <f t="shared" si="241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42"/>
        <v>0.15225</v>
      </c>
      <c r="R3102" s="8">
        <f t="shared" si="243"/>
        <v>140.53846153846155</v>
      </c>
      <c r="S3102" t="s">
        <v>8317</v>
      </c>
      <c r="T3102" t="s">
        <v>8357</v>
      </c>
      <c r="U3102">
        <f t="shared" si="244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40"/>
        <v>42201.12222222222</v>
      </c>
      <c r="K3103">
        <v>1434445937</v>
      </c>
      <c r="L3103" s="13">
        <f t="shared" si="241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42"/>
        <v>0.12</v>
      </c>
      <c r="R3103" s="8">
        <f t="shared" si="243"/>
        <v>25</v>
      </c>
      <c r="S3103" t="s">
        <v>8317</v>
      </c>
      <c r="T3103" t="s">
        <v>8357</v>
      </c>
      <c r="U3103">
        <f t="shared" si="244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40"/>
        <v>42605.132152777776</v>
      </c>
      <c r="K3104">
        <v>1467619818</v>
      </c>
      <c r="L3104" s="13">
        <f t="shared" si="241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42"/>
        <v>0.391125</v>
      </c>
      <c r="R3104" s="8">
        <f t="shared" si="243"/>
        <v>69.533333333333331</v>
      </c>
      <c r="S3104" t="s">
        <v>8317</v>
      </c>
      <c r="T3104" t="s">
        <v>8357</v>
      </c>
      <c r="U3104">
        <f t="shared" si="244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40"/>
        <v>42166.94798611111</v>
      </c>
      <c r="K3105">
        <v>1428896706</v>
      </c>
      <c r="L3105" s="13">
        <f t="shared" si="241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42"/>
        <v>2.6829268292682929E-3</v>
      </c>
      <c r="R3105" s="8">
        <f t="shared" si="243"/>
        <v>5.5</v>
      </c>
      <c r="S3105" t="s">
        <v>8317</v>
      </c>
      <c r="T3105" t="s">
        <v>8357</v>
      </c>
      <c r="U3105">
        <f t="shared" si="244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40"/>
        <v>42037.874999999993</v>
      </c>
      <c r="K3106">
        <v>1420235311</v>
      </c>
      <c r="L3106" s="13">
        <f t="shared" si="241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42"/>
        <v>0.29625000000000001</v>
      </c>
      <c r="R3106" s="8">
        <f t="shared" si="243"/>
        <v>237</v>
      </c>
      <c r="S3106" t="s">
        <v>8317</v>
      </c>
      <c r="T3106" t="s">
        <v>8357</v>
      </c>
      <c r="U3106">
        <f t="shared" si="244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40"/>
        <v>41931</v>
      </c>
      <c r="K3107">
        <v>1408986916</v>
      </c>
      <c r="L3107" s="13">
        <f t="shared" si="241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42"/>
        <v>0.4236099230111206</v>
      </c>
      <c r="R3107" s="8">
        <f t="shared" si="243"/>
        <v>79.870967741935488</v>
      </c>
      <c r="S3107" t="s">
        <v>8317</v>
      </c>
      <c r="T3107" t="s">
        <v>8357</v>
      </c>
      <c r="U3107">
        <f t="shared" si="244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40"/>
        <v>42263.708333333336</v>
      </c>
      <c r="K3108">
        <v>1440497876</v>
      </c>
      <c r="L3108" s="13">
        <f t="shared" si="241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42"/>
        <v>4.1000000000000002E-2</v>
      </c>
      <c r="R3108" s="8">
        <f t="shared" si="243"/>
        <v>10.25</v>
      </c>
      <c r="S3108" t="s">
        <v>8317</v>
      </c>
      <c r="T3108" t="s">
        <v>8357</v>
      </c>
      <c r="U3108">
        <f t="shared" si="244"/>
        <v>22.487546296302753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40"/>
        <v>42135.605914351851</v>
      </c>
      <c r="K3109">
        <v>1430767951</v>
      </c>
      <c r="L3109" s="13">
        <f t="shared" si="241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42"/>
        <v>0.197625</v>
      </c>
      <c r="R3109" s="8">
        <f t="shared" si="243"/>
        <v>272.58620689655174</v>
      </c>
      <c r="S3109" t="s">
        <v>8317</v>
      </c>
      <c r="T3109" t="s">
        <v>8357</v>
      </c>
      <c r="U3109">
        <f t="shared" si="244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40"/>
        <v>42122.430486111109</v>
      </c>
      <c r="K3110">
        <v>1425053994</v>
      </c>
      <c r="L3110" s="13">
        <f t="shared" si="241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42"/>
        <v>5.1999999999999995E-4</v>
      </c>
      <c r="R3110" s="8">
        <f t="shared" si="243"/>
        <v>13</v>
      </c>
      <c r="S3110" t="s">
        <v>8317</v>
      </c>
      <c r="T3110" t="s">
        <v>8357</v>
      </c>
      <c r="U3110">
        <f t="shared" si="244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40"/>
        <v>41878.916782407403</v>
      </c>
      <c r="K3111">
        <v>1406170810</v>
      </c>
      <c r="L3111" s="13">
        <f t="shared" si="241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42"/>
        <v>0.25030188679245285</v>
      </c>
      <c r="R3111" s="8">
        <f t="shared" si="243"/>
        <v>58.184210526315788</v>
      </c>
      <c r="S3111" t="s">
        <v>8317</v>
      </c>
      <c r="T3111" t="s">
        <v>8357</v>
      </c>
      <c r="U3111">
        <f t="shared" si="244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40"/>
        <v>42784.823136574072</v>
      </c>
      <c r="K3112">
        <v>1484009119</v>
      </c>
      <c r="L3112" s="13">
        <f t="shared" si="241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42"/>
        <v>4.0000000000000002E-4</v>
      </c>
      <c r="R3112" s="8">
        <f t="shared" si="243"/>
        <v>10</v>
      </c>
      <c r="S3112" t="s">
        <v>8317</v>
      </c>
      <c r="T3112" t="s">
        <v>8357</v>
      </c>
      <c r="U3112">
        <f t="shared" si="244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40"/>
        <v>41916.386805555558</v>
      </c>
      <c r="K3113">
        <v>1409753820</v>
      </c>
      <c r="L3113" s="13">
        <f t="shared" si="241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42"/>
        <v>0.26640000000000003</v>
      </c>
      <c r="R3113" s="8">
        <f t="shared" si="243"/>
        <v>70.10526315789474</v>
      </c>
      <c r="S3113" t="s">
        <v>8317</v>
      </c>
      <c r="T3113" t="s">
        <v>8357</v>
      </c>
      <c r="U3113">
        <f t="shared" si="244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40"/>
        <v>42674.913587962961</v>
      </c>
      <c r="K3114">
        <v>1472784934</v>
      </c>
      <c r="L3114" s="13">
        <f t="shared" si="241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42"/>
        <v>4.7363636363636365E-2</v>
      </c>
      <c r="R3114" s="8">
        <f t="shared" si="243"/>
        <v>57.888888888888886</v>
      </c>
      <c r="S3114" t="s">
        <v>8317</v>
      </c>
      <c r="T3114" t="s">
        <v>8357</v>
      </c>
      <c r="U3114">
        <f t="shared" si="244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40"/>
        <v>42111.522939814815</v>
      </c>
      <c r="K3115">
        <v>1426699982</v>
      </c>
      <c r="L3115" s="13">
        <f t="shared" si="241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42"/>
        <v>4.2435339894712751E-2</v>
      </c>
      <c r="R3115" s="8">
        <f t="shared" si="243"/>
        <v>125.27027027027027</v>
      </c>
      <c r="S3115" t="s">
        <v>8317</v>
      </c>
      <c r="T3115" t="s">
        <v>8357</v>
      </c>
      <c r="U3115">
        <f t="shared" si="244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40"/>
        <v>41903.42418981481</v>
      </c>
      <c r="K3116">
        <v>1406128250</v>
      </c>
      <c r="L3116" s="13">
        <f t="shared" si="241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42"/>
        <v>0</v>
      </c>
      <c r="R3116" s="8" t="e">
        <f t="shared" si="243"/>
        <v>#DIV/0!</v>
      </c>
      <c r="S3116" t="s">
        <v>8317</v>
      </c>
      <c r="T3116" t="s">
        <v>8357</v>
      </c>
      <c r="U3116">
        <f t="shared" si="244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40"/>
        <v>42526.238738425927</v>
      </c>
      <c r="K3117">
        <v>1462531427</v>
      </c>
      <c r="L3117" s="13">
        <f t="shared" si="241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42"/>
        <v>0.03</v>
      </c>
      <c r="R3117" s="8">
        <f t="shared" si="243"/>
        <v>300</v>
      </c>
      <c r="S3117" t="s">
        <v>8317</v>
      </c>
      <c r="T3117" t="s">
        <v>8357</v>
      </c>
      <c r="U3117">
        <f t="shared" si="244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40"/>
        <v>42095.30700231481</v>
      </c>
      <c r="K3118">
        <v>1426681325</v>
      </c>
      <c r="L3118" s="13">
        <f t="shared" si="241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42"/>
        <v>0.57333333333333336</v>
      </c>
      <c r="R3118" s="8">
        <f t="shared" si="243"/>
        <v>43</v>
      </c>
      <c r="S3118" t="s">
        <v>8317</v>
      </c>
      <c r="T3118" t="s">
        <v>8357</v>
      </c>
      <c r="U3118">
        <f t="shared" si="244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40"/>
        <v>42517.341666666667</v>
      </c>
      <c r="K3119">
        <v>1463648360</v>
      </c>
      <c r="L3119" s="13">
        <f t="shared" si="241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42"/>
        <v>1E-3</v>
      </c>
      <c r="R3119" s="8">
        <f t="shared" si="243"/>
        <v>1</v>
      </c>
      <c r="S3119" t="s">
        <v>8317</v>
      </c>
      <c r="T3119" t="s">
        <v>8357</v>
      </c>
      <c r="U3119">
        <f t="shared" si="244"/>
        <v>8.1754629629649571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40"/>
        <v>42553.441238425927</v>
      </c>
      <c r="K3120">
        <v>1465832123</v>
      </c>
      <c r="L3120" s="13">
        <f t="shared" si="241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42"/>
        <v>3.0999999999999999E-3</v>
      </c>
      <c r="R3120" s="8">
        <f t="shared" si="243"/>
        <v>775</v>
      </c>
      <c r="S3120" t="s">
        <v>8317</v>
      </c>
      <c r="T3120" t="s">
        <v>8357</v>
      </c>
      <c r="U3120">
        <f t="shared" si="244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40"/>
        <v>42089.795509259253</v>
      </c>
      <c r="K3121">
        <v>1424826332</v>
      </c>
      <c r="L3121" s="13">
        <f t="shared" si="241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42"/>
        <v>5.0000000000000001E-4</v>
      </c>
      <c r="R3121" s="8">
        <f t="shared" si="243"/>
        <v>5</v>
      </c>
      <c r="S3121" t="s">
        <v>8317</v>
      </c>
      <c r="T3121" t="s">
        <v>8357</v>
      </c>
      <c r="U3121">
        <f t="shared" si="244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40"/>
        <v>42495.692083333335</v>
      </c>
      <c r="K3122">
        <v>1457303796</v>
      </c>
      <c r="L3122" s="13">
        <f t="shared" si="241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42"/>
        <v>9.8461538461538464E-5</v>
      </c>
      <c r="R3122" s="8">
        <f t="shared" si="243"/>
        <v>12.8</v>
      </c>
      <c r="S3122" t="s">
        <v>8317</v>
      </c>
      <c r="T3122" t="s">
        <v>8357</v>
      </c>
      <c r="U3122">
        <f t="shared" si="244"/>
        <v>59.958333333343035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40"/>
        <v>41908.471469907403</v>
      </c>
      <c r="K3123">
        <v>1406564335</v>
      </c>
      <c r="L3123" s="13">
        <f t="shared" si="241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42"/>
        <v>6.6666666666666671E-3</v>
      </c>
      <c r="R3123" s="8">
        <f t="shared" si="243"/>
        <v>10</v>
      </c>
      <c r="S3123" t="s">
        <v>8317</v>
      </c>
      <c r="T3123" t="s">
        <v>8357</v>
      </c>
      <c r="U3123">
        <f t="shared" si="244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40"/>
        <v>42683.765416666669</v>
      </c>
      <c r="K3124">
        <v>1478298132</v>
      </c>
      <c r="L3124" s="13">
        <f t="shared" si="241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42"/>
        <v>0.58291457286432158</v>
      </c>
      <c r="R3124" s="8">
        <f t="shared" si="243"/>
        <v>58</v>
      </c>
      <c r="S3124" t="s">
        <v>8317</v>
      </c>
      <c r="T3124" t="s">
        <v>8357</v>
      </c>
      <c r="U3124">
        <f t="shared" si="244"/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40"/>
        <v>42560.784699074073</v>
      </c>
      <c r="K3125">
        <v>1465516198</v>
      </c>
      <c r="L3125" s="13">
        <f t="shared" si="241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42"/>
        <v>0.68153600000000003</v>
      </c>
      <c r="R3125" s="8">
        <f t="shared" si="243"/>
        <v>244.80459770114942</v>
      </c>
      <c r="S3125" t="s">
        <v>8317</v>
      </c>
      <c r="T3125" t="s">
        <v>8357</v>
      </c>
      <c r="U3125">
        <f t="shared" si="244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40"/>
        <v>42037.571770833332</v>
      </c>
      <c r="K3126">
        <v>1417718601</v>
      </c>
      <c r="L3126" s="13">
        <f t="shared" si="241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42"/>
        <v>3.2499999999999997E-5</v>
      </c>
      <c r="R3126" s="8">
        <f t="shared" si="243"/>
        <v>6.5</v>
      </c>
      <c r="S3126" t="s">
        <v>8317</v>
      </c>
      <c r="T3126" t="s">
        <v>8357</v>
      </c>
      <c r="U3126">
        <f t="shared" si="244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40"/>
        <v>42375.998518518514</v>
      </c>
      <c r="K3127">
        <v>1449550672</v>
      </c>
      <c r="L3127" s="13">
        <f t="shared" si="241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42"/>
        <v>0</v>
      </c>
      <c r="R3127" s="8" t="e">
        <f t="shared" si="243"/>
        <v>#DIV/0!</v>
      </c>
      <c r="S3127" t="s">
        <v>8317</v>
      </c>
      <c r="T3127" t="s">
        <v>8357</v>
      </c>
      <c r="U3127">
        <f t="shared" si="244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40"/>
        <v>42456.768078703702</v>
      </c>
      <c r="K3128">
        <v>1456532762</v>
      </c>
      <c r="L3128" s="13">
        <f t="shared" si="241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42"/>
        <v>4.1599999999999998E-2</v>
      </c>
      <c r="R3128" s="8">
        <f t="shared" si="243"/>
        <v>61.176470588235297</v>
      </c>
      <c r="S3128" t="s">
        <v>8317</v>
      </c>
      <c r="T3128" t="s">
        <v>8357</v>
      </c>
      <c r="U3128">
        <f t="shared" si="244"/>
        <v>29.958333333335759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40"/>
        <v>42064.648483796293</v>
      </c>
      <c r="K3129">
        <v>1422650029</v>
      </c>
      <c r="L3129" s="13">
        <f t="shared" si="241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42"/>
        <v>0</v>
      </c>
      <c r="R3129" s="8" t="e">
        <f t="shared" si="243"/>
        <v>#DIV/0!</v>
      </c>
      <c r="S3129" t="s">
        <v>8317</v>
      </c>
      <c r="T3129" t="s">
        <v>8357</v>
      </c>
      <c r="U3129">
        <f t="shared" si="244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40"/>
        <v>42810.575706018521</v>
      </c>
      <c r="K3130">
        <v>1487101741</v>
      </c>
      <c r="L3130" s="13">
        <f t="shared" si="241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42"/>
        <v>1.0860666666666667</v>
      </c>
      <c r="R3130" s="8">
        <f t="shared" si="243"/>
        <v>139.23931623931625</v>
      </c>
      <c r="S3130" t="s">
        <v>8317</v>
      </c>
      <c r="T3130" t="s">
        <v>8318</v>
      </c>
      <c r="U3130">
        <f t="shared" si="244"/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40"/>
        <v>42843.592812499999</v>
      </c>
      <c r="K3131">
        <v>1489090419</v>
      </c>
      <c r="L3131" s="13">
        <f t="shared" si="241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42"/>
        <v>8.0000000000000002E-3</v>
      </c>
      <c r="R3131" s="8">
        <f t="shared" si="243"/>
        <v>10</v>
      </c>
      <c r="S3131" t="s">
        <v>8317</v>
      </c>
      <c r="T3131" t="s">
        <v>8318</v>
      </c>
      <c r="U3131">
        <f t="shared" si="244"/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40"/>
        <v>42838.999305555553</v>
      </c>
      <c r="K3132">
        <v>1489504916</v>
      </c>
      <c r="L3132" s="13">
        <f t="shared" si="241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42"/>
        <v>3.7499999999999999E-2</v>
      </c>
      <c r="R3132" s="8">
        <f t="shared" si="243"/>
        <v>93.75</v>
      </c>
      <c r="S3132" t="s">
        <v>8317</v>
      </c>
      <c r="T3132" t="s">
        <v>8318</v>
      </c>
      <c r="U3132">
        <f t="shared" si="244"/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40"/>
        <v>42833.329224537032</v>
      </c>
      <c r="K3133">
        <v>1489067645</v>
      </c>
      <c r="L3133" s="13">
        <f t="shared" si="241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42"/>
        <v>0.15731707317073171</v>
      </c>
      <c r="R3133" s="8">
        <f t="shared" si="243"/>
        <v>53.75</v>
      </c>
      <c r="S3133" t="s">
        <v>8317</v>
      </c>
      <c r="T3133" t="s">
        <v>8318</v>
      </c>
      <c r="U3133">
        <f t="shared" si="244"/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40"/>
        <v>42846.100231481476</v>
      </c>
      <c r="K3134">
        <v>1487579060</v>
      </c>
      <c r="L3134" s="13">
        <f t="shared" si="241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42"/>
        <v>3.3333333333333332E-4</v>
      </c>
      <c r="R3134" s="8">
        <f t="shared" si="243"/>
        <v>10</v>
      </c>
      <c r="S3134" t="s">
        <v>8317</v>
      </c>
      <c r="T3134" t="s">
        <v>8318</v>
      </c>
      <c r="U3134">
        <f t="shared" si="244"/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40"/>
        <v>42818.315208333333</v>
      </c>
      <c r="K3135">
        <v>1487770434</v>
      </c>
      <c r="L3135" s="13">
        <f t="shared" si="241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42"/>
        <v>1.08</v>
      </c>
      <c r="R3135" s="8">
        <f t="shared" si="243"/>
        <v>33.75</v>
      </c>
      <c r="S3135" t="s">
        <v>8317</v>
      </c>
      <c r="T3135" t="s">
        <v>8318</v>
      </c>
      <c r="U3135">
        <f t="shared" si="244"/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40"/>
        <v>42821.470127314817</v>
      </c>
      <c r="K3136">
        <v>1488820619</v>
      </c>
      <c r="L3136" s="13">
        <f t="shared" si="241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42"/>
        <v>0.22500000000000001</v>
      </c>
      <c r="R3136" s="8">
        <f t="shared" si="243"/>
        <v>18.75</v>
      </c>
      <c r="S3136" t="s">
        <v>8317</v>
      </c>
      <c r="T3136" t="s">
        <v>8318</v>
      </c>
      <c r="U3136">
        <f t="shared" si="244"/>
        <v>20.958333333343035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40"/>
        <v>42828.943530092591</v>
      </c>
      <c r="K3137">
        <v>1489376321</v>
      </c>
      <c r="L3137" s="13">
        <f t="shared" si="241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42"/>
        <v>0.20849420849420849</v>
      </c>
      <c r="R3137" s="8">
        <f t="shared" si="243"/>
        <v>23.142857142857142</v>
      </c>
      <c r="S3137" t="s">
        <v>8317</v>
      </c>
      <c r="T3137" t="s">
        <v>8318</v>
      </c>
      <c r="U3137">
        <f t="shared" si="244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ref="J3138:J3201" si="245">(I3138/86400)+25569+(-5/24)</f>
        <v>42825.749305555553</v>
      </c>
      <c r="K3138">
        <v>1487847954</v>
      </c>
      <c r="L3138" s="13">
        <f t="shared" ref="L3138:L3201" si="246">(K3138/86400)+25569+(-5/24)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47">E3138/D3138</f>
        <v>1.278</v>
      </c>
      <c r="R3138" s="8">
        <f t="shared" ref="R3138:R3201" si="248">E3138/N3138</f>
        <v>29.045454545454547</v>
      </c>
      <c r="S3138" t="s">
        <v>8317</v>
      </c>
      <c r="T3138" t="s">
        <v>8318</v>
      </c>
      <c r="U3138">
        <f t="shared" si="244"/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si="245"/>
        <v>42858.591666666667</v>
      </c>
      <c r="K3139">
        <v>1489439669</v>
      </c>
      <c r="L3139" s="13">
        <f t="shared" si="246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47"/>
        <v>3.3333333333333333E-2</v>
      </c>
      <c r="R3139" s="8">
        <f t="shared" si="248"/>
        <v>50</v>
      </c>
      <c r="S3139" t="s">
        <v>8317</v>
      </c>
      <c r="T3139" t="s">
        <v>8318</v>
      </c>
      <c r="U3139">
        <f t="shared" ref="U3139:U3202" si="249">J3139-L3139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45"/>
        <v>42828.437581018516</v>
      </c>
      <c r="K3140">
        <v>1489591807</v>
      </c>
      <c r="L3140" s="13">
        <f t="shared" si="246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47"/>
        <v>0</v>
      </c>
      <c r="R3140" s="8" t="e">
        <f t="shared" si="248"/>
        <v>#DIV/0!</v>
      </c>
      <c r="S3140" t="s">
        <v>8317</v>
      </c>
      <c r="T3140" t="s">
        <v>8318</v>
      </c>
      <c r="U3140">
        <f t="shared" si="2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45"/>
        <v>42818.981249999997</v>
      </c>
      <c r="K3141">
        <v>1487485760</v>
      </c>
      <c r="L3141" s="13">
        <f t="shared" si="246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47"/>
        <v>5.3999999999999999E-2</v>
      </c>
      <c r="R3141" s="8">
        <f t="shared" si="248"/>
        <v>450</v>
      </c>
      <c r="S3141" t="s">
        <v>8317</v>
      </c>
      <c r="T3141" t="s">
        <v>8318</v>
      </c>
      <c r="U3141">
        <f t="shared" si="249"/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45"/>
        <v>42832.468784722216</v>
      </c>
      <c r="K3142">
        <v>1488993303</v>
      </c>
      <c r="L3142" s="13">
        <f t="shared" si="246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47"/>
        <v>9.5999999999999992E-3</v>
      </c>
      <c r="R3142" s="8">
        <f t="shared" si="248"/>
        <v>24</v>
      </c>
      <c r="S3142" t="s">
        <v>8317</v>
      </c>
      <c r="T3142" t="s">
        <v>8318</v>
      </c>
      <c r="U3142">
        <f t="shared" si="249"/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45"/>
        <v>42841.624999999993</v>
      </c>
      <c r="K3143">
        <v>1488823488</v>
      </c>
      <c r="L3143" s="13">
        <f t="shared" si="246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47"/>
        <v>0.51600000000000001</v>
      </c>
      <c r="R3143" s="8">
        <f t="shared" si="248"/>
        <v>32.25</v>
      </c>
      <c r="S3143" t="s">
        <v>8317</v>
      </c>
      <c r="T3143" t="s">
        <v>8318</v>
      </c>
      <c r="U3143">
        <f t="shared" si="249"/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45"/>
        <v>42813.263182870367</v>
      </c>
      <c r="K3144">
        <v>1487333939</v>
      </c>
      <c r="L3144" s="13">
        <f t="shared" si="246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47"/>
        <v>1.6363636363636365E-2</v>
      </c>
      <c r="R3144" s="8">
        <f t="shared" si="248"/>
        <v>15</v>
      </c>
      <c r="S3144" t="s">
        <v>8317</v>
      </c>
      <c r="T3144" t="s">
        <v>8318</v>
      </c>
      <c r="U3144">
        <f t="shared" si="249"/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45"/>
        <v>42834.149953703702</v>
      </c>
      <c r="K3145">
        <v>1489480556</v>
      </c>
      <c r="L3145" s="13">
        <f t="shared" si="246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47"/>
        <v>0</v>
      </c>
      <c r="R3145" s="8" t="e">
        <f t="shared" si="248"/>
        <v>#DIV/0!</v>
      </c>
      <c r="S3145" t="s">
        <v>8317</v>
      </c>
      <c r="T3145" t="s">
        <v>8318</v>
      </c>
      <c r="U3145">
        <f t="shared" si="2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45"/>
        <v>42813.041666666664</v>
      </c>
      <c r="K3146">
        <v>1488459307</v>
      </c>
      <c r="L3146" s="13">
        <f t="shared" si="246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47"/>
        <v>0.754</v>
      </c>
      <c r="R3146" s="8">
        <f t="shared" si="248"/>
        <v>251.33333333333334</v>
      </c>
      <c r="S3146" t="s">
        <v>8317</v>
      </c>
      <c r="T3146" t="s">
        <v>8318</v>
      </c>
      <c r="U3146">
        <f t="shared" si="249"/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45"/>
        <v>42821.790902777771</v>
      </c>
      <c r="K3147">
        <v>1485478734</v>
      </c>
      <c r="L3147" s="13">
        <f t="shared" si="246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47"/>
        <v>0</v>
      </c>
      <c r="R3147" s="8" t="e">
        <f t="shared" si="248"/>
        <v>#DIV/0!</v>
      </c>
      <c r="S3147" t="s">
        <v>8317</v>
      </c>
      <c r="T3147" t="s">
        <v>8318</v>
      </c>
      <c r="U3147">
        <f t="shared" si="249"/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45"/>
        <v>42841.432476851849</v>
      </c>
      <c r="K3148">
        <v>1488471766</v>
      </c>
      <c r="L3148" s="13">
        <f t="shared" si="246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47"/>
        <v>0.105</v>
      </c>
      <c r="R3148" s="8">
        <f t="shared" si="248"/>
        <v>437.5</v>
      </c>
      <c r="S3148" t="s">
        <v>8317</v>
      </c>
      <c r="T3148" t="s">
        <v>8318</v>
      </c>
      <c r="U3148">
        <f t="shared" si="249"/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45"/>
        <v>41949.802719907406</v>
      </c>
      <c r="K3149">
        <v>1411859755</v>
      </c>
      <c r="L3149" s="13">
        <f t="shared" si="246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47"/>
        <v>1.1752499999999999</v>
      </c>
      <c r="R3149" s="8">
        <f t="shared" si="248"/>
        <v>110.35211267605634</v>
      </c>
      <c r="S3149" t="s">
        <v>8317</v>
      </c>
      <c r="T3149" t="s">
        <v>8318</v>
      </c>
      <c r="U3149">
        <f t="shared" si="249"/>
        <v>40.041666666671517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45"/>
        <v>41912.958333333328</v>
      </c>
      <c r="K3150">
        <v>1410278284</v>
      </c>
      <c r="L3150" s="13">
        <f t="shared" si="246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47"/>
        <v>1.3116666666666668</v>
      </c>
      <c r="R3150" s="8">
        <f t="shared" si="248"/>
        <v>41.421052631578945</v>
      </c>
      <c r="S3150" t="s">
        <v>8317</v>
      </c>
      <c r="T3150" t="s">
        <v>8318</v>
      </c>
      <c r="U3150">
        <f t="shared" si="249"/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45"/>
        <v>41249.875</v>
      </c>
      <c r="K3151">
        <v>1352766300</v>
      </c>
      <c r="L3151" s="13">
        <f t="shared" si="246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47"/>
        <v>1.04</v>
      </c>
      <c r="R3151" s="8">
        <f t="shared" si="248"/>
        <v>52</v>
      </c>
      <c r="S3151" t="s">
        <v>8317</v>
      </c>
      <c r="T3151" t="s">
        <v>8318</v>
      </c>
      <c r="U3151">
        <f t="shared" si="249"/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45"/>
        <v>40567.958333333328</v>
      </c>
      <c r="K3152">
        <v>1288160403</v>
      </c>
      <c r="L3152" s="13">
        <f t="shared" si="246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47"/>
        <v>1.01</v>
      </c>
      <c r="R3152" s="8">
        <f t="shared" si="248"/>
        <v>33.990384615384613</v>
      </c>
      <c r="S3152" t="s">
        <v>8317</v>
      </c>
      <c r="T3152" t="s">
        <v>8318</v>
      </c>
      <c r="U3152">
        <f t="shared" si="249"/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45"/>
        <v>41892.631643518514</v>
      </c>
      <c r="K3153">
        <v>1407787774</v>
      </c>
      <c r="L3153" s="13">
        <f t="shared" si="246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47"/>
        <v>1.004</v>
      </c>
      <c r="R3153" s="8">
        <f t="shared" si="248"/>
        <v>103.35294117647059</v>
      </c>
      <c r="S3153" t="s">
        <v>8317</v>
      </c>
      <c r="T3153" t="s">
        <v>8318</v>
      </c>
      <c r="U3153">
        <f t="shared" si="2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45"/>
        <v>41580.659340277773</v>
      </c>
      <c r="K3154">
        <v>1380833367</v>
      </c>
      <c r="L3154" s="13">
        <f t="shared" si="246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47"/>
        <v>1.0595454545454546</v>
      </c>
      <c r="R3154" s="8">
        <f t="shared" si="248"/>
        <v>34.791044776119406</v>
      </c>
      <c r="S3154" t="s">
        <v>8317</v>
      </c>
      <c r="T3154" t="s">
        <v>8318</v>
      </c>
      <c r="U3154">
        <f t="shared" si="2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45"/>
        <v>40663.999305555553</v>
      </c>
      <c r="K3155">
        <v>1301542937</v>
      </c>
      <c r="L3155" s="13">
        <f t="shared" si="246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47"/>
        <v>3.3558333333333334</v>
      </c>
      <c r="R3155" s="8">
        <f t="shared" si="248"/>
        <v>41.773858921161825</v>
      </c>
      <c r="S3155" t="s">
        <v>8317</v>
      </c>
      <c r="T3155" t="s">
        <v>8318</v>
      </c>
      <c r="U3155">
        <f t="shared" si="249"/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45"/>
        <v>41000.625671296293</v>
      </c>
      <c r="K3156">
        <v>1330722058</v>
      </c>
      <c r="L3156" s="13">
        <f t="shared" si="246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47"/>
        <v>1.1292857142857142</v>
      </c>
      <c r="R3156" s="8">
        <f t="shared" si="248"/>
        <v>64.268292682926827</v>
      </c>
      <c r="S3156" t="s">
        <v>8317</v>
      </c>
      <c r="T3156" t="s">
        <v>8318</v>
      </c>
      <c r="U3156">
        <f t="shared" si="249"/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45"/>
        <v>41263.290798611109</v>
      </c>
      <c r="K3157">
        <v>1353412725</v>
      </c>
      <c r="L3157" s="13">
        <f t="shared" si="246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47"/>
        <v>1.885046</v>
      </c>
      <c r="R3157" s="8">
        <f t="shared" si="248"/>
        <v>31.209370860927152</v>
      </c>
      <c r="S3157" t="s">
        <v>8317</v>
      </c>
      <c r="T3157" t="s">
        <v>8318</v>
      </c>
      <c r="U3157">
        <f t="shared" si="2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45"/>
        <v>41061.744722222218</v>
      </c>
      <c r="K3158">
        <v>1335567144</v>
      </c>
      <c r="L3158" s="13">
        <f t="shared" si="246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47"/>
        <v>1.0181818181818181</v>
      </c>
      <c r="R3158" s="8">
        <f t="shared" si="248"/>
        <v>62.921348314606739</v>
      </c>
      <c r="S3158" t="s">
        <v>8317</v>
      </c>
      <c r="T3158" t="s">
        <v>8318</v>
      </c>
      <c r="U3158">
        <f t="shared" si="2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45"/>
        <v>41839</v>
      </c>
      <c r="K3159">
        <v>1404932105</v>
      </c>
      <c r="L3159" s="13">
        <f t="shared" si="246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47"/>
        <v>1.01</v>
      </c>
      <c r="R3159" s="8">
        <f t="shared" si="248"/>
        <v>98.536585365853654</v>
      </c>
      <c r="S3159" t="s">
        <v>8317</v>
      </c>
      <c r="T3159" t="s">
        <v>8318</v>
      </c>
      <c r="U3159">
        <f t="shared" si="249"/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45"/>
        <v>41477.631388888891</v>
      </c>
      <c r="K3160">
        <v>1371931752</v>
      </c>
      <c r="L3160" s="13">
        <f t="shared" si="246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47"/>
        <v>1.1399999999999999</v>
      </c>
      <c r="R3160" s="8">
        <f t="shared" si="248"/>
        <v>82.608695652173907</v>
      </c>
      <c r="S3160" t="s">
        <v>8317</v>
      </c>
      <c r="T3160" t="s">
        <v>8318</v>
      </c>
      <c r="U3160">
        <f t="shared" si="2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45"/>
        <v>40926.75</v>
      </c>
      <c r="K3161">
        <v>1323221761</v>
      </c>
      <c r="L3161" s="13">
        <f t="shared" si="246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47"/>
        <v>1.3348133333333334</v>
      </c>
      <c r="R3161" s="8">
        <f t="shared" si="248"/>
        <v>38.504230769230773</v>
      </c>
      <c r="S3161" t="s">
        <v>8317</v>
      </c>
      <c r="T3161" t="s">
        <v>8318</v>
      </c>
      <c r="U3161">
        <f t="shared" si="249"/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45"/>
        <v>41863.999305555553</v>
      </c>
      <c r="K3162">
        <v>1405923687</v>
      </c>
      <c r="L3162" s="13">
        <f t="shared" si="246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47"/>
        <v>1.0153333333333334</v>
      </c>
      <c r="R3162" s="8">
        <f t="shared" si="248"/>
        <v>80.15789473684211</v>
      </c>
      <c r="S3162" t="s">
        <v>8317</v>
      </c>
      <c r="T3162" t="s">
        <v>8318</v>
      </c>
      <c r="U3162">
        <f t="shared" si="249"/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45"/>
        <v>41927.327800925923</v>
      </c>
      <c r="K3163">
        <v>1410785522</v>
      </c>
      <c r="L3163" s="13">
        <f t="shared" si="246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47"/>
        <v>1.0509999999999999</v>
      </c>
      <c r="R3163" s="8">
        <f t="shared" si="248"/>
        <v>28.405405405405407</v>
      </c>
      <c r="S3163" t="s">
        <v>8317</v>
      </c>
      <c r="T3163" t="s">
        <v>8318</v>
      </c>
      <c r="U3163">
        <f t="shared" si="2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45"/>
        <v>41826.875</v>
      </c>
      <c r="K3164">
        <v>1402331262</v>
      </c>
      <c r="L3164" s="13">
        <f t="shared" si="246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47"/>
        <v>1.2715000000000001</v>
      </c>
      <c r="R3164" s="8">
        <f t="shared" si="248"/>
        <v>80.730158730158735</v>
      </c>
      <c r="S3164" t="s">
        <v>8317</v>
      </c>
      <c r="T3164" t="s">
        <v>8318</v>
      </c>
      <c r="U3164">
        <f t="shared" si="249"/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45"/>
        <v>41805.545428240737</v>
      </c>
      <c r="K3165">
        <v>1400263525</v>
      </c>
      <c r="L3165" s="13">
        <f t="shared" si="246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47"/>
        <v>1.1115384615384616</v>
      </c>
      <c r="R3165" s="8">
        <f t="shared" si="248"/>
        <v>200.69444444444446</v>
      </c>
      <c r="S3165" t="s">
        <v>8317</v>
      </c>
      <c r="T3165" t="s">
        <v>8318</v>
      </c>
      <c r="U3165">
        <f t="shared" si="2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45"/>
        <v>41799.597395833327</v>
      </c>
      <c r="K3166">
        <v>1399490415</v>
      </c>
      <c r="L3166" s="13">
        <f t="shared" si="246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47"/>
        <v>1.0676000000000001</v>
      </c>
      <c r="R3166" s="8">
        <f t="shared" si="248"/>
        <v>37.591549295774648</v>
      </c>
      <c r="S3166" t="s">
        <v>8317</v>
      </c>
      <c r="T3166" t="s">
        <v>8318</v>
      </c>
      <c r="U3166">
        <f t="shared" si="2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45"/>
        <v>40665.957638888889</v>
      </c>
      <c r="K3167">
        <v>1302493760</v>
      </c>
      <c r="L3167" s="13">
        <f t="shared" si="246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47"/>
        <v>1.6266666666666667</v>
      </c>
      <c r="R3167" s="8">
        <f t="shared" si="248"/>
        <v>58.095238095238095</v>
      </c>
      <c r="S3167" t="s">
        <v>8317</v>
      </c>
      <c r="T3167" t="s">
        <v>8318</v>
      </c>
      <c r="U3167">
        <f t="shared" si="249"/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45"/>
        <v>41969.124305555553</v>
      </c>
      <c r="K3168">
        <v>1414514153</v>
      </c>
      <c r="L3168" s="13">
        <f t="shared" si="246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47"/>
        <v>1.6022808571428573</v>
      </c>
      <c r="R3168" s="8">
        <f t="shared" si="248"/>
        <v>60.300892473118282</v>
      </c>
      <c r="S3168" t="s">
        <v>8317</v>
      </c>
      <c r="T3168" t="s">
        <v>8318</v>
      </c>
      <c r="U3168">
        <f t="shared" si="249"/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45"/>
        <v>41852.967372685183</v>
      </c>
      <c r="K3169">
        <v>1405743181</v>
      </c>
      <c r="L3169" s="13">
        <f t="shared" si="246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47"/>
        <v>1.1616666666666666</v>
      </c>
      <c r="R3169" s="8">
        <f t="shared" si="248"/>
        <v>63.363636363636367</v>
      </c>
      <c r="S3169" t="s">
        <v>8317</v>
      </c>
      <c r="T3169" t="s">
        <v>8318</v>
      </c>
      <c r="U3169">
        <f t="shared" si="2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45"/>
        <v>41803.708333333328</v>
      </c>
      <c r="K3170">
        <v>1399948353</v>
      </c>
      <c r="L3170" s="13">
        <f t="shared" si="246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47"/>
        <v>1.242</v>
      </c>
      <c r="R3170" s="8">
        <f t="shared" si="248"/>
        <v>50.901639344262293</v>
      </c>
      <c r="S3170" t="s">
        <v>8317</v>
      </c>
      <c r="T3170" t="s">
        <v>8318</v>
      </c>
      <c r="U3170">
        <f t="shared" si="249"/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45"/>
        <v>41620.999305555553</v>
      </c>
      <c r="K3171">
        <v>1384364561</v>
      </c>
      <c r="L3171" s="13">
        <f t="shared" si="246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47"/>
        <v>1.030125</v>
      </c>
      <c r="R3171" s="8">
        <f t="shared" si="248"/>
        <v>100.5</v>
      </c>
      <c r="S3171" t="s">
        <v>8317</v>
      </c>
      <c r="T3171" t="s">
        <v>8318</v>
      </c>
      <c r="U3171">
        <f t="shared" si="249"/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45"/>
        <v>41821.958333333328</v>
      </c>
      <c r="K3172">
        <v>1401414944</v>
      </c>
      <c r="L3172" s="13">
        <f t="shared" si="246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47"/>
        <v>1.1225000000000001</v>
      </c>
      <c r="R3172" s="8">
        <f t="shared" si="248"/>
        <v>31.619718309859156</v>
      </c>
      <c r="S3172" t="s">
        <v>8317</v>
      </c>
      <c r="T3172" t="s">
        <v>8318</v>
      </c>
      <c r="U3172">
        <f t="shared" si="249"/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45"/>
        <v>42496.399976851848</v>
      </c>
      <c r="K3173">
        <v>1459953358</v>
      </c>
      <c r="L3173" s="13">
        <f t="shared" si="246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47"/>
        <v>1.0881428571428571</v>
      </c>
      <c r="R3173" s="8">
        <f t="shared" si="248"/>
        <v>65.102564102564102</v>
      </c>
      <c r="S3173" t="s">
        <v>8317</v>
      </c>
      <c r="T3173" t="s">
        <v>8318</v>
      </c>
      <c r="U3173">
        <f t="shared" si="2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45"/>
        <v>40953.521620370368</v>
      </c>
      <c r="K3174">
        <v>1326648668</v>
      </c>
      <c r="L3174" s="13">
        <f t="shared" si="246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47"/>
        <v>1.1499999999999999</v>
      </c>
      <c r="R3174" s="8">
        <f t="shared" si="248"/>
        <v>79.310344827586206</v>
      </c>
      <c r="S3174" t="s">
        <v>8317</v>
      </c>
      <c r="T3174" t="s">
        <v>8318</v>
      </c>
      <c r="U3174">
        <f t="shared" si="2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45"/>
        <v>41908.670046296298</v>
      </c>
      <c r="K3175">
        <v>1409173492</v>
      </c>
      <c r="L3175" s="13">
        <f t="shared" si="246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47"/>
        <v>1.03</v>
      </c>
      <c r="R3175" s="8">
        <f t="shared" si="248"/>
        <v>139.18918918918919</v>
      </c>
      <c r="S3175" t="s">
        <v>8317</v>
      </c>
      <c r="T3175" t="s">
        <v>8318</v>
      </c>
      <c r="U3175">
        <f t="shared" si="2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45"/>
        <v>41876.656342592592</v>
      </c>
      <c r="K3176">
        <v>1407789908</v>
      </c>
      <c r="L3176" s="13">
        <f t="shared" si="246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47"/>
        <v>1.0113333333333334</v>
      </c>
      <c r="R3176" s="8">
        <f t="shared" si="248"/>
        <v>131.91304347826087</v>
      </c>
      <c r="S3176" t="s">
        <v>8317</v>
      </c>
      <c r="T3176" t="s">
        <v>8318</v>
      </c>
      <c r="U3176">
        <f t="shared" si="2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45"/>
        <v>40591.678553240738</v>
      </c>
      <c r="K3177">
        <v>1292793427</v>
      </c>
      <c r="L3177" s="13">
        <f t="shared" si="246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47"/>
        <v>1.0955999999999999</v>
      </c>
      <c r="R3177" s="8">
        <f t="shared" si="248"/>
        <v>91.3</v>
      </c>
      <c r="S3177" t="s">
        <v>8317</v>
      </c>
      <c r="T3177" t="s">
        <v>8318</v>
      </c>
      <c r="U3177">
        <f t="shared" si="2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45"/>
        <v>41504.416666666664</v>
      </c>
      <c r="K3178">
        <v>1374531631</v>
      </c>
      <c r="L3178" s="13">
        <f t="shared" si="246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47"/>
        <v>1.148421052631579</v>
      </c>
      <c r="R3178" s="8">
        <f t="shared" si="248"/>
        <v>39.672727272727272</v>
      </c>
      <c r="S3178" t="s">
        <v>8317</v>
      </c>
      <c r="T3178" t="s">
        <v>8318</v>
      </c>
      <c r="U3178">
        <f t="shared" si="249"/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45"/>
        <v>41811.458437499998</v>
      </c>
      <c r="K3179">
        <v>1400774409</v>
      </c>
      <c r="L3179" s="13">
        <f t="shared" si="246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47"/>
        <v>1.1739999999999999</v>
      </c>
      <c r="R3179" s="8">
        <f t="shared" si="248"/>
        <v>57.549019607843135</v>
      </c>
      <c r="S3179" t="s">
        <v>8317</v>
      </c>
      <c r="T3179" t="s">
        <v>8318</v>
      </c>
      <c r="U3179">
        <f t="shared" si="2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45"/>
        <v>41836.396701388883</v>
      </c>
      <c r="K3180">
        <v>1402929075</v>
      </c>
      <c r="L3180" s="13">
        <f t="shared" si="246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47"/>
        <v>1.7173333333333334</v>
      </c>
      <c r="R3180" s="8">
        <f t="shared" si="248"/>
        <v>33.025641025641029</v>
      </c>
      <c r="S3180" t="s">
        <v>8317</v>
      </c>
      <c r="T3180" t="s">
        <v>8318</v>
      </c>
      <c r="U3180">
        <f t="shared" si="2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45"/>
        <v>41400.49387731481</v>
      </c>
      <c r="K3181">
        <v>1365699071</v>
      </c>
      <c r="L3181" s="13">
        <f t="shared" si="246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47"/>
        <v>1.1416238095238094</v>
      </c>
      <c r="R3181" s="8">
        <f t="shared" si="248"/>
        <v>77.335806451612896</v>
      </c>
      <c r="S3181" t="s">
        <v>8317</v>
      </c>
      <c r="T3181" t="s">
        <v>8318</v>
      </c>
      <c r="U3181">
        <f t="shared" si="2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45"/>
        <v>41810.204270833332</v>
      </c>
      <c r="K3182">
        <v>1400666049</v>
      </c>
      <c r="L3182" s="13">
        <f t="shared" si="246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47"/>
        <v>1.1975</v>
      </c>
      <c r="R3182" s="8">
        <f t="shared" si="248"/>
        <v>31.933333333333334</v>
      </c>
      <c r="S3182" t="s">
        <v>8317</v>
      </c>
      <c r="T3182" t="s">
        <v>8318</v>
      </c>
      <c r="U3182">
        <f t="shared" si="2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45"/>
        <v>41805.458333333328</v>
      </c>
      <c r="K3183">
        <v>1400570787</v>
      </c>
      <c r="L3183" s="13">
        <f t="shared" si="246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47"/>
        <v>1.0900000000000001</v>
      </c>
      <c r="R3183" s="8">
        <f t="shared" si="248"/>
        <v>36.333333333333336</v>
      </c>
      <c r="S3183" t="s">
        <v>8317</v>
      </c>
      <c r="T3183" t="s">
        <v>8318</v>
      </c>
      <c r="U3183">
        <f t="shared" si="249"/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45"/>
        <v>40939.5</v>
      </c>
      <c r="K3184">
        <v>1323211621</v>
      </c>
      <c r="L3184" s="13">
        <f t="shared" si="246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47"/>
        <v>1.0088571428571429</v>
      </c>
      <c r="R3184" s="8">
        <f t="shared" si="248"/>
        <v>46.768211920529801</v>
      </c>
      <c r="S3184" t="s">
        <v>8317</v>
      </c>
      <c r="T3184" t="s">
        <v>8318</v>
      </c>
      <c r="U3184">
        <f t="shared" si="249"/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45"/>
        <v>41509.586446759255</v>
      </c>
      <c r="K3185">
        <v>1375729469</v>
      </c>
      <c r="L3185" s="13">
        <f t="shared" si="246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47"/>
        <v>1.0900000000000001</v>
      </c>
      <c r="R3185" s="8">
        <f t="shared" si="248"/>
        <v>40.073529411764703</v>
      </c>
      <c r="S3185" t="s">
        <v>8317</v>
      </c>
      <c r="T3185" t="s">
        <v>8318</v>
      </c>
      <c r="U3185">
        <f t="shared" si="2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45"/>
        <v>41821.785081018512</v>
      </c>
      <c r="K3186">
        <v>1401666631</v>
      </c>
      <c r="L3186" s="13">
        <f t="shared" si="246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47"/>
        <v>1.0720930232558139</v>
      </c>
      <c r="R3186" s="8">
        <f t="shared" si="248"/>
        <v>100.21739130434783</v>
      </c>
      <c r="S3186" t="s">
        <v>8317</v>
      </c>
      <c r="T3186" t="s">
        <v>8318</v>
      </c>
      <c r="U3186">
        <f t="shared" si="2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45"/>
        <v>41836.768993055557</v>
      </c>
      <c r="K3187">
        <v>1404948441</v>
      </c>
      <c r="L3187" s="13">
        <f t="shared" si="246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47"/>
        <v>1</v>
      </c>
      <c r="R3187" s="8">
        <f t="shared" si="248"/>
        <v>41.666666666666664</v>
      </c>
      <c r="S3187" t="s">
        <v>8317</v>
      </c>
      <c r="T3187" t="s">
        <v>8318</v>
      </c>
      <c r="U3187">
        <f t="shared" si="2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45"/>
        <v>41898.666666666664</v>
      </c>
      <c r="K3188">
        <v>1408313438</v>
      </c>
      <c r="L3188" s="13">
        <f t="shared" si="246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47"/>
        <v>1.0218750000000001</v>
      </c>
      <c r="R3188" s="8">
        <f t="shared" si="248"/>
        <v>46.714285714285715</v>
      </c>
      <c r="S3188" t="s">
        <v>8317</v>
      </c>
      <c r="T3188" t="s">
        <v>8318</v>
      </c>
      <c r="U3188">
        <f t="shared" si="249"/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45"/>
        <v>41855.458020833328</v>
      </c>
      <c r="K3189">
        <v>1405439973</v>
      </c>
      <c r="L3189" s="13">
        <f t="shared" si="246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47"/>
        <v>1.1629333333333334</v>
      </c>
      <c r="R3189" s="8">
        <f t="shared" si="248"/>
        <v>71.491803278688522</v>
      </c>
      <c r="S3189" t="s">
        <v>8317</v>
      </c>
      <c r="T3189" t="s">
        <v>8318</v>
      </c>
      <c r="U3189">
        <f t="shared" si="2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45"/>
        <v>42165.207199074073</v>
      </c>
      <c r="K3190">
        <v>1432115902</v>
      </c>
      <c r="L3190" s="13">
        <f t="shared" si="246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47"/>
        <v>0.65</v>
      </c>
      <c r="R3190" s="8">
        <f t="shared" si="248"/>
        <v>14.444444444444445</v>
      </c>
      <c r="S3190" t="s">
        <v>8317</v>
      </c>
      <c r="T3190" t="s">
        <v>8359</v>
      </c>
      <c r="U3190">
        <f t="shared" si="2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45"/>
        <v>42148.138101851851</v>
      </c>
      <c r="K3191">
        <v>1429863532</v>
      </c>
      <c r="L3191" s="13">
        <f t="shared" si="246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47"/>
        <v>0.12327272727272727</v>
      </c>
      <c r="R3191" s="8">
        <f t="shared" si="248"/>
        <v>356.84210526315792</v>
      </c>
      <c r="S3191" t="s">
        <v>8317</v>
      </c>
      <c r="T3191" t="s">
        <v>8359</v>
      </c>
      <c r="U3191">
        <f t="shared" si="2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45"/>
        <v>42712.984664351847</v>
      </c>
      <c r="K3192">
        <v>1478662675</v>
      </c>
      <c r="L3192" s="13">
        <f t="shared" si="246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47"/>
        <v>0</v>
      </c>
      <c r="R3192" s="8" t="e">
        <f t="shared" si="248"/>
        <v>#DIV/0!</v>
      </c>
      <c r="S3192" t="s">
        <v>8317</v>
      </c>
      <c r="T3192" t="s">
        <v>8359</v>
      </c>
      <c r="U3192">
        <f t="shared" si="24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45"/>
        <v>42598.547094907401</v>
      </c>
      <c r="K3193">
        <v>1466186869</v>
      </c>
      <c r="L3193" s="13">
        <f t="shared" si="246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47"/>
        <v>4.0266666666666666E-2</v>
      </c>
      <c r="R3193" s="8">
        <f t="shared" si="248"/>
        <v>37.75</v>
      </c>
      <c r="S3193" t="s">
        <v>8317</v>
      </c>
      <c r="T3193" t="s">
        <v>8359</v>
      </c>
      <c r="U3193">
        <f t="shared" si="2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45"/>
        <v>42063.708333333336</v>
      </c>
      <c r="K3194">
        <v>1421274859</v>
      </c>
      <c r="L3194" s="13">
        <f t="shared" si="246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47"/>
        <v>1.0200000000000001E-2</v>
      </c>
      <c r="R3194" s="8">
        <f t="shared" si="248"/>
        <v>12.75</v>
      </c>
      <c r="S3194" t="s">
        <v>8317</v>
      </c>
      <c r="T3194" t="s">
        <v>8359</v>
      </c>
      <c r="U3194">
        <f t="shared" si="24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45"/>
        <v>42055.759907407402</v>
      </c>
      <c r="K3195">
        <v>1420586056</v>
      </c>
      <c r="L3195" s="13">
        <f t="shared" si="246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47"/>
        <v>0.1174</v>
      </c>
      <c r="R3195" s="8">
        <f t="shared" si="248"/>
        <v>24.458333333333332</v>
      </c>
      <c r="S3195" t="s">
        <v>8317</v>
      </c>
      <c r="T3195" t="s">
        <v>8359</v>
      </c>
      <c r="U3195">
        <f t="shared" si="2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45"/>
        <v>42211.854143518511</v>
      </c>
      <c r="K3196">
        <v>1435368598</v>
      </c>
      <c r="L3196" s="13">
        <f t="shared" si="246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47"/>
        <v>0</v>
      </c>
      <c r="R3196" s="8" t="e">
        <f t="shared" si="248"/>
        <v>#DIV/0!</v>
      </c>
      <c r="S3196" t="s">
        <v>8317</v>
      </c>
      <c r="T3196" t="s">
        <v>8359</v>
      </c>
      <c r="U3196">
        <f t="shared" si="2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45"/>
        <v>42047.385902777773</v>
      </c>
      <c r="K3197">
        <v>1421158542</v>
      </c>
      <c r="L3197" s="13">
        <f t="shared" si="246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47"/>
        <v>0.59142857142857141</v>
      </c>
      <c r="R3197" s="8">
        <f t="shared" si="248"/>
        <v>53.07692307692308</v>
      </c>
      <c r="S3197" t="s">
        <v>8317</v>
      </c>
      <c r="T3197" t="s">
        <v>8359</v>
      </c>
      <c r="U3197">
        <f t="shared" si="2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45"/>
        <v>42217.374999999993</v>
      </c>
      <c r="K3198">
        <v>1433254875</v>
      </c>
      <c r="L3198" s="13">
        <f t="shared" si="246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47"/>
        <v>5.9999999999999995E-4</v>
      </c>
      <c r="R3198" s="8">
        <f t="shared" si="248"/>
        <v>300</v>
      </c>
      <c r="S3198" t="s">
        <v>8317</v>
      </c>
      <c r="T3198" t="s">
        <v>8359</v>
      </c>
      <c r="U3198">
        <f t="shared" si="24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45"/>
        <v>42039.28493055555</v>
      </c>
      <c r="K3199">
        <v>1420458618</v>
      </c>
      <c r="L3199" s="13">
        <f t="shared" si="246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47"/>
        <v>0.1145</v>
      </c>
      <c r="R3199" s="8">
        <f t="shared" si="248"/>
        <v>286.25</v>
      </c>
      <c r="S3199" t="s">
        <v>8317</v>
      </c>
      <c r="T3199" t="s">
        <v>8359</v>
      </c>
      <c r="U3199">
        <f t="shared" si="2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45"/>
        <v>42051.216168981475</v>
      </c>
      <c r="K3200">
        <v>1420798277</v>
      </c>
      <c r="L3200" s="13">
        <f t="shared" si="246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47"/>
        <v>3.6666666666666666E-3</v>
      </c>
      <c r="R3200" s="8">
        <f t="shared" si="248"/>
        <v>36.666666666666664</v>
      </c>
      <c r="S3200" t="s">
        <v>8317</v>
      </c>
      <c r="T3200" t="s">
        <v>8359</v>
      </c>
      <c r="U3200">
        <f t="shared" si="2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45"/>
        <v>41888.666666666664</v>
      </c>
      <c r="K3201">
        <v>1407435418</v>
      </c>
      <c r="L3201" s="13">
        <f t="shared" si="246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47"/>
        <v>0.52159999999999995</v>
      </c>
      <c r="R3201" s="8">
        <f t="shared" si="248"/>
        <v>49.20754716981132</v>
      </c>
      <c r="S3201" t="s">
        <v>8317</v>
      </c>
      <c r="T3201" t="s">
        <v>8359</v>
      </c>
      <c r="U3201">
        <f t="shared" si="249"/>
        <v>30.113217592588626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ref="J3202:J3265" si="250">(I3202/86400)+25569+(-5/24)</f>
        <v>42490.023611111108</v>
      </c>
      <c r="K3202">
        <v>1459410101</v>
      </c>
      <c r="L3202" s="13">
        <f t="shared" ref="L3202:L3265" si="251">(K3202/86400)+25569+(-5/24)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52">E3202/D3202</f>
        <v>2.0000000000000002E-5</v>
      </c>
      <c r="R3202" s="8">
        <f t="shared" ref="R3202:R3265" si="253">E3202/N3202</f>
        <v>1</v>
      </c>
      <c r="S3202" t="s">
        <v>8317</v>
      </c>
      <c r="T3202" t="s">
        <v>8359</v>
      </c>
      <c r="U3202">
        <f t="shared" si="24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si="250"/>
        <v>41882.558761574073</v>
      </c>
      <c r="K3203">
        <v>1407695077</v>
      </c>
      <c r="L3203" s="13">
        <f t="shared" si="251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52"/>
        <v>1.2500000000000001E-2</v>
      </c>
      <c r="R3203" s="8">
        <f t="shared" si="253"/>
        <v>12.5</v>
      </c>
      <c r="S3203" t="s">
        <v>8317</v>
      </c>
      <c r="T3203" t="s">
        <v>8359</v>
      </c>
      <c r="U3203">
        <f t="shared" ref="U3203:U3266" si="254">J3203-L3203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50"/>
        <v>42352.040972222218</v>
      </c>
      <c r="K3204">
        <v>1445027346</v>
      </c>
      <c r="L3204" s="13">
        <f t="shared" si="25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52"/>
        <v>0.54520000000000002</v>
      </c>
      <c r="R3204" s="8">
        <f t="shared" si="253"/>
        <v>109.04</v>
      </c>
      <c r="S3204" t="s">
        <v>8317</v>
      </c>
      <c r="T3204" t="s">
        <v>8359</v>
      </c>
      <c r="U3204">
        <f t="shared" si="254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50"/>
        <v>42272.780347222222</v>
      </c>
      <c r="K3205">
        <v>1440632622</v>
      </c>
      <c r="L3205" s="13">
        <f t="shared" si="25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52"/>
        <v>0.25</v>
      </c>
      <c r="R3205" s="8">
        <f t="shared" si="253"/>
        <v>41.666666666666664</v>
      </c>
      <c r="S3205" t="s">
        <v>8317</v>
      </c>
      <c r="T3205" t="s">
        <v>8359</v>
      </c>
      <c r="U3205">
        <f t="shared" si="254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50"/>
        <v>42202.468055555553</v>
      </c>
      <c r="K3206">
        <v>1434558479</v>
      </c>
      <c r="L3206" s="13">
        <f t="shared" si="25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52"/>
        <v>0</v>
      </c>
      <c r="R3206" s="8" t="e">
        <f t="shared" si="253"/>
        <v>#DIV/0!</v>
      </c>
      <c r="S3206" t="s">
        <v>8317</v>
      </c>
      <c r="T3206" t="s">
        <v>8359</v>
      </c>
      <c r="U3206">
        <f t="shared" si="254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50"/>
        <v>42125.166342592587</v>
      </c>
      <c r="K3207">
        <v>1427878772</v>
      </c>
      <c r="L3207" s="13">
        <f t="shared" si="25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52"/>
        <v>3.4125000000000003E-2</v>
      </c>
      <c r="R3207" s="8">
        <f t="shared" si="253"/>
        <v>22.75</v>
      </c>
      <c r="S3207" t="s">
        <v>8317</v>
      </c>
      <c r="T3207" t="s">
        <v>8359</v>
      </c>
      <c r="U3207">
        <f t="shared" si="254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50"/>
        <v>42266.067719907405</v>
      </c>
      <c r="K3208">
        <v>1440052651</v>
      </c>
      <c r="L3208" s="13">
        <f t="shared" si="25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52"/>
        <v>0</v>
      </c>
      <c r="R3208" s="8" t="e">
        <f t="shared" si="253"/>
        <v>#DIV/0!</v>
      </c>
      <c r="S3208" t="s">
        <v>8317</v>
      </c>
      <c r="T3208" t="s">
        <v>8359</v>
      </c>
      <c r="U3208">
        <f t="shared" si="254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50"/>
        <v>42117.027858796289</v>
      </c>
      <c r="K3209">
        <v>1424587207</v>
      </c>
      <c r="L3209" s="13">
        <f t="shared" si="25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52"/>
        <v>0.46363636363636362</v>
      </c>
      <c r="R3209" s="8">
        <f t="shared" si="253"/>
        <v>70.833333333333329</v>
      </c>
      <c r="S3209" t="s">
        <v>8317</v>
      </c>
      <c r="T3209" t="s">
        <v>8359</v>
      </c>
      <c r="U3209">
        <f t="shared" si="254"/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50"/>
        <v>41848.396724537037</v>
      </c>
      <c r="K3210">
        <v>1404743477</v>
      </c>
      <c r="L3210" s="13">
        <f t="shared" si="25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52"/>
        <v>1.0349999999999999</v>
      </c>
      <c r="R3210" s="8">
        <f t="shared" si="253"/>
        <v>63.109756097560975</v>
      </c>
      <c r="S3210" t="s">
        <v>8317</v>
      </c>
      <c r="T3210" t="s">
        <v>8318</v>
      </c>
      <c r="U3210">
        <f t="shared" si="254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50"/>
        <v>41810.75</v>
      </c>
      <c r="K3211">
        <v>1400512658</v>
      </c>
      <c r="L3211" s="13">
        <f t="shared" si="25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52"/>
        <v>1.1932315789473684</v>
      </c>
      <c r="R3211" s="8">
        <f t="shared" si="253"/>
        <v>50.157964601769912</v>
      </c>
      <c r="S3211" t="s">
        <v>8317</v>
      </c>
      <c r="T3211" t="s">
        <v>8318</v>
      </c>
      <c r="U3211">
        <f t="shared" si="254"/>
        <v>32.321087962969614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50"/>
        <v>41060.957638888889</v>
      </c>
      <c r="K3212">
        <v>1334442519</v>
      </c>
      <c r="L3212" s="13">
        <f t="shared" si="25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52"/>
        <v>1.2576666666666667</v>
      </c>
      <c r="R3212" s="8">
        <f t="shared" si="253"/>
        <v>62.883333333333333</v>
      </c>
      <c r="S3212" t="s">
        <v>8317</v>
      </c>
      <c r="T3212" t="s">
        <v>8318</v>
      </c>
      <c r="U3212">
        <f t="shared" si="254"/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50"/>
        <v>41865.875</v>
      </c>
      <c r="K3213">
        <v>1405346680</v>
      </c>
      <c r="L3213" s="13">
        <f t="shared" si="25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52"/>
        <v>1.1974347826086957</v>
      </c>
      <c r="R3213" s="8">
        <f t="shared" si="253"/>
        <v>85.531055900621112</v>
      </c>
      <c r="S3213" t="s">
        <v>8317</v>
      </c>
      <c r="T3213" t="s">
        <v>8318</v>
      </c>
      <c r="U3213">
        <f t="shared" si="254"/>
        <v>31.496759259265673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50"/>
        <v>41859.587395833332</v>
      </c>
      <c r="K3214">
        <v>1404932751</v>
      </c>
      <c r="L3214" s="13">
        <f t="shared" si="25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52"/>
        <v>1.2625</v>
      </c>
      <c r="R3214" s="8">
        <f t="shared" si="253"/>
        <v>53.723404255319146</v>
      </c>
      <c r="S3214" t="s">
        <v>8317</v>
      </c>
      <c r="T3214" t="s">
        <v>8318</v>
      </c>
      <c r="U3214">
        <f t="shared" si="254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50"/>
        <v>42211.555081018516</v>
      </c>
      <c r="K3215">
        <v>1434478759</v>
      </c>
      <c r="L3215" s="13">
        <f t="shared" si="25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52"/>
        <v>1.0011666666666668</v>
      </c>
      <c r="R3215" s="8">
        <f t="shared" si="253"/>
        <v>127.80851063829788</v>
      </c>
      <c r="S3215" t="s">
        <v>8317</v>
      </c>
      <c r="T3215" t="s">
        <v>8318</v>
      </c>
      <c r="U3215">
        <f t="shared" si="254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50"/>
        <v>42374.788194444445</v>
      </c>
      <c r="K3216">
        <v>1448823673</v>
      </c>
      <c r="L3216" s="13">
        <f t="shared" si="25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52"/>
        <v>1.0213333333333334</v>
      </c>
      <c r="R3216" s="8">
        <f t="shared" si="253"/>
        <v>106.57391304347826</v>
      </c>
      <c r="S3216" t="s">
        <v>8317</v>
      </c>
      <c r="T3216" t="s">
        <v>8318</v>
      </c>
      <c r="U3216">
        <f t="shared" si="254"/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50"/>
        <v>42256.957638888889</v>
      </c>
      <c r="K3217">
        <v>1438617471</v>
      </c>
      <c r="L3217" s="13">
        <f t="shared" si="25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52"/>
        <v>1.0035142857142858</v>
      </c>
      <c r="R3217" s="8">
        <f t="shared" si="253"/>
        <v>262.11194029850748</v>
      </c>
      <c r="S3217" t="s">
        <v>8317</v>
      </c>
      <c r="T3217" t="s">
        <v>8318</v>
      </c>
      <c r="U3217">
        <f t="shared" si="254"/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50"/>
        <v>42196.395833333336</v>
      </c>
      <c r="K3218">
        <v>1433934371</v>
      </c>
      <c r="L3218" s="13">
        <f t="shared" si="25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52"/>
        <v>1.0004999999999999</v>
      </c>
      <c r="R3218" s="8">
        <f t="shared" si="253"/>
        <v>57.171428571428571</v>
      </c>
      <c r="S3218" t="s">
        <v>8317</v>
      </c>
      <c r="T3218" t="s">
        <v>8318</v>
      </c>
      <c r="U3218">
        <f t="shared" si="254"/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50"/>
        <v>42678.337777777771</v>
      </c>
      <c r="K3219">
        <v>1475672784</v>
      </c>
      <c r="L3219" s="13">
        <f t="shared" si="25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52"/>
        <v>1.1602222222222223</v>
      </c>
      <c r="R3219" s="8">
        <f t="shared" si="253"/>
        <v>50.20192307692308</v>
      </c>
      <c r="S3219" t="s">
        <v>8317</v>
      </c>
      <c r="T3219" t="s">
        <v>8318</v>
      </c>
      <c r="U3219">
        <f t="shared" si="254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50"/>
        <v>42003.791666666664</v>
      </c>
      <c r="K3220">
        <v>1417132986</v>
      </c>
      <c r="L3220" s="13">
        <f t="shared" si="25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52"/>
        <v>1.0209999999999999</v>
      </c>
      <c r="R3220" s="8">
        <f t="shared" si="253"/>
        <v>66.586956521739125</v>
      </c>
      <c r="S3220" t="s">
        <v>8317</v>
      </c>
      <c r="T3220" t="s">
        <v>8318</v>
      </c>
      <c r="U3220">
        <f t="shared" si="254"/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50"/>
        <v>42085.733182870368</v>
      </c>
      <c r="K3221">
        <v>1424043347</v>
      </c>
      <c r="L3221" s="13">
        <f t="shared" si="25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52"/>
        <v>1.0011000000000001</v>
      </c>
      <c r="R3221" s="8">
        <f t="shared" si="253"/>
        <v>168.25210084033614</v>
      </c>
      <c r="S3221" t="s">
        <v>8317</v>
      </c>
      <c r="T3221" t="s">
        <v>8318</v>
      </c>
      <c r="U3221">
        <f t="shared" si="254"/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50"/>
        <v>42806.666666666664</v>
      </c>
      <c r="K3222">
        <v>1486411204</v>
      </c>
      <c r="L3222" s="13">
        <f t="shared" si="25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52"/>
        <v>1.0084</v>
      </c>
      <c r="R3222" s="8">
        <f t="shared" si="253"/>
        <v>256.37288135593218</v>
      </c>
      <c r="S3222" t="s">
        <v>8317</v>
      </c>
      <c r="T3222" t="s">
        <v>8318</v>
      </c>
      <c r="U3222">
        <f t="shared" si="254"/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50"/>
        <v>42190.488460648143</v>
      </c>
      <c r="K3223">
        <v>1433090603</v>
      </c>
      <c r="L3223" s="13">
        <f t="shared" si="25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52"/>
        <v>1.0342499999999999</v>
      </c>
      <c r="R3223" s="8">
        <f t="shared" si="253"/>
        <v>36.610619469026545</v>
      </c>
      <c r="S3223" t="s">
        <v>8317</v>
      </c>
      <c r="T3223" t="s">
        <v>8318</v>
      </c>
      <c r="U3223">
        <f t="shared" si="254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50"/>
        <v>42301.686805555553</v>
      </c>
      <c r="K3224">
        <v>1443016697</v>
      </c>
      <c r="L3224" s="13">
        <f t="shared" si="25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52"/>
        <v>1.248</v>
      </c>
      <c r="R3224" s="8">
        <f t="shared" si="253"/>
        <v>37.142857142857146</v>
      </c>
      <c r="S3224" t="s">
        <v>8317</v>
      </c>
      <c r="T3224" t="s">
        <v>8318</v>
      </c>
      <c r="U3224">
        <f t="shared" si="254"/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50"/>
        <v>42236.627037037033</v>
      </c>
      <c r="K3225">
        <v>1437508976</v>
      </c>
      <c r="L3225" s="13">
        <f t="shared" si="25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52"/>
        <v>1.0951612903225807</v>
      </c>
      <c r="R3225" s="8">
        <f t="shared" si="253"/>
        <v>45.878378378378379</v>
      </c>
      <c r="S3225" t="s">
        <v>8317</v>
      </c>
      <c r="T3225" t="s">
        <v>8318</v>
      </c>
      <c r="U3225">
        <f t="shared" si="254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50"/>
        <v>42744.999999999993</v>
      </c>
      <c r="K3226">
        <v>1479932713</v>
      </c>
      <c r="L3226" s="13">
        <f t="shared" si="25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52"/>
        <v>1.0203333333333333</v>
      </c>
      <c r="R3226" s="8">
        <f t="shared" si="253"/>
        <v>141.71296296296296</v>
      </c>
      <c r="S3226" t="s">
        <v>8317</v>
      </c>
      <c r="T3226" t="s">
        <v>8318</v>
      </c>
      <c r="U3226">
        <f t="shared" si="254"/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50"/>
        <v>42524.666666666664</v>
      </c>
      <c r="K3227">
        <v>1463145938</v>
      </c>
      <c r="L3227" s="13">
        <f t="shared" si="25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52"/>
        <v>1.0235000000000001</v>
      </c>
      <c r="R3227" s="8">
        <f t="shared" si="253"/>
        <v>52.487179487179489</v>
      </c>
      <c r="S3227" t="s">
        <v>8317</v>
      </c>
      <c r="T3227" t="s">
        <v>8318</v>
      </c>
      <c r="U3227">
        <f t="shared" si="254"/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50"/>
        <v>42307.375138888885</v>
      </c>
      <c r="K3228">
        <v>1443621612</v>
      </c>
      <c r="L3228" s="13">
        <f t="shared" si="25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52"/>
        <v>1.0416666666666667</v>
      </c>
      <c r="R3228" s="8">
        <f t="shared" si="253"/>
        <v>59.523809523809526</v>
      </c>
      <c r="S3228" t="s">
        <v>8317</v>
      </c>
      <c r="T3228" t="s">
        <v>8318</v>
      </c>
      <c r="U3228">
        <f t="shared" si="254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50"/>
        <v>42752.674027777779</v>
      </c>
      <c r="K3229">
        <v>1482095436</v>
      </c>
      <c r="L3229" s="13">
        <f t="shared" si="25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52"/>
        <v>1.25</v>
      </c>
      <c r="R3229" s="8">
        <f t="shared" si="253"/>
        <v>50</v>
      </c>
      <c r="S3229" t="s">
        <v>8317</v>
      </c>
      <c r="T3229" t="s">
        <v>8318</v>
      </c>
      <c r="U3229">
        <f t="shared" si="254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50"/>
        <v>42354.999305555553</v>
      </c>
      <c r="K3230">
        <v>1447606884</v>
      </c>
      <c r="L3230" s="13">
        <f t="shared" si="25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52"/>
        <v>1.0234285714285714</v>
      </c>
      <c r="R3230" s="8">
        <f t="shared" si="253"/>
        <v>193.62162162162161</v>
      </c>
      <c r="S3230" t="s">
        <v>8317</v>
      </c>
      <c r="T3230" t="s">
        <v>8318</v>
      </c>
      <c r="U3230">
        <f t="shared" si="254"/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50"/>
        <v>41963.124976851854</v>
      </c>
      <c r="K3231">
        <v>1413874798</v>
      </c>
      <c r="L3231" s="13">
        <f t="shared" si="25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52"/>
        <v>1.0786500000000001</v>
      </c>
      <c r="R3231" s="8">
        <f t="shared" si="253"/>
        <v>106.79702970297029</v>
      </c>
      <c r="S3231" t="s">
        <v>8317</v>
      </c>
      <c r="T3231" t="s">
        <v>8318</v>
      </c>
      <c r="U3231">
        <f t="shared" si="254"/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50"/>
        <v>41912.957638888889</v>
      </c>
      <c r="K3232">
        <v>1410840126</v>
      </c>
      <c r="L3232" s="13">
        <f t="shared" si="25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52"/>
        <v>1.0988461538461538</v>
      </c>
      <c r="R3232" s="8">
        <f t="shared" si="253"/>
        <v>77.21621621621621</v>
      </c>
      <c r="S3232" t="s">
        <v>8317</v>
      </c>
      <c r="T3232" t="s">
        <v>8318</v>
      </c>
      <c r="U3232">
        <f t="shared" si="254"/>
        <v>14.997847222228302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50"/>
        <v>42476.735497685186</v>
      </c>
      <c r="K3233">
        <v>1458254347</v>
      </c>
      <c r="L3233" s="13">
        <f t="shared" si="25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52"/>
        <v>1.61</v>
      </c>
      <c r="R3233" s="8">
        <f t="shared" si="253"/>
        <v>57.5</v>
      </c>
      <c r="S3233" t="s">
        <v>8317</v>
      </c>
      <c r="T3233" t="s">
        <v>8318</v>
      </c>
      <c r="U3233">
        <f t="shared" si="254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50"/>
        <v>42493.957638888889</v>
      </c>
      <c r="K3234">
        <v>1459711917</v>
      </c>
      <c r="L3234" s="13">
        <f t="shared" si="25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52"/>
        <v>1.3120000000000001</v>
      </c>
      <c r="R3234" s="8">
        <f t="shared" si="253"/>
        <v>50.46153846153846</v>
      </c>
      <c r="S3234" t="s">
        <v>8317</v>
      </c>
      <c r="T3234" t="s">
        <v>8318</v>
      </c>
      <c r="U3234">
        <f t="shared" si="254"/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50"/>
        <v>42796.596701388888</v>
      </c>
      <c r="K3235">
        <v>1485890355</v>
      </c>
      <c r="L3235" s="13">
        <f t="shared" si="25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52"/>
        <v>1.1879999999999999</v>
      </c>
      <c r="R3235" s="8">
        <f t="shared" si="253"/>
        <v>97.377049180327873</v>
      </c>
      <c r="S3235" t="s">
        <v>8317</v>
      </c>
      <c r="T3235" t="s">
        <v>8318</v>
      </c>
      <c r="U3235">
        <f t="shared" si="254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50"/>
        <v>42767.771527777775</v>
      </c>
      <c r="K3236">
        <v>1483124208</v>
      </c>
      <c r="L3236" s="13">
        <f t="shared" si="25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52"/>
        <v>1.0039275000000001</v>
      </c>
      <c r="R3236" s="8">
        <f t="shared" si="253"/>
        <v>34.91921739130435</v>
      </c>
      <c r="S3236" t="s">
        <v>8317</v>
      </c>
      <c r="T3236" t="s">
        <v>8318</v>
      </c>
      <c r="U3236">
        <f t="shared" si="254"/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50"/>
        <v>42552.139479166661</v>
      </c>
      <c r="K3237">
        <v>1464769251</v>
      </c>
      <c r="L3237" s="13">
        <f t="shared" si="25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52"/>
        <v>1.0320666666666667</v>
      </c>
      <c r="R3237" s="8">
        <f t="shared" si="253"/>
        <v>85.530386740331494</v>
      </c>
      <c r="S3237" t="s">
        <v>8317</v>
      </c>
      <c r="T3237" t="s">
        <v>8318</v>
      </c>
      <c r="U3237">
        <f t="shared" si="254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50"/>
        <v>42732.708715277775</v>
      </c>
      <c r="K3238">
        <v>1480370433</v>
      </c>
      <c r="L3238" s="13">
        <f t="shared" si="25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52"/>
        <v>1.006</v>
      </c>
      <c r="R3238" s="8">
        <f t="shared" si="253"/>
        <v>182.90909090909091</v>
      </c>
      <c r="S3238" t="s">
        <v>8317</v>
      </c>
      <c r="T3238" t="s">
        <v>8318</v>
      </c>
      <c r="U3238">
        <f t="shared" si="254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50"/>
        <v>42275.957638888889</v>
      </c>
      <c r="K3239">
        <v>1441452184</v>
      </c>
      <c r="L3239" s="13">
        <f t="shared" si="25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52"/>
        <v>1.0078754285714286</v>
      </c>
      <c r="R3239" s="8">
        <f t="shared" si="253"/>
        <v>131.13620817843866</v>
      </c>
      <c r="S3239" t="s">
        <v>8317</v>
      </c>
      <c r="T3239" t="s">
        <v>8318</v>
      </c>
      <c r="U3239">
        <f t="shared" si="254"/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50"/>
        <v>42186.302060185182</v>
      </c>
      <c r="K3240">
        <v>1433160898</v>
      </c>
      <c r="L3240" s="13">
        <f t="shared" si="25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52"/>
        <v>1.1232142857142857</v>
      </c>
      <c r="R3240" s="8">
        <f t="shared" si="253"/>
        <v>39.810126582278478</v>
      </c>
      <c r="S3240" t="s">
        <v>8317</v>
      </c>
      <c r="T3240" t="s">
        <v>8318</v>
      </c>
      <c r="U3240">
        <f t="shared" si="254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50"/>
        <v>42302.790972222218</v>
      </c>
      <c r="K3241">
        <v>1443665293</v>
      </c>
      <c r="L3241" s="13">
        <f t="shared" si="25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52"/>
        <v>1.0591914022517912</v>
      </c>
      <c r="R3241" s="8">
        <f t="shared" si="253"/>
        <v>59.701730769230764</v>
      </c>
      <c r="S3241" t="s">
        <v>8317</v>
      </c>
      <c r="T3241" t="s">
        <v>8318</v>
      </c>
      <c r="U3241">
        <f t="shared" si="254"/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50"/>
        <v>42782.749999999993</v>
      </c>
      <c r="K3242">
        <v>1484843948</v>
      </c>
      <c r="L3242" s="13">
        <f t="shared" si="25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52"/>
        <v>1.0056666666666667</v>
      </c>
      <c r="R3242" s="8">
        <f t="shared" si="253"/>
        <v>88.735294117647058</v>
      </c>
      <c r="S3242" t="s">
        <v>8317</v>
      </c>
      <c r="T3242" t="s">
        <v>8318</v>
      </c>
      <c r="U3242">
        <f t="shared" si="254"/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50"/>
        <v>41926.082638888889</v>
      </c>
      <c r="K3243">
        <v>1410421670</v>
      </c>
      <c r="L3243" s="13">
        <f t="shared" si="25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52"/>
        <v>1.1530588235294117</v>
      </c>
      <c r="R3243" s="8">
        <f t="shared" si="253"/>
        <v>58.688622754491021</v>
      </c>
      <c r="S3243" t="s">
        <v>8317</v>
      </c>
      <c r="T3243" t="s">
        <v>8318</v>
      </c>
      <c r="U3243">
        <f t="shared" si="254"/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50"/>
        <v>41901.547361111108</v>
      </c>
      <c r="K3244">
        <v>1408558092</v>
      </c>
      <c r="L3244" s="13">
        <f t="shared" si="25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52"/>
        <v>1.273042</v>
      </c>
      <c r="R3244" s="8">
        <f t="shared" si="253"/>
        <v>69.56513661202186</v>
      </c>
      <c r="S3244" t="s">
        <v>8317</v>
      </c>
      <c r="T3244" t="s">
        <v>8318</v>
      </c>
      <c r="U3244">
        <f t="shared" si="254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50"/>
        <v>42285.791666666664</v>
      </c>
      <c r="K3245">
        <v>1442283562</v>
      </c>
      <c r="L3245" s="13">
        <f t="shared" si="25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52"/>
        <v>1.028375</v>
      </c>
      <c r="R3245" s="8">
        <f t="shared" si="253"/>
        <v>115.87323943661971</v>
      </c>
      <c r="S3245" t="s">
        <v>8317</v>
      </c>
      <c r="T3245" t="s">
        <v>8318</v>
      </c>
      <c r="U3245">
        <f t="shared" si="254"/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50"/>
        <v>42705.527569444443</v>
      </c>
      <c r="K3246">
        <v>1478018382</v>
      </c>
      <c r="L3246" s="13">
        <f t="shared" si="25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52"/>
        <v>1.0293749999999999</v>
      </c>
      <c r="R3246" s="8">
        <f t="shared" si="253"/>
        <v>23.869565217391305</v>
      </c>
      <c r="S3246" t="s">
        <v>8317</v>
      </c>
      <c r="T3246" t="s">
        <v>8318</v>
      </c>
      <c r="U3246">
        <f t="shared" si="254"/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50"/>
        <v>42166.874999999993</v>
      </c>
      <c r="K3247">
        <v>1431354258</v>
      </c>
      <c r="L3247" s="13">
        <f t="shared" si="25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52"/>
        <v>1.043047619047619</v>
      </c>
      <c r="R3247" s="8">
        <f t="shared" si="253"/>
        <v>81.125925925925927</v>
      </c>
      <c r="S3247" t="s">
        <v>8317</v>
      </c>
      <c r="T3247" t="s">
        <v>8318</v>
      </c>
      <c r="U3247">
        <f t="shared" si="254"/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50"/>
        <v>42258.957638888889</v>
      </c>
      <c r="K3248">
        <v>1439551200</v>
      </c>
      <c r="L3248" s="13">
        <f t="shared" si="25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52"/>
        <v>1.1122000000000001</v>
      </c>
      <c r="R3248" s="8">
        <f t="shared" si="253"/>
        <v>57.626943005181346</v>
      </c>
      <c r="S3248" t="s">
        <v>8317</v>
      </c>
      <c r="T3248" t="s">
        <v>8318</v>
      </c>
      <c r="U3248">
        <f t="shared" si="254"/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50"/>
        <v>42197.22583333333</v>
      </c>
      <c r="K3249">
        <v>1434104712</v>
      </c>
      <c r="L3249" s="13">
        <f t="shared" si="25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52"/>
        <v>1.0586</v>
      </c>
      <c r="R3249" s="8">
        <f t="shared" si="253"/>
        <v>46.429824561403507</v>
      </c>
      <c r="S3249" t="s">
        <v>8317</v>
      </c>
      <c r="T3249" t="s">
        <v>8318</v>
      </c>
      <c r="U3249">
        <f t="shared" si="254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50"/>
        <v>42098.638391203705</v>
      </c>
      <c r="K3250">
        <v>1425590357</v>
      </c>
      <c r="L3250" s="13">
        <f t="shared" si="25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52"/>
        <v>1.0079166666666666</v>
      </c>
      <c r="R3250" s="8">
        <f t="shared" si="253"/>
        <v>60.475000000000001</v>
      </c>
      <c r="S3250" t="s">
        <v>8317</v>
      </c>
      <c r="T3250" t="s">
        <v>8318</v>
      </c>
      <c r="U3250">
        <f t="shared" si="254"/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50"/>
        <v>42175.538356481477</v>
      </c>
      <c r="K3251">
        <v>1432230914</v>
      </c>
      <c r="L3251" s="13">
        <f t="shared" si="25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52"/>
        <v>1.0492727272727274</v>
      </c>
      <c r="R3251" s="8">
        <f t="shared" si="253"/>
        <v>65.579545454545453</v>
      </c>
      <c r="S3251" t="s">
        <v>8317</v>
      </c>
      <c r="T3251" t="s">
        <v>8318</v>
      </c>
      <c r="U3251">
        <f t="shared" si="254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50"/>
        <v>41948.575509259259</v>
      </c>
      <c r="K3252">
        <v>1412617724</v>
      </c>
      <c r="L3252" s="13">
        <f t="shared" si="25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52"/>
        <v>1.01552</v>
      </c>
      <c r="R3252" s="8">
        <f t="shared" si="253"/>
        <v>119.1924882629108</v>
      </c>
      <c r="S3252" t="s">
        <v>8317</v>
      </c>
      <c r="T3252" t="s">
        <v>8318</v>
      </c>
      <c r="U3252">
        <f t="shared" si="254"/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50"/>
        <v>42176.52275462963</v>
      </c>
      <c r="K3253">
        <v>1432315966</v>
      </c>
      <c r="L3253" s="13">
        <f t="shared" si="25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52"/>
        <v>1.1073333333333333</v>
      </c>
      <c r="R3253" s="8">
        <f t="shared" si="253"/>
        <v>83.05</v>
      </c>
      <c r="S3253" t="s">
        <v>8317</v>
      </c>
      <c r="T3253" t="s">
        <v>8318</v>
      </c>
      <c r="U3253">
        <f t="shared" si="254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50"/>
        <v>42620.264351851853</v>
      </c>
      <c r="K3254">
        <v>1470655240</v>
      </c>
      <c r="L3254" s="13">
        <f t="shared" si="25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52"/>
        <v>1.2782222222222221</v>
      </c>
      <c r="R3254" s="8">
        <f t="shared" si="253"/>
        <v>57.52</v>
      </c>
      <c r="S3254" t="s">
        <v>8317</v>
      </c>
      <c r="T3254" t="s">
        <v>8318</v>
      </c>
      <c r="U3254">
        <f t="shared" si="254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50"/>
        <v>42620.947916666664</v>
      </c>
      <c r="K3255">
        <v>1471701028</v>
      </c>
      <c r="L3255" s="13">
        <f t="shared" si="25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52"/>
        <v>1.0182500000000001</v>
      </c>
      <c r="R3255" s="8">
        <f t="shared" si="253"/>
        <v>177.08695652173913</v>
      </c>
      <c r="S3255" t="s">
        <v>8317</v>
      </c>
      <c r="T3255" t="s">
        <v>8318</v>
      </c>
      <c r="U3255">
        <f t="shared" si="254"/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50"/>
        <v>42088.835752314808</v>
      </c>
      <c r="K3256">
        <v>1424743409</v>
      </c>
      <c r="L3256" s="13">
        <f t="shared" si="25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52"/>
        <v>1.012576923076923</v>
      </c>
      <c r="R3256" s="8">
        <f t="shared" si="253"/>
        <v>70.771505376344081</v>
      </c>
      <c r="S3256" t="s">
        <v>8317</v>
      </c>
      <c r="T3256" t="s">
        <v>8318</v>
      </c>
      <c r="U3256">
        <f t="shared" si="254"/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50"/>
        <v>41919.559895833328</v>
      </c>
      <c r="K3257">
        <v>1410114375</v>
      </c>
      <c r="L3257" s="13">
        <f t="shared" si="25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52"/>
        <v>1.75</v>
      </c>
      <c r="R3257" s="8">
        <f t="shared" si="253"/>
        <v>29.166666666666668</v>
      </c>
      <c r="S3257" t="s">
        <v>8317</v>
      </c>
      <c r="T3257" t="s">
        <v>8318</v>
      </c>
      <c r="U3257">
        <f t="shared" si="254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50"/>
        <v>42165.957638888889</v>
      </c>
      <c r="K3258">
        <v>1432129577</v>
      </c>
      <c r="L3258" s="13">
        <f t="shared" si="25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52"/>
        <v>1.2806</v>
      </c>
      <c r="R3258" s="8">
        <f t="shared" si="253"/>
        <v>72.76136363636364</v>
      </c>
      <c r="S3258" t="s">
        <v>8317</v>
      </c>
      <c r="T3258" t="s">
        <v>8318</v>
      </c>
      <c r="U3258">
        <f t="shared" si="254"/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50"/>
        <v>42788.351296296292</v>
      </c>
      <c r="K3259">
        <v>1485177952</v>
      </c>
      <c r="L3259" s="13">
        <f t="shared" si="25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52"/>
        <v>1.0629949999999999</v>
      </c>
      <c r="R3259" s="8">
        <f t="shared" si="253"/>
        <v>51.853414634146333</v>
      </c>
      <c r="S3259" t="s">
        <v>8317</v>
      </c>
      <c r="T3259" t="s">
        <v>8318</v>
      </c>
      <c r="U3259">
        <f t="shared" si="254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50"/>
        <v>42012.678946759253</v>
      </c>
      <c r="K3260">
        <v>1418159861</v>
      </c>
      <c r="L3260" s="13">
        <f t="shared" si="25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52"/>
        <v>1.052142857142857</v>
      </c>
      <c r="R3260" s="8">
        <f t="shared" si="253"/>
        <v>98.2</v>
      </c>
      <c r="S3260" t="s">
        <v>8317</v>
      </c>
      <c r="T3260" t="s">
        <v>8318</v>
      </c>
      <c r="U3260">
        <f t="shared" si="254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50"/>
        <v>42643.957638888889</v>
      </c>
      <c r="K3261">
        <v>1472753745</v>
      </c>
      <c r="L3261" s="13">
        <f t="shared" si="25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52"/>
        <v>1.0616782608695652</v>
      </c>
      <c r="R3261" s="8">
        <f t="shared" si="253"/>
        <v>251.7381443298969</v>
      </c>
      <c r="S3261" t="s">
        <v>8317</v>
      </c>
      <c r="T3261" t="s">
        <v>8318</v>
      </c>
      <c r="U3261">
        <f t="shared" si="254"/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50"/>
        <v>42338.505995370368</v>
      </c>
      <c r="K3262">
        <v>1445875718</v>
      </c>
      <c r="L3262" s="13">
        <f t="shared" si="25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52"/>
        <v>1.0924</v>
      </c>
      <c r="R3262" s="8">
        <f t="shared" si="253"/>
        <v>74.821917808219183</v>
      </c>
      <c r="S3262" t="s">
        <v>8317</v>
      </c>
      <c r="T3262" t="s">
        <v>8318</v>
      </c>
      <c r="U3262">
        <f t="shared" si="254"/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50"/>
        <v>42201.517083333332</v>
      </c>
      <c r="K3263">
        <v>1434475476</v>
      </c>
      <c r="L3263" s="13">
        <f t="shared" si="25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52"/>
        <v>1.0045454545454546</v>
      </c>
      <c r="R3263" s="8">
        <f t="shared" si="253"/>
        <v>67.65306122448979</v>
      </c>
      <c r="S3263" t="s">
        <v>8317</v>
      </c>
      <c r="T3263" t="s">
        <v>8318</v>
      </c>
      <c r="U3263">
        <f t="shared" si="254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50"/>
        <v>41994.958333333336</v>
      </c>
      <c r="K3264">
        <v>1416555262</v>
      </c>
      <c r="L3264" s="13">
        <f t="shared" si="25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52"/>
        <v>1.0304098360655738</v>
      </c>
      <c r="R3264" s="8">
        <f t="shared" si="253"/>
        <v>93.81343283582089</v>
      </c>
      <c r="S3264" t="s">
        <v>8317</v>
      </c>
      <c r="T3264" t="s">
        <v>8318</v>
      </c>
      <c r="U3264">
        <f t="shared" si="254"/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50"/>
        <v>42307.666666666664</v>
      </c>
      <c r="K3265">
        <v>1444220588</v>
      </c>
      <c r="L3265" s="13">
        <f t="shared" si="25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52"/>
        <v>1.121664</v>
      </c>
      <c r="R3265" s="8">
        <f t="shared" si="253"/>
        <v>41.237647058823526</v>
      </c>
      <c r="S3265" t="s">
        <v>8317</v>
      </c>
      <c r="T3265" t="s">
        <v>8318</v>
      </c>
      <c r="U3265">
        <f t="shared" si="254"/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ref="J3266:J3329" si="255">(I3266/86400)+25569+(-5/24)</f>
        <v>42032.708333333336</v>
      </c>
      <c r="K3266">
        <v>1421089938</v>
      </c>
      <c r="L3266" s="13">
        <f t="shared" ref="L3266:L3329" si="256">(K3266/86400)+25569+(-5/24)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57">E3266/D3266</f>
        <v>1.03</v>
      </c>
      <c r="R3266" s="8">
        <f t="shared" ref="R3266:R3329" si="258">E3266/N3266</f>
        <v>52.551020408163268</v>
      </c>
      <c r="S3266" t="s">
        <v>8317</v>
      </c>
      <c r="T3266" t="s">
        <v>8318</v>
      </c>
      <c r="U3266">
        <f t="shared" si="254"/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si="255"/>
        <v>42341.499999999993</v>
      </c>
      <c r="K3267">
        <v>1446570315</v>
      </c>
      <c r="L3267" s="13">
        <f t="shared" si="256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57"/>
        <v>1.64</v>
      </c>
      <c r="R3267" s="8">
        <f t="shared" si="258"/>
        <v>70.285714285714292</v>
      </c>
      <c r="S3267" t="s">
        <v>8317</v>
      </c>
      <c r="T3267" t="s">
        <v>8318</v>
      </c>
      <c r="U3267">
        <f t="shared" ref="U3267:U3330" si="259">J3267-L3267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55"/>
        <v>42167.666666666664</v>
      </c>
      <c r="K3268">
        <v>1431435122</v>
      </c>
      <c r="L3268" s="13">
        <f t="shared" si="256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57"/>
        <v>1.3128333333333333</v>
      </c>
      <c r="R3268" s="8">
        <f t="shared" si="258"/>
        <v>48.325153374233132</v>
      </c>
      <c r="S3268" t="s">
        <v>8317</v>
      </c>
      <c r="T3268" t="s">
        <v>8318</v>
      </c>
      <c r="U3268">
        <f t="shared" si="259"/>
        <v>31.338865740741312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55"/>
        <v>42202.549305555549</v>
      </c>
      <c r="K3269">
        <v>1434564660</v>
      </c>
      <c r="L3269" s="13">
        <f t="shared" si="256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57"/>
        <v>1.0209999999999999</v>
      </c>
      <c r="R3269" s="8">
        <f t="shared" si="258"/>
        <v>53.177083333333336</v>
      </c>
      <c r="S3269" t="s">
        <v>8317</v>
      </c>
      <c r="T3269" t="s">
        <v>8318</v>
      </c>
      <c r="U3269">
        <f t="shared" si="259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55"/>
        <v>42606.695925925924</v>
      </c>
      <c r="K3270">
        <v>1470692528</v>
      </c>
      <c r="L3270" s="13">
        <f t="shared" si="256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57"/>
        <v>1.28</v>
      </c>
      <c r="R3270" s="8">
        <f t="shared" si="258"/>
        <v>60.952380952380949</v>
      </c>
      <c r="S3270" t="s">
        <v>8317</v>
      </c>
      <c r="T3270" t="s">
        <v>8318</v>
      </c>
      <c r="U3270">
        <f t="shared" si="259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55"/>
        <v>42171.249999999993</v>
      </c>
      <c r="K3271">
        <v>1431509397</v>
      </c>
      <c r="L3271" s="13">
        <f t="shared" si="256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57"/>
        <v>1.0149999999999999</v>
      </c>
      <c r="R3271" s="8">
        <f t="shared" si="258"/>
        <v>116</v>
      </c>
      <c r="S3271" t="s">
        <v>8317</v>
      </c>
      <c r="T3271" t="s">
        <v>8318</v>
      </c>
      <c r="U3271">
        <f t="shared" si="259"/>
        <v>34.062534722215787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55"/>
        <v>42197.324826388889</v>
      </c>
      <c r="K3272">
        <v>1434113265</v>
      </c>
      <c r="L3272" s="13">
        <f t="shared" si="256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57"/>
        <v>1.0166666666666666</v>
      </c>
      <c r="R3272" s="8">
        <f t="shared" si="258"/>
        <v>61</v>
      </c>
      <c r="S3272" t="s">
        <v>8317</v>
      </c>
      <c r="T3272" t="s">
        <v>8318</v>
      </c>
      <c r="U3272">
        <f t="shared" si="259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55"/>
        <v>41945.270543981482</v>
      </c>
      <c r="K3273">
        <v>1412332175</v>
      </c>
      <c r="L3273" s="13">
        <f t="shared" si="256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57"/>
        <v>1.3</v>
      </c>
      <c r="R3273" s="8">
        <f t="shared" si="258"/>
        <v>38.235294117647058</v>
      </c>
      <c r="S3273" t="s">
        <v>8317</v>
      </c>
      <c r="T3273" t="s">
        <v>8318</v>
      </c>
      <c r="U3273">
        <f t="shared" si="259"/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55"/>
        <v>42314.333437499998</v>
      </c>
      <c r="K3274">
        <v>1444219209</v>
      </c>
      <c r="L3274" s="13">
        <f t="shared" si="256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57"/>
        <v>1.5443</v>
      </c>
      <c r="R3274" s="8">
        <f t="shared" si="258"/>
        <v>106.50344827586207</v>
      </c>
      <c r="S3274" t="s">
        <v>8317</v>
      </c>
      <c r="T3274" t="s">
        <v>8318</v>
      </c>
      <c r="U3274">
        <f t="shared" si="259"/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55"/>
        <v>42627.583333333336</v>
      </c>
      <c r="K3275">
        <v>1472498042</v>
      </c>
      <c r="L3275" s="13">
        <f t="shared" si="256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57"/>
        <v>1.0740000000000001</v>
      </c>
      <c r="R3275" s="8">
        <f t="shared" si="258"/>
        <v>204.57142857142858</v>
      </c>
      <c r="S3275" t="s">
        <v>8317</v>
      </c>
      <c r="T3275" t="s">
        <v>8318</v>
      </c>
      <c r="U3275">
        <f t="shared" si="259"/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55"/>
        <v>42444.666666666664</v>
      </c>
      <c r="K3276">
        <v>1454259272</v>
      </c>
      <c r="L3276" s="13">
        <f t="shared" si="256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57"/>
        <v>1.0132258064516129</v>
      </c>
      <c r="R3276" s="8">
        <f t="shared" si="258"/>
        <v>54.912587412587413</v>
      </c>
      <c r="S3276" t="s">
        <v>8317</v>
      </c>
      <c r="T3276" t="s">
        <v>8318</v>
      </c>
      <c r="U3276">
        <f t="shared" si="259"/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55"/>
        <v>42043.979166666664</v>
      </c>
      <c r="K3277">
        <v>1421183271</v>
      </c>
      <c r="L3277" s="13">
        <f t="shared" si="256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57"/>
        <v>1.0027777777777778</v>
      </c>
      <c r="R3277" s="8">
        <f t="shared" si="258"/>
        <v>150.41666666666666</v>
      </c>
      <c r="S3277" t="s">
        <v>8317</v>
      </c>
      <c r="T3277" t="s">
        <v>8318</v>
      </c>
      <c r="U3277">
        <f t="shared" si="259"/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55"/>
        <v>42460.957638888889</v>
      </c>
      <c r="K3278">
        <v>1456526879</v>
      </c>
      <c r="L3278" s="13">
        <f t="shared" si="256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57"/>
        <v>1.1684444444444444</v>
      </c>
      <c r="R3278" s="8">
        <f t="shared" si="258"/>
        <v>52.58</v>
      </c>
      <c r="S3278" t="s">
        <v>8317</v>
      </c>
      <c r="T3278" t="s">
        <v>8318</v>
      </c>
      <c r="U3278">
        <f t="shared" si="259"/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55"/>
        <v>41961.516273148147</v>
      </c>
      <c r="K3279">
        <v>1413735806</v>
      </c>
      <c r="L3279" s="13">
        <f t="shared" si="256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57"/>
        <v>1.0860000000000001</v>
      </c>
      <c r="R3279" s="8">
        <f t="shared" si="258"/>
        <v>54.3</v>
      </c>
      <c r="S3279" t="s">
        <v>8317</v>
      </c>
      <c r="T3279" t="s">
        <v>8318</v>
      </c>
      <c r="U3279">
        <f t="shared" si="259"/>
        <v>30.041666666671517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55"/>
        <v>42154.640081018515</v>
      </c>
      <c r="K3280">
        <v>1430425303</v>
      </c>
      <c r="L3280" s="13">
        <f t="shared" si="256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57"/>
        <v>1.034</v>
      </c>
      <c r="R3280" s="8">
        <f t="shared" si="258"/>
        <v>76.029411764705884</v>
      </c>
      <c r="S3280" t="s">
        <v>8317</v>
      </c>
      <c r="T3280" t="s">
        <v>8318</v>
      </c>
      <c r="U3280">
        <f t="shared" si="259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55"/>
        <v>42460.852534722224</v>
      </c>
      <c r="K3281">
        <v>1456885659</v>
      </c>
      <c r="L3281" s="13">
        <f t="shared" si="256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57"/>
        <v>1.1427586206896552</v>
      </c>
      <c r="R3281" s="8">
        <f t="shared" si="258"/>
        <v>105.2063492063492</v>
      </c>
      <c r="S3281" t="s">
        <v>8317</v>
      </c>
      <c r="T3281" t="s">
        <v>8318</v>
      </c>
      <c r="U3281">
        <f t="shared" si="259"/>
        <v>29.958333333335759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55"/>
        <v>42155.999999999993</v>
      </c>
      <c r="K3282">
        <v>1430158198</v>
      </c>
      <c r="L3282" s="13">
        <f t="shared" si="256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57"/>
        <v>1.03</v>
      </c>
      <c r="R3282" s="8">
        <f t="shared" si="258"/>
        <v>68.666666666666671</v>
      </c>
      <c r="S3282" t="s">
        <v>8317</v>
      </c>
      <c r="T3282" t="s">
        <v>8318</v>
      </c>
      <c r="U3282">
        <f t="shared" si="259"/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55"/>
        <v>42248.811400462961</v>
      </c>
      <c r="K3283">
        <v>1438561705</v>
      </c>
      <c r="L3283" s="13">
        <f t="shared" si="256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57"/>
        <v>1.216</v>
      </c>
      <c r="R3283" s="8">
        <f t="shared" si="258"/>
        <v>129.36170212765958</v>
      </c>
      <c r="S3283" t="s">
        <v>8317</v>
      </c>
      <c r="T3283" t="s">
        <v>8318</v>
      </c>
      <c r="U3283">
        <f t="shared" si="259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55"/>
        <v>42488.985972222225</v>
      </c>
      <c r="K3284">
        <v>1458103188</v>
      </c>
      <c r="L3284" s="13">
        <f t="shared" si="256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57"/>
        <v>1.026467741935484</v>
      </c>
      <c r="R3284" s="8">
        <f t="shared" si="258"/>
        <v>134.26371308016877</v>
      </c>
      <c r="S3284" t="s">
        <v>8317</v>
      </c>
      <c r="T3284" t="s">
        <v>8318</v>
      </c>
      <c r="U3284">
        <f t="shared" si="259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55"/>
        <v>42410.666666666664</v>
      </c>
      <c r="K3285">
        <v>1452448298</v>
      </c>
      <c r="L3285" s="13">
        <f t="shared" si="256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57"/>
        <v>1.0475000000000001</v>
      </c>
      <c r="R3285" s="8">
        <f t="shared" si="258"/>
        <v>17.829787234042552</v>
      </c>
      <c r="S3285" t="s">
        <v>8317</v>
      </c>
      <c r="T3285" t="s">
        <v>8318</v>
      </c>
      <c r="U3285">
        <f t="shared" si="259"/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55"/>
        <v>42398.040972222218</v>
      </c>
      <c r="K3286">
        <v>1452546853</v>
      </c>
      <c r="L3286" s="13">
        <f t="shared" si="256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57"/>
        <v>1.016</v>
      </c>
      <c r="R3286" s="8">
        <f t="shared" si="258"/>
        <v>203.2</v>
      </c>
      <c r="S3286" t="s">
        <v>8317</v>
      </c>
      <c r="T3286" t="s">
        <v>8318</v>
      </c>
      <c r="U3286">
        <f t="shared" si="259"/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55"/>
        <v>42793.999999999993</v>
      </c>
      <c r="K3287">
        <v>1485556626</v>
      </c>
      <c r="L3287" s="13">
        <f t="shared" si="256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57"/>
        <v>1.1210242048409682</v>
      </c>
      <c r="R3287" s="8">
        <f t="shared" si="258"/>
        <v>69.18518518518519</v>
      </c>
      <c r="S3287" t="s">
        <v>8317</v>
      </c>
      <c r="T3287" t="s">
        <v>8318</v>
      </c>
      <c r="U3287">
        <f t="shared" si="259"/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55"/>
        <v>42597.631736111107</v>
      </c>
      <c r="K3288">
        <v>1468699782</v>
      </c>
      <c r="L3288" s="13">
        <f t="shared" si="256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57"/>
        <v>1.0176666666666667</v>
      </c>
      <c r="R3288" s="8">
        <f t="shared" si="258"/>
        <v>125.12295081967213</v>
      </c>
      <c r="S3288" t="s">
        <v>8317</v>
      </c>
      <c r="T3288" t="s">
        <v>8318</v>
      </c>
      <c r="U3288">
        <f t="shared" si="259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55"/>
        <v>42336.541990740741</v>
      </c>
      <c r="K3289">
        <v>1446573628</v>
      </c>
      <c r="L3289" s="13">
        <f t="shared" si="256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57"/>
        <v>1</v>
      </c>
      <c r="R3289" s="8">
        <f t="shared" si="258"/>
        <v>73.529411764705884</v>
      </c>
      <c r="S3289" t="s">
        <v>8317</v>
      </c>
      <c r="T3289" t="s">
        <v>8318</v>
      </c>
      <c r="U3289">
        <f t="shared" si="259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55"/>
        <v>42541.749999999993</v>
      </c>
      <c r="K3290">
        <v>1463337315</v>
      </c>
      <c r="L3290" s="13">
        <f t="shared" si="256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57"/>
        <v>1.0026489999999999</v>
      </c>
      <c r="R3290" s="8">
        <f t="shared" si="258"/>
        <v>48.437149758454105</v>
      </c>
      <c r="S3290" t="s">
        <v>8317</v>
      </c>
      <c r="T3290" t="s">
        <v>8318</v>
      </c>
      <c r="U3290">
        <f t="shared" si="259"/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55"/>
        <v>42786.159745370365</v>
      </c>
      <c r="K3291">
        <v>1485161402</v>
      </c>
      <c r="L3291" s="13">
        <f t="shared" si="256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57"/>
        <v>1.3304200000000002</v>
      </c>
      <c r="R3291" s="8">
        <f t="shared" si="258"/>
        <v>26.608400000000003</v>
      </c>
      <c r="S3291" t="s">
        <v>8317</v>
      </c>
      <c r="T3291" t="s">
        <v>8318</v>
      </c>
      <c r="U3291">
        <f t="shared" si="259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55"/>
        <v>42805.306608796294</v>
      </c>
      <c r="K3292">
        <v>1486642891</v>
      </c>
      <c r="L3292" s="13">
        <f t="shared" si="256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57"/>
        <v>1.212</v>
      </c>
      <c r="R3292" s="8">
        <f t="shared" si="258"/>
        <v>33.666666666666664</v>
      </c>
      <c r="S3292" t="s">
        <v>8317</v>
      </c>
      <c r="T3292" t="s">
        <v>8318</v>
      </c>
      <c r="U3292">
        <f t="shared" si="259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55"/>
        <v>42263.957638888889</v>
      </c>
      <c r="K3293">
        <v>1439743900</v>
      </c>
      <c r="L3293" s="13">
        <f t="shared" si="256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57"/>
        <v>1.1399999999999999</v>
      </c>
      <c r="R3293" s="8">
        <f t="shared" si="258"/>
        <v>40.714285714285715</v>
      </c>
      <c r="S3293" t="s">
        <v>8317</v>
      </c>
      <c r="T3293" t="s">
        <v>8318</v>
      </c>
      <c r="U3293">
        <f t="shared" si="259"/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55"/>
        <v>42342.603564814817</v>
      </c>
      <c r="K3294">
        <v>1444069748</v>
      </c>
      <c r="L3294" s="13">
        <f t="shared" si="256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57"/>
        <v>2.8613861386138613</v>
      </c>
      <c r="R3294" s="8">
        <f t="shared" si="258"/>
        <v>19.266666666666666</v>
      </c>
      <c r="S3294" t="s">
        <v>8317</v>
      </c>
      <c r="T3294" t="s">
        <v>8318</v>
      </c>
      <c r="U3294">
        <f t="shared" si="259"/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55"/>
        <v>42798.217037037037</v>
      </c>
      <c r="K3295">
        <v>1486030352</v>
      </c>
      <c r="L3295" s="13">
        <f t="shared" si="256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57"/>
        <v>1.7044444444444444</v>
      </c>
      <c r="R3295" s="8">
        <f t="shared" si="258"/>
        <v>84.285714285714292</v>
      </c>
      <c r="S3295" t="s">
        <v>8317</v>
      </c>
      <c r="T3295" t="s">
        <v>8318</v>
      </c>
      <c r="U3295">
        <f t="shared" si="259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55"/>
        <v>42171.33280092592</v>
      </c>
      <c r="K3296">
        <v>1431867554</v>
      </c>
      <c r="L3296" s="13">
        <f t="shared" si="256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57"/>
        <v>1.1833333333333333</v>
      </c>
      <c r="R3296" s="8">
        <f t="shared" si="258"/>
        <v>29.583333333333332</v>
      </c>
      <c r="S3296" t="s">
        <v>8317</v>
      </c>
      <c r="T3296" t="s">
        <v>8318</v>
      </c>
      <c r="U3296">
        <f t="shared" si="259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55"/>
        <v>42639.234131944446</v>
      </c>
      <c r="K3297">
        <v>1472294229</v>
      </c>
      <c r="L3297" s="13">
        <f t="shared" si="256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57"/>
        <v>1.0285857142857142</v>
      </c>
      <c r="R3297" s="8">
        <f t="shared" si="258"/>
        <v>26.667037037037037</v>
      </c>
      <c r="S3297" t="s">
        <v>8317</v>
      </c>
      <c r="T3297" t="s">
        <v>8318</v>
      </c>
      <c r="U3297">
        <f t="shared" si="259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55"/>
        <v>42330.708333333336</v>
      </c>
      <c r="K3298">
        <v>1446401372</v>
      </c>
      <c r="L3298" s="13">
        <f t="shared" si="256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57"/>
        <v>1.4406666666666668</v>
      </c>
      <c r="R3298" s="8">
        <f t="shared" si="258"/>
        <v>45.978723404255319</v>
      </c>
      <c r="S3298" t="s">
        <v>8317</v>
      </c>
      <c r="T3298" t="s">
        <v>8318</v>
      </c>
      <c r="U3298">
        <f t="shared" si="259"/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55"/>
        <v>42212.749305555553</v>
      </c>
      <c r="K3299">
        <v>1436380256</v>
      </c>
      <c r="L3299" s="13">
        <f t="shared" si="256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57"/>
        <v>1.0007272727272727</v>
      </c>
      <c r="R3299" s="8">
        <f t="shared" si="258"/>
        <v>125.09090909090909</v>
      </c>
      <c r="S3299" t="s">
        <v>8317</v>
      </c>
      <c r="T3299" t="s">
        <v>8318</v>
      </c>
      <c r="U3299">
        <f t="shared" si="259"/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55"/>
        <v>42259.791666666664</v>
      </c>
      <c r="K3300">
        <v>1440370768</v>
      </c>
      <c r="L3300" s="13">
        <f t="shared" si="256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57"/>
        <v>1.0173000000000001</v>
      </c>
      <c r="R3300" s="8">
        <f t="shared" si="258"/>
        <v>141.29166666666666</v>
      </c>
      <c r="S3300" t="s">
        <v>8317</v>
      </c>
      <c r="T3300" t="s">
        <v>8318</v>
      </c>
      <c r="U3300">
        <f t="shared" si="259"/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55"/>
        <v>42291.709062499998</v>
      </c>
      <c r="K3301">
        <v>1442268063</v>
      </c>
      <c r="L3301" s="13">
        <f t="shared" si="256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57"/>
        <v>1.1619999999999999</v>
      </c>
      <c r="R3301" s="8">
        <f t="shared" si="258"/>
        <v>55.333333333333336</v>
      </c>
      <c r="S3301" t="s">
        <v>8317</v>
      </c>
      <c r="T3301" t="s">
        <v>8318</v>
      </c>
      <c r="U3301">
        <f t="shared" si="259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55"/>
        <v>42123.535439814812</v>
      </c>
      <c r="K3302">
        <v>1428515462</v>
      </c>
      <c r="L3302" s="13">
        <f t="shared" si="256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57"/>
        <v>1.3616666666666666</v>
      </c>
      <c r="R3302" s="8">
        <f t="shared" si="258"/>
        <v>46.420454545454547</v>
      </c>
      <c r="S3302" t="s">
        <v>8317</v>
      </c>
      <c r="T3302" t="s">
        <v>8318</v>
      </c>
      <c r="U3302">
        <f t="shared" si="259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55"/>
        <v>42583.082638888889</v>
      </c>
      <c r="K3303">
        <v>1466185176</v>
      </c>
      <c r="L3303" s="13">
        <f t="shared" si="256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57"/>
        <v>1.3346666666666667</v>
      </c>
      <c r="R3303" s="8">
        <f t="shared" si="258"/>
        <v>57.2</v>
      </c>
      <c r="S3303" t="s">
        <v>8317</v>
      </c>
      <c r="T3303" t="s">
        <v>8318</v>
      </c>
      <c r="U3303">
        <f t="shared" si="259"/>
        <v>44.555138888892543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55"/>
        <v>42711.143240740734</v>
      </c>
      <c r="K3304">
        <v>1478507176</v>
      </c>
      <c r="L3304" s="13">
        <f t="shared" si="256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57"/>
        <v>1.0339285714285715</v>
      </c>
      <c r="R3304" s="8">
        <f t="shared" si="258"/>
        <v>173.7</v>
      </c>
      <c r="S3304" t="s">
        <v>8317</v>
      </c>
      <c r="T3304" t="s">
        <v>8318</v>
      </c>
      <c r="U3304">
        <f t="shared" si="259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55"/>
        <v>42091.401435185187</v>
      </c>
      <c r="K3305">
        <v>1424533084</v>
      </c>
      <c r="L3305" s="13">
        <f t="shared" si="256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57"/>
        <v>1.1588888888888889</v>
      </c>
      <c r="R3305" s="8">
        <f t="shared" si="258"/>
        <v>59.6</v>
      </c>
      <c r="S3305" t="s">
        <v>8317</v>
      </c>
      <c r="T3305" t="s">
        <v>8318</v>
      </c>
      <c r="U3305">
        <f t="shared" si="259"/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55"/>
        <v>42726.41611111111</v>
      </c>
      <c r="K3306">
        <v>1479826752</v>
      </c>
      <c r="L3306" s="13">
        <f t="shared" si="256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57"/>
        <v>1.0451666666666666</v>
      </c>
      <c r="R3306" s="8">
        <f t="shared" si="258"/>
        <v>89.585714285714289</v>
      </c>
      <c r="S3306" t="s">
        <v>8317</v>
      </c>
      <c r="T3306" t="s">
        <v>8318</v>
      </c>
      <c r="U3306">
        <f t="shared" si="259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55"/>
        <v>42216.647546296292</v>
      </c>
      <c r="K3307">
        <v>1435782748</v>
      </c>
      <c r="L3307" s="13">
        <f t="shared" si="256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57"/>
        <v>1.0202500000000001</v>
      </c>
      <c r="R3307" s="8">
        <f t="shared" si="258"/>
        <v>204.05</v>
      </c>
      <c r="S3307" t="s">
        <v>8317</v>
      </c>
      <c r="T3307" t="s">
        <v>8318</v>
      </c>
      <c r="U3307">
        <f t="shared" si="259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55"/>
        <v>42530.916666666664</v>
      </c>
      <c r="K3308">
        <v>1462252542</v>
      </c>
      <c r="L3308" s="13">
        <f t="shared" si="256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57"/>
        <v>1.7533333333333334</v>
      </c>
      <c r="R3308" s="8">
        <f t="shared" si="258"/>
        <v>48.703703703703702</v>
      </c>
      <c r="S3308" t="s">
        <v>8317</v>
      </c>
      <c r="T3308" t="s">
        <v>8318</v>
      </c>
      <c r="U3308">
        <f t="shared" si="259"/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55"/>
        <v>42504.848831018513</v>
      </c>
      <c r="K3309">
        <v>1460683339</v>
      </c>
      <c r="L3309" s="13">
        <f t="shared" si="256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57"/>
        <v>1.0668</v>
      </c>
      <c r="R3309" s="8">
        <f t="shared" si="258"/>
        <v>53.339999999999996</v>
      </c>
      <c r="S3309" t="s">
        <v>8317</v>
      </c>
      <c r="T3309" t="s">
        <v>8318</v>
      </c>
      <c r="U3309">
        <f t="shared" si="259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55"/>
        <v>42473.668576388889</v>
      </c>
      <c r="K3310">
        <v>1458766965</v>
      </c>
      <c r="L3310" s="13">
        <f t="shared" si="256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57"/>
        <v>1.2228571428571429</v>
      </c>
      <c r="R3310" s="8">
        <f t="shared" si="258"/>
        <v>75.087719298245617</v>
      </c>
      <c r="S3310" t="s">
        <v>8317</v>
      </c>
      <c r="T3310" t="s">
        <v>8318</v>
      </c>
      <c r="U3310">
        <f t="shared" si="259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55"/>
        <v>42659.441874999997</v>
      </c>
      <c r="K3311">
        <v>1473953778</v>
      </c>
      <c r="L3311" s="13">
        <f t="shared" si="256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57"/>
        <v>1.5942857142857143</v>
      </c>
      <c r="R3311" s="8">
        <f t="shared" si="258"/>
        <v>18</v>
      </c>
      <c r="S3311" t="s">
        <v>8317</v>
      </c>
      <c r="T3311" t="s">
        <v>8318</v>
      </c>
      <c r="U3311">
        <f t="shared" si="259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55"/>
        <v>42283.720196759255</v>
      </c>
      <c r="K3312">
        <v>1441577825</v>
      </c>
      <c r="L3312" s="13">
        <f t="shared" si="256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57"/>
        <v>1.0007692307692309</v>
      </c>
      <c r="R3312" s="8">
        <f t="shared" si="258"/>
        <v>209.83870967741936</v>
      </c>
      <c r="S3312" t="s">
        <v>8317</v>
      </c>
      <c r="T3312" t="s">
        <v>8318</v>
      </c>
      <c r="U3312">
        <f t="shared" si="259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55"/>
        <v>42294.083449074074</v>
      </c>
      <c r="K3313">
        <v>1442473210</v>
      </c>
      <c r="L3313" s="13">
        <f t="shared" si="256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57"/>
        <v>1.0984</v>
      </c>
      <c r="R3313" s="8">
        <f t="shared" si="258"/>
        <v>61.022222222222226</v>
      </c>
      <c r="S3313" t="s">
        <v>8317</v>
      </c>
      <c r="T3313" t="s">
        <v>8318</v>
      </c>
      <c r="U3313">
        <f t="shared" si="259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55"/>
        <v>42685.708333333336</v>
      </c>
      <c r="K3314">
        <v>1477077946</v>
      </c>
      <c r="L3314" s="13">
        <f t="shared" si="256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57"/>
        <v>1.0004</v>
      </c>
      <c r="R3314" s="8">
        <f t="shared" si="258"/>
        <v>61</v>
      </c>
      <c r="S3314" t="s">
        <v>8317</v>
      </c>
      <c r="T3314" t="s">
        <v>8318</v>
      </c>
      <c r="U3314">
        <f t="shared" si="259"/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55"/>
        <v>42395.833333333336</v>
      </c>
      <c r="K3315">
        <v>1452664317</v>
      </c>
      <c r="L3315" s="13">
        <f t="shared" si="256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57"/>
        <v>1.1605000000000001</v>
      </c>
      <c r="R3315" s="8">
        <f t="shared" si="258"/>
        <v>80.034482758620683</v>
      </c>
      <c r="S3315" t="s">
        <v>8317</v>
      </c>
      <c r="T3315" t="s">
        <v>8318</v>
      </c>
      <c r="U3315">
        <f t="shared" si="259"/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55"/>
        <v>42132.628472222219</v>
      </c>
      <c r="K3316">
        <v>1428733511</v>
      </c>
      <c r="L3316" s="13">
        <f t="shared" si="256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57"/>
        <v>2.1074999999999999</v>
      </c>
      <c r="R3316" s="8">
        <f t="shared" si="258"/>
        <v>29.068965517241381</v>
      </c>
      <c r="S3316" t="s">
        <v>8317</v>
      </c>
      <c r="T3316" t="s">
        <v>8318</v>
      </c>
      <c r="U3316">
        <f t="shared" si="259"/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55"/>
        <v>42496.09538194444</v>
      </c>
      <c r="K3317">
        <v>1459927041</v>
      </c>
      <c r="L3317" s="13">
        <f t="shared" si="256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57"/>
        <v>1.1000000000000001</v>
      </c>
      <c r="R3317" s="8">
        <f t="shared" si="258"/>
        <v>49.438202247191015</v>
      </c>
      <c r="S3317" t="s">
        <v>8317</v>
      </c>
      <c r="T3317" t="s">
        <v>8318</v>
      </c>
      <c r="U3317">
        <f t="shared" si="259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55"/>
        <v>41859.370833333327</v>
      </c>
      <c r="K3318">
        <v>1404680075</v>
      </c>
      <c r="L3318" s="13">
        <f t="shared" si="256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57"/>
        <v>1.0008673425918038</v>
      </c>
      <c r="R3318" s="8">
        <f t="shared" si="258"/>
        <v>93.977440000000001</v>
      </c>
      <c r="S3318" t="s">
        <v>8317</v>
      </c>
      <c r="T3318" t="s">
        <v>8318</v>
      </c>
      <c r="U3318">
        <f t="shared" si="259"/>
        <v>32.707928240735782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55"/>
        <v>42528.831296296295</v>
      </c>
      <c r="K3319">
        <v>1462755424</v>
      </c>
      <c r="L3319" s="13">
        <f t="shared" si="256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57"/>
        <v>1.0619047619047619</v>
      </c>
      <c r="R3319" s="8">
        <f t="shared" si="258"/>
        <v>61.944444444444443</v>
      </c>
      <c r="S3319" t="s">
        <v>8317</v>
      </c>
      <c r="T3319" t="s">
        <v>8318</v>
      </c>
      <c r="U3319">
        <f t="shared" si="259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55"/>
        <v>42470.895833333336</v>
      </c>
      <c r="K3320">
        <v>1456902893</v>
      </c>
      <c r="L3320" s="13">
        <f t="shared" si="256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57"/>
        <v>1.256</v>
      </c>
      <c r="R3320" s="8">
        <f t="shared" si="258"/>
        <v>78.5</v>
      </c>
      <c r="S3320" t="s">
        <v>8317</v>
      </c>
      <c r="T3320" t="s">
        <v>8318</v>
      </c>
      <c r="U3320">
        <f t="shared" si="259"/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55"/>
        <v>42035.377152777779</v>
      </c>
      <c r="K3321">
        <v>1418824986</v>
      </c>
      <c r="L3321" s="13">
        <f t="shared" si="256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57"/>
        <v>1.08</v>
      </c>
      <c r="R3321" s="8">
        <f t="shared" si="258"/>
        <v>33.75</v>
      </c>
      <c r="S3321" t="s">
        <v>8317</v>
      </c>
      <c r="T3321" t="s">
        <v>8318</v>
      </c>
      <c r="U3321">
        <f t="shared" si="259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55"/>
        <v>42542.837465277778</v>
      </c>
      <c r="K3322">
        <v>1463965557</v>
      </c>
      <c r="L3322" s="13">
        <f t="shared" si="256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57"/>
        <v>1.01</v>
      </c>
      <c r="R3322" s="8">
        <f t="shared" si="258"/>
        <v>66.44736842105263</v>
      </c>
      <c r="S3322" t="s">
        <v>8317</v>
      </c>
      <c r="T3322" t="s">
        <v>8318</v>
      </c>
      <c r="U3322">
        <f t="shared" si="259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55"/>
        <v>41927.957638888889</v>
      </c>
      <c r="K3323">
        <v>1412216665</v>
      </c>
      <c r="L3323" s="13">
        <f t="shared" si="256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57"/>
        <v>1.0740000000000001</v>
      </c>
      <c r="R3323" s="8">
        <f t="shared" si="258"/>
        <v>35.799999999999997</v>
      </c>
      <c r="S3323" t="s">
        <v>8317</v>
      </c>
      <c r="T3323" t="s">
        <v>8318</v>
      </c>
      <c r="U3323">
        <f t="shared" si="259"/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55"/>
        <v>42542.954861111109</v>
      </c>
      <c r="K3324">
        <v>1464653696</v>
      </c>
      <c r="L3324" s="13">
        <f t="shared" si="256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57"/>
        <v>1.0151515151515151</v>
      </c>
      <c r="R3324" s="8">
        <f t="shared" si="258"/>
        <v>145.65217391304347</v>
      </c>
      <c r="S3324" t="s">
        <v>8317</v>
      </c>
      <c r="T3324" t="s">
        <v>8318</v>
      </c>
      <c r="U3324">
        <f t="shared" si="259"/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55"/>
        <v>42638.157499999994</v>
      </c>
      <c r="K3325">
        <v>1472201208</v>
      </c>
      <c r="L3325" s="13">
        <f t="shared" si="256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57"/>
        <v>1.2589999999999999</v>
      </c>
      <c r="R3325" s="8">
        <f t="shared" si="258"/>
        <v>25.693877551020407</v>
      </c>
      <c r="S3325" t="s">
        <v>8317</v>
      </c>
      <c r="T3325" t="s">
        <v>8318</v>
      </c>
      <c r="U3325">
        <f t="shared" si="259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55"/>
        <v>42526.374884259254</v>
      </c>
      <c r="K3326">
        <v>1463925590</v>
      </c>
      <c r="L3326" s="13">
        <f t="shared" si="256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57"/>
        <v>1.0166666666666666</v>
      </c>
      <c r="R3326" s="8">
        <f t="shared" si="258"/>
        <v>152.5</v>
      </c>
      <c r="S3326" t="s">
        <v>8317</v>
      </c>
      <c r="T3326" t="s">
        <v>8318</v>
      </c>
      <c r="U3326">
        <f t="shared" si="259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55"/>
        <v>42099.535613425927</v>
      </c>
      <c r="K3327">
        <v>1425235877</v>
      </c>
      <c r="L3327" s="13">
        <f t="shared" si="256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57"/>
        <v>1.125</v>
      </c>
      <c r="R3327" s="8">
        <f t="shared" si="258"/>
        <v>30</v>
      </c>
      <c r="S3327" t="s">
        <v>8317</v>
      </c>
      <c r="T3327" t="s">
        <v>8318</v>
      </c>
      <c r="U3327">
        <f t="shared" si="259"/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55"/>
        <v>42071.464178240734</v>
      </c>
      <c r="K3328">
        <v>1423242505</v>
      </c>
      <c r="L3328" s="13">
        <f t="shared" si="256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57"/>
        <v>1.0137499999999999</v>
      </c>
      <c r="R3328" s="8">
        <f t="shared" si="258"/>
        <v>142.28070175438597</v>
      </c>
      <c r="S3328" t="s">
        <v>8317</v>
      </c>
      <c r="T3328" t="s">
        <v>8318</v>
      </c>
      <c r="U3328">
        <f t="shared" si="259"/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55"/>
        <v>42498.166273148141</v>
      </c>
      <c r="K3329">
        <v>1460105966</v>
      </c>
      <c r="L3329" s="13">
        <f t="shared" si="256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57"/>
        <v>1.0125</v>
      </c>
      <c r="R3329" s="8">
        <f t="shared" si="258"/>
        <v>24.545454545454547</v>
      </c>
      <c r="S3329" t="s">
        <v>8317</v>
      </c>
      <c r="T3329" t="s">
        <v>8318</v>
      </c>
      <c r="U3329">
        <f t="shared" si="259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ref="J3330:J3393" si="260">(I3330/86400)+25569+(-5/24)</f>
        <v>41824.833333333328</v>
      </c>
      <c r="K3330">
        <v>1404308883</v>
      </c>
      <c r="L3330" s="13">
        <f t="shared" ref="L3330:L3393" si="261">(K3330/86400)+25569+(-5/24)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62">E3330/D3330</f>
        <v>1.4638888888888888</v>
      </c>
      <c r="R3330" s="8">
        <f t="shared" ref="R3330:R3393" si="263">E3330/N3330</f>
        <v>292.77777777777777</v>
      </c>
      <c r="S3330" t="s">
        <v>8317</v>
      </c>
      <c r="T3330" t="s">
        <v>8318</v>
      </c>
      <c r="U3330">
        <f t="shared" si="259"/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si="260"/>
        <v>41847.75</v>
      </c>
      <c r="K3331">
        <v>1405583108</v>
      </c>
      <c r="L3331" s="13">
        <f t="shared" si="261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62"/>
        <v>1.1679999999999999</v>
      </c>
      <c r="R3331" s="8">
        <f t="shared" si="263"/>
        <v>44.92307692307692</v>
      </c>
      <c r="S3331" t="s">
        <v>8317</v>
      </c>
      <c r="T3331" t="s">
        <v>8318</v>
      </c>
      <c r="U3331">
        <f t="shared" ref="U3331:U3394" si="264">J3331-L3331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60"/>
        <v>42095.637361111112</v>
      </c>
      <c r="K3332">
        <v>1425331068</v>
      </c>
      <c r="L3332" s="13">
        <f t="shared" si="26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62"/>
        <v>1.0626666666666666</v>
      </c>
      <c r="R3332" s="8">
        <f t="shared" si="263"/>
        <v>23.10144927536232</v>
      </c>
      <c r="S3332" t="s">
        <v>8317</v>
      </c>
      <c r="T3332" t="s">
        <v>8318</v>
      </c>
      <c r="U3332">
        <f t="shared" si="264"/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60"/>
        <v>42283.48942129629</v>
      </c>
      <c r="K3333">
        <v>1441125886</v>
      </c>
      <c r="L3333" s="13">
        <f t="shared" si="26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62"/>
        <v>1.0451999999999999</v>
      </c>
      <c r="R3333" s="8">
        <f t="shared" si="263"/>
        <v>80.400000000000006</v>
      </c>
      <c r="S3333" t="s">
        <v>8317</v>
      </c>
      <c r="T3333" t="s">
        <v>8318</v>
      </c>
      <c r="U3333">
        <f t="shared" si="264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60"/>
        <v>41839.651967592588</v>
      </c>
      <c r="K3334">
        <v>1403210330</v>
      </c>
      <c r="L3334" s="13">
        <f t="shared" si="26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62"/>
        <v>1</v>
      </c>
      <c r="R3334" s="8">
        <f t="shared" si="263"/>
        <v>72.289156626506028</v>
      </c>
      <c r="S3334" t="s">
        <v>8317</v>
      </c>
      <c r="T3334" t="s">
        <v>8318</v>
      </c>
      <c r="U3334">
        <f t="shared" si="264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60"/>
        <v>42170.468518518515</v>
      </c>
      <c r="K3335">
        <v>1432484080</v>
      </c>
      <c r="L3335" s="13">
        <f t="shared" si="26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62"/>
        <v>1.0457142857142858</v>
      </c>
      <c r="R3335" s="8">
        <f t="shared" si="263"/>
        <v>32.972972972972975</v>
      </c>
      <c r="S3335" t="s">
        <v>8317</v>
      </c>
      <c r="T3335" t="s">
        <v>8318</v>
      </c>
      <c r="U3335">
        <f t="shared" si="264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60"/>
        <v>42215.312754629624</v>
      </c>
      <c r="K3336">
        <v>1435667422</v>
      </c>
      <c r="L3336" s="13">
        <f t="shared" si="26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62"/>
        <v>1.3862051149573753</v>
      </c>
      <c r="R3336" s="8">
        <f t="shared" si="263"/>
        <v>116.65217391304348</v>
      </c>
      <c r="S3336" t="s">
        <v>8317</v>
      </c>
      <c r="T3336" t="s">
        <v>8318</v>
      </c>
      <c r="U3336">
        <f t="shared" si="264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60"/>
        <v>41854.75</v>
      </c>
      <c r="K3337">
        <v>1404749446</v>
      </c>
      <c r="L3337" s="13">
        <f t="shared" si="26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62"/>
        <v>1.0032000000000001</v>
      </c>
      <c r="R3337" s="8">
        <f t="shared" si="263"/>
        <v>79.61904761904762</v>
      </c>
      <c r="S3337" t="s">
        <v>8317</v>
      </c>
      <c r="T3337" t="s">
        <v>8318</v>
      </c>
      <c r="U3337">
        <f t="shared" si="264"/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60"/>
        <v>42465.148680555554</v>
      </c>
      <c r="K3338">
        <v>1457429646</v>
      </c>
      <c r="L3338" s="13">
        <f t="shared" si="261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62"/>
        <v>1</v>
      </c>
      <c r="R3338" s="8">
        <f t="shared" si="263"/>
        <v>27.777777777777779</v>
      </c>
      <c r="S3338" t="s">
        <v>8317</v>
      </c>
      <c r="T3338" t="s">
        <v>8318</v>
      </c>
      <c r="U3338">
        <f t="shared" si="264"/>
        <v>27.958333333335759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60"/>
        <v>41922.666666666664</v>
      </c>
      <c r="K3339">
        <v>1411109167</v>
      </c>
      <c r="L3339" s="13">
        <f t="shared" si="26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62"/>
        <v>1.1020000000000001</v>
      </c>
      <c r="R3339" s="8">
        <f t="shared" si="263"/>
        <v>81.029411764705884</v>
      </c>
      <c r="S3339" t="s">
        <v>8317</v>
      </c>
      <c r="T3339" t="s">
        <v>8318</v>
      </c>
      <c r="U3339">
        <f t="shared" si="264"/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60"/>
        <v>42790.366666666661</v>
      </c>
      <c r="K3340">
        <v>1486129680</v>
      </c>
      <c r="L3340" s="13">
        <f t="shared" si="26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62"/>
        <v>1.0218</v>
      </c>
      <c r="R3340" s="8">
        <f t="shared" si="263"/>
        <v>136.84821428571428</v>
      </c>
      <c r="S3340" t="s">
        <v>8317</v>
      </c>
      <c r="T3340" t="s">
        <v>8318</v>
      </c>
      <c r="U3340">
        <f t="shared" si="264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60"/>
        <v>42579.457384259258</v>
      </c>
      <c r="K3341">
        <v>1467129518</v>
      </c>
      <c r="L3341" s="13">
        <f t="shared" si="26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62"/>
        <v>1.0435000000000001</v>
      </c>
      <c r="R3341" s="8">
        <f t="shared" si="263"/>
        <v>177.61702127659575</v>
      </c>
      <c r="S3341" t="s">
        <v>8317</v>
      </c>
      <c r="T3341" t="s">
        <v>8318</v>
      </c>
      <c r="U3341">
        <f t="shared" si="264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60"/>
        <v>42710.765671296293</v>
      </c>
      <c r="K3342">
        <v>1478906554</v>
      </c>
      <c r="L3342" s="13">
        <f t="shared" si="26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62"/>
        <v>1.3816666666666666</v>
      </c>
      <c r="R3342" s="8">
        <f t="shared" si="263"/>
        <v>109.07894736842105</v>
      </c>
      <c r="S3342" t="s">
        <v>8317</v>
      </c>
      <c r="T3342" t="s">
        <v>8318</v>
      </c>
      <c r="U3342">
        <f t="shared" si="264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60"/>
        <v>42533.499999999993</v>
      </c>
      <c r="K3343">
        <v>1463771421</v>
      </c>
      <c r="L3343" s="13">
        <f t="shared" si="26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62"/>
        <v>1</v>
      </c>
      <c r="R3343" s="8">
        <f t="shared" si="263"/>
        <v>119.64285714285714</v>
      </c>
      <c r="S3343" t="s">
        <v>8317</v>
      </c>
      <c r="T3343" t="s">
        <v>8318</v>
      </c>
      <c r="U3343">
        <f t="shared" si="264"/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60"/>
        <v>42094.999305555553</v>
      </c>
      <c r="K3344">
        <v>1425020810</v>
      </c>
      <c r="L3344" s="13">
        <f t="shared" si="261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62"/>
        <v>1.0166666666666666</v>
      </c>
      <c r="R3344" s="8">
        <f t="shared" si="263"/>
        <v>78.205128205128204</v>
      </c>
      <c r="S3344" t="s">
        <v>8317</v>
      </c>
      <c r="T3344" t="s">
        <v>8318</v>
      </c>
      <c r="U3344">
        <f t="shared" si="264"/>
        <v>32.911226851851097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60"/>
        <v>42473.345833333333</v>
      </c>
      <c r="K3345">
        <v>1458770384</v>
      </c>
      <c r="L3345" s="13">
        <f t="shared" si="26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62"/>
        <v>1.7142857142857142</v>
      </c>
      <c r="R3345" s="8">
        <f t="shared" si="263"/>
        <v>52.173913043478258</v>
      </c>
      <c r="S3345" t="s">
        <v>8317</v>
      </c>
      <c r="T3345" t="s">
        <v>8318</v>
      </c>
      <c r="U3345">
        <f t="shared" si="264"/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60"/>
        <v>41880.991817129623</v>
      </c>
      <c r="K3346">
        <v>1406782093</v>
      </c>
      <c r="L3346" s="13">
        <f t="shared" si="26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62"/>
        <v>1.0144444444444445</v>
      </c>
      <c r="R3346" s="8">
        <f t="shared" si="263"/>
        <v>114.125</v>
      </c>
      <c r="S3346" t="s">
        <v>8317</v>
      </c>
      <c r="T3346" t="s">
        <v>8318</v>
      </c>
      <c r="U3346">
        <f t="shared" si="264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60"/>
        <v>42111.817361111105</v>
      </c>
      <c r="K3347">
        <v>1424226768</v>
      </c>
      <c r="L3347" s="13">
        <f t="shared" si="26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62"/>
        <v>1.3</v>
      </c>
      <c r="R3347" s="8">
        <f t="shared" si="263"/>
        <v>50</v>
      </c>
      <c r="S3347" t="s">
        <v>8317</v>
      </c>
      <c r="T3347" t="s">
        <v>8318</v>
      </c>
      <c r="U3347">
        <f t="shared" si="264"/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60"/>
        <v>42060.816087962965</v>
      </c>
      <c r="K3348">
        <v>1424306110</v>
      </c>
      <c r="L3348" s="13">
        <f t="shared" si="26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62"/>
        <v>1.1000000000000001</v>
      </c>
      <c r="R3348" s="8">
        <f t="shared" si="263"/>
        <v>91.666666666666671</v>
      </c>
      <c r="S3348" t="s">
        <v>8317</v>
      </c>
      <c r="T3348" t="s">
        <v>8318</v>
      </c>
      <c r="U3348">
        <f t="shared" si="264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60"/>
        <v>42498.666666666664</v>
      </c>
      <c r="K3349">
        <v>1461503654</v>
      </c>
      <c r="L3349" s="13">
        <f t="shared" si="26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62"/>
        <v>1.1944999999999999</v>
      </c>
      <c r="R3349" s="8">
        <f t="shared" si="263"/>
        <v>108.59090909090909</v>
      </c>
      <c r="S3349" t="s">
        <v>8317</v>
      </c>
      <c r="T3349" t="s">
        <v>8318</v>
      </c>
      <c r="U3349">
        <f t="shared" si="264"/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60"/>
        <v>42489.957638888889</v>
      </c>
      <c r="K3350">
        <v>1459949080</v>
      </c>
      <c r="L3350" s="13">
        <f t="shared" si="26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62"/>
        <v>1.002909090909091</v>
      </c>
      <c r="R3350" s="8">
        <f t="shared" si="263"/>
        <v>69.822784810126578</v>
      </c>
      <c r="S3350" t="s">
        <v>8317</v>
      </c>
      <c r="T3350" t="s">
        <v>8318</v>
      </c>
      <c r="U3350">
        <f t="shared" si="264"/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60"/>
        <v>42534.499999999993</v>
      </c>
      <c r="K3351">
        <v>1463971172</v>
      </c>
      <c r="L3351" s="13">
        <f t="shared" si="26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62"/>
        <v>1.534</v>
      </c>
      <c r="R3351" s="8">
        <f t="shared" si="263"/>
        <v>109.57142857142857</v>
      </c>
      <c r="S3351" t="s">
        <v>8317</v>
      </c>
      <c r="T3351" t="s">
        <v>8318</v>
      </c>
      <c r="U3351">
        <f t="shared" si="264"/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60"/>
        <v>42337.749999999993</v>
      </c>
      <c r="K3352">
        <v>1445791811</v>
      </c>
      <c r="L3352" s="13">
        <f t="shared" si="26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62"/>
        <v>1.0442857142857143</v>
      </c>
      <c r="R3352" s="8">
        <f t="shared" si="263"/>
        <v>71.666666666666671</v>
      </c>
      <c r="S3352" t="s">
        <v>8317</v>
      </c>
      <c r="T3352" t="s">
        <v>8318</v>
      </c>
      <c r="U3352">
        <f t="shared" si="264"/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60"/>
        <v>41843.25</v>
      </c>
      <c r="K3353">
        <v>1402910965</v>
      </c>
      <c r="L3353" s="13">
        <f t="shared" si="26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62"/>
        <v>1.0109999999999999</v>
      </c>
      <c r="R3353" s="8">
        <f t="shared" si="263"/>
        <v>93.611111111111114</v>
      </c>
      <c r="S3353" t="s">
        <v>8317</v>
      </c>
      <c r="T3353" t="s">
        <v>8318</v>
      </c>
      <c r="U3353">
        <f t="shared" si="264"/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60"/>
        <v>42552.749999999993</v>
      </c>
      <c r="K3354">
        <v>1462492178</v>
      </c>
      <c r="L3354" s="13">
        <f t="shared" si="26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62"/>
        <v>1.0751999999999999</v>
      </c>
      <c r="R3354" s="8">
        <f t="shared" si="263"/>
        <v>76.8</v>
      </c>
      <c r="S3354" t="s">
        <v>8317</v>
      </c>
      <c r="T3354" t="s">
        <v>8318</v>
      </c>
      <c r="U3354">
        <f t="shared" si="264"/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60"/>
        <v>42492.749999999993</v>
      </c>
      <c r="K3355">
        <v>1461061350</v>
      </c>
      <c r="L3355" s="13">
        <f t="shared" si="26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62"/>
        <v>3.15</v>
      </c>
      <c r="R3355" s="8">
        <f t="shared" si="263"/>
        <v>35.795454545454547</v>
      </c>
      <c r="S3355" t="s">
        <v>8317</v>
      </c>
      <c r="T3355" t="s">
        <v>8318</v>
      </c>
      <c r="U3355">
        <f t="shared" si="264"/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60"/>
        <v>42305.959027777775</v>
      </c>
      <c r="K3356">
        <v>1443029206</v>
      </c>
      <c r="L3356" s="13">
        <f t="shared" si="26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62"/>
        <v>1.0193333333333334</v>
      </c>
      <c r="R3356" s="8">
        <f t="shared" si="263"/>
        <v>55.6</v>
      </c>
      <c r="S3356" t="s">
        <v>8317</v>
      </c>
      <c r="T3356" t="s">
        <v>8318</v>
      </c>
      <c r="U3356">
        <f t="shared" si="264"/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60"/>
        <v>42500.261805555558</v>
      </c>
      <c r="K3357">
        <v>1461941527</v>
      </c>
      <c r="L3357" s="13">
        <f t="shared" si="26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62"/>
        <v>1.2628571428571429</v>
      </c>
      <c r="R3357" s="8">
        <f t="shared" si="263"/>
        <v>147.33333333333334</v>
      </c>
      <c r="S3357" t="s">
        <v>8317</v>
      </c>
      <c r="T3357" t="s">
        <v>8318</v>
      </c>
      <c r="U3357">
        <f t="shared" si="264"/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60"/>
        <v>42566.607314814813</v>
      </c>
      <c r="K3358">
        <v>1466019272</v>
      </c>
      <c r="L3358" s="13">
        <f t="shared" si="26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62"/>
        <v>1.014</v>
      </c>
      <c r="R3358" s="8">
        <f t="shared" si="263"/>
        <v>56.333333333333336</v>
      </c>
      <c r="S3358" t="s">
        <v>8317</v>
      </c>
      <c r="T3358" t="s">
        <v>8318</v>
      </c>
      <c r="U3358">
        <f t="shared" si="264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60"/>
        <v>41852.209606481476</v>
      </c>
      <c r="K3359">
        <v>1404295310</v>
      </c>
      <c r="L3359" s="13">
        <f t="shared" si="26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62"/>
        <v>1.01</v>
      </c>
      <c r="R3359" s="8">
        <f t="shared" si="263"/>
        <v>96.19047619047619</v>
      </c>
      <c r="S3359" t="s">
        <v>8317</v>
      </c>
      <c r="T3359" t="s">
        <v>8318</v>
      </c>
      <c r="U3359">
        <f t="shared" si="264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60"/>
        <v>41962.144432870373</v>
      </c>
      <c r="K3360">
        <v>1413790079</v>
      </c>
      <c r="L3360" s="13">
        <f t="shared" si="26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62"/>
        <v>1.0299</v>
      </c>
      <c r="R3360" s="8">
        <f t="shared" si="263"/>
        <v>63.574074074074076</v>
      </c>
      <c r="S3360" t="s">
        <v>8317</v>
      </c>
      <c r="T3360" t="s">
        <v>8318</v>
      </c>
      <c r="U3360">
        <f t="shared" si="264"/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60"/>
        <v>42790.848773148151</v>
      </c>
      <c r="K3361">
        <v>1484097734</v>
      </c>
      <c r="L3361" s="13">
        <f t="shared" si="26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62"/>
        <v>1.0625</v>
      </c>
      <c r="R3361" s="8">
        <f t="shared" si="263"/>
        <v>184.78260869565219</v>
      </c>
      <c r="S3361" t="s">
        <v>8317</v>
      </c>
      <c r="T3361" t="s">
        <v>8318</v>
      </c>
      <c r="U3361">
        <f t="shared" si="264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60"/>
        <v>42718.457638888889</v>
      </c>
      <c r="K3362">
        <v>1479866343</v>
      </c>
      <c r="L3362" s="13">
        <f t="shared" si="26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62"/>
        <v>1.0137777777777779</v>
      </c>
      <c r="R3362" s="8">
        <f t="shared" si="263"/>
        <v>126.72222222222223</v>
      </c>
      <c r="S3362" t="s">
        <v>8317</v>
      </c>
      <c r="T3362" t="s">
        <v>8318</v>
      </c>
      <c r="U3362">
        <f t="shared" si="264"/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60"/>
        <v>41883.457638888889</v>
      </c>
      <c r="K3363">
        <v>1408062990</v>
      </c>
      <c r="L3363" s="13">
        <f t="shared" si="26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62"/>
        <v>1.1346000000000001</v>
      </c>
      <c r="R3363" s="8">
        <f t="shared" si="263"/>
        <v>83.42647058823529</v>
      </c>
      <c r="S3363" t="s">
        <v>8317</v>
      </c>
      <c r="T3363" t="s">
        <v>8318</v>
      </c>
      <c r="U3363">
        <f t="shared" si="264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60"/>
        <v>42069.996527777774</v>
      </c>
      <c r="K3364">
        <v>1424484717</v>
      </c>
      <c r="L3364" s="13">
        <f t="shared" si="26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62"/>
        <v>2.1800000000000002</v>
      </c>
      <c r="R3364" s="8">
        <f t="shared" si="263"/>
        <v>54.5</v>
      </c>
      <c r="S3364" t="s">
        <v>8317</v>
      </c>
      <c r="T3364" t="s">
        <v>8318</v>
      </c>
      <c r="U3364">
        <f t="shared" si="264"/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60"/>
        <v>41870.458333333328</v>
      </c>
      <c r="K3365">
        <v>1406831445</v>
      </c>
      <c r="L3365" s="13">
        <f t="shared" si="26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62"/>
        <v>1.0141935483870967</v>
      </c>
      <c r="R3365" s="8">
        <f t="shared" si="263"/>
        <v>302.30769230769232</v>
      </c>
      <c r="S3365" t="s">
        <v>8317</v>
      </c>
      <c r="T3365" t="s">
        <v>8318</v>
      </c>
      <c r="U3365">
        <f t="shared" si="264"/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60"/>
        <v>42444.666666666664</v>
      </c>
      <c r="K3366">
        <v>1456183649</v>
      </c>
      <c r="L3366" s="13">
        <f t="shared" si="26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62"/>
        <v>1.0593333333333332</v>
      </c>
      <c r="R3366" s="8">
        <f t="shared" si="263"/>
        <v>44.138888888888886</v>
      </c>
      <c r="S3366" t="s">
        <v>8317</v>
      </c>
      <c r="T3366" t="s">
        <v>8318</v>
      </c>
      <c r="U3366">
        <f t="shared" si="264"/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60"/>
        <v>42350.893425925919</v>
      </c>
      <c r="K3367">
        <v>1447381592</v>
      </c>
      <c r="L3367" s="13">
        <f t="shared" si="261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62"/>
        <v>1.04</v>
      </c>
      <c r="R3367" s="8">
        <f t="shared" si="263"/>
        <v>866.66666666666663</v>
      </c>
      <c r="S3367" t="s">
        <v>8317</v>
      </c>
      <c r="T3367" t="s">
        <v>8318</v>
      </c>
      <c r="U3367">
        <f t="shared" si="264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60"/>
        <v>42136.859224537031</v>
      </c>
      <c r="K3368">
        <v>1428889037</v>
      </c>
      <c r="L3368" s="13">
        <f t="shared" si="26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62"/>
        <v>2.21</v>
      </c>
      <c r="R3368" s="8">
        <f t="shared" si="263"/>
        <v>61.388888888888886</v>
      </c>
      <c r="S3368" t="s">
        <v>8317</v>
      </c>
      <c r="T3368" t="s">
        <v>8318</v>
      </c>
      <c r="U3368">
        <f t="shared" si="264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60"/>
        <v>42217.725624999999</v>
      </c>
      <c r="K3369">
        <v>1436307894</v>
      </c>
      <c r="L3369" s="13">
        <f t="shared" si="26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62"/>
        <v>1.1866666666666668</v>
      </c>
      <c r="R3369" s="8">
        <f t="shared" si="263"/>
        <v>29.666666666666668</v>
      </c>
      <c r="S3369" t="s">
        <v>8317</v>
      </c>
      <c r="T3369" t="s">
        <v>8318</v>
      </c>
      <c r="U3369">
        <f t="shared" si="264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60"/>
        <v>42004.999999999993</v>
      </c>
      <c r="K3370">
        <v>1416977259</v>
      </c>
      <c r="L3370" s="13">
        <f t="shared" si="26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62"/>
        <v>1.046</v>
      </c>
      <c r="R3370" s="8">
        <f t="shared" si="263"/>
        <v>45.478260869565219</v>
      </c>
      <c r="S3370" t="s">
        <v>8317</v>
      </c>
      <c r="T3370" t="s">
        <v>8318</v>
      </c>
      <c r="U3370">
        <f t="shared" si="264"/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60"/>
        <v>42749.833101851851</v>
      </c>
      <c r="K3371">
        <v>1479257980</v>
      </c>
      <c r="L3371" s="13">
        <f t="shared" si="26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62"/>
        <v>1.0389999999999999</v>
      </c>
      <c r="R3371" s="8">
        <f t="shared" si="263"/>
        <v>96.203703703703709</v>
      </c>
      <c r="S3371" t="s">
        <v>8317</v>
      </c>
      <c r="T3371" t="s">
        <v>8318</v>
      </c>
      <c r="U3371">
        <f t="shared" si="264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60"/>
        <v>42721.124999999993</v>
      </c>
      <c r="K3372">
        <v>1479283285</v>
      </c>
      <c r="L3372" s="13">
        <f t="shared" si="26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62"/>
        <v>1.1773333333333333</v>
      </c>
      <c r="R3372" s="8">
        <f t="shared" si="263"/>
        <v>67.92307692307692</v>
      </c>
      <c r="S3372" t="s">
        <v>8317</v>
      </c>
      <c r="T3372" t="s">
        <v>8318</v>
      </c>
      <c r="U3372">
        <f t="shared" si="264"/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60"/>
        <v>42340.666261574072</v>
      </c>
      <c r="K3373">
        <v>1446670765</v>
      </c>
      <c r="L3373" s="13">
        <f t="shared" si="26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62"/>
        <v>1.385</v>
      </c>
      <c r="R3373" s="8">
        <f t="shared" si="263"/>
        <v>30.777777777777779</v>
      </c>
      <c r="S3373" t="s">
        <v>8317</v>
      </c>
      <c r="T3373" t="s">
        <v>8318</v>
      </c>
      <c r="U3373">
        <f t="shared" si="264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60"/>
        <v>41875.999305555553</v>
      </c>
      <c r="K3374">
        <v>1407157756</v>
      </c>
      <c r="L3374" s="13">
        <f t="shared" si="26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62"/>
        <v>1.0349999999999999</v>
      </c>
      <c r="R3374" s="8">
        <f t="shared" si="263"/>
        <v>38.333333333333336</v>
      </c>
      <c r="S3374" t="s">
        <v>8317</v>
      </c>
      <c r="T3374" t="s">
        <v>8318</v>
      </c>
      <c r="U3374">
        <f t="shared" si="264"/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60"/>
        <v>42203.458333333336</v>
      </c>
      <c r="K3375">
        <v>1435177840</v>
      </c>
      <c r="L3375" s="13">
        <f t="shared" si="26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62"/>
        <v>1.0024999999999999</v>
      </c>
      <c r="R3375" s="8">
        <f t="shared" si="263"/>
        <v>66.833333333333329</v>
      </c>
      <c r="S3375" t="s">
        <v>8317</v>
      </c>
      <c r="T3375" t="s">
        <v>8318</v>
      </c>
      <c r="U3375">
        <f t="shared" si="264"/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60"/>
        <v>42305.523333333331</v>
      </c>
      <c r="K3376">
        <v>1443461616</v>
      </c>
      <c r="L3376" s="13">
        <f t="shared" si="26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62"/>
        <v>1.0657142857142856</v>
      </c>
      <c r="R3376" s="8">
        <f t="shared" si="263"/>
        <v>71.730769230769226</v>
      </c>
      <c r="S3376" t="s">
        <v>8317</v>
      </c>
      <c r="T3376" t="s">
        <v>8318</v>
      </c>
      <c r="U3376">
        <f t="shared" si="264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60"/>
        <v>41777.402465277773</v>
      </c>
      <c r="K3377">
        <v>1399387173</v>
      </c>
      <c r="L3377" s="13">
        <f t="shared" si="26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62"/>
        <v>1</v>
      </c>
      <c r="R3377" s="8">
        <f t="shared" si="263"/>
        <v>176.47058823529412</v>
      </c>
      <c r="S3377" t="s">
        <v>8317</v>
      </c>
      <c r="T3377" t="s">
        <v>8318</v>
      </c>
      <c r="U3377">
        <f t="shared" si="264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60"/>
        <v>42119.451319444437</v>
      </c>
      <c r="K3378">
        <v>1424796594</v>
      </c>
      <c r="L3378" s="13">
        <f t="shared" si="26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62"/>
        <v>1.0001249999999999</v>
      </c>
      <c r="R3378" s="8">
        <f t="shared" si="263"/>
        <v>421.10526315789474</v>
      </c>
      <c r="S3378" t="s">
        <v>8317</v>
      </c>
      <c r="T3378" t="s">
        <v>8318</v>
      </c>
      <c r="U3378">
        <f t="shared" si="264"/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60"/>
        <v>42083.49722222222</v>
      </c>
      <c r="K3379">
        <v>1424280899</v>
      </c>
      <c r="L3379" s="13">
        <f t="shared" si="261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62"/>
        <v>1.0105</v>
      </c>
      <c r="R3379" s="8">
        <f t="shared" si="263"/>
        <v>104.98701298701299</v>
      </c>
      <c r="S3379" t="s">
        <v>8317</v>
      </c>
      <c r="T3379" t="s">
        <v>8318</v>
      </c>
      <c r="U3379">
        <f t="shared" si="264"/>
        <v>29.972928240742476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60"/>
        <v>41882.338888888888</v>
      </c>
      <c r="K3380">
        <v>1407400306</v>
      </c>
      <c r="L3380" s="13">
        <f t="shared" si="26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62"/>
        <v>1.0763636363636364</v>
      </c>
      <c r="R3380" s="8">
        <f t="shared" si="263"/>
        <v>28.19047619047619</v>
      </c>
      <c r="S3380" t="s">
        <v>8317</v>
      </c>
      <c r="T3380" t="s">
        <v>8318</v>
      </c>
      <c r="U3380">
        <f t="shared" si="264"/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60"/>
        <v>42242.749999999993</v>
      </c>
      <c r="K3381">
        <v>1439122800</v>
      </c>
      <c r="L3381" s="13">
        <f t="shared" si="26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62"/>
        <v>1.0365</v>
      </c>
      <c r="R3381" s="8">
        <f t="shared" si="263"/>
        <v>54.55263157894737</v>
      </c>
      <c r="S3381" t="s">
        <v>8317</v>
      </c>
      <c r="T3381" t="s">
        <v>8318</v>
      </c>
      <c r="U3381">
        <f t="shared" si="264"/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60"/>
        <v>41972.786782407406</v>
      </c>
      <c r="K3382">
        <v>1414277578</v>
      </c>
      <c r="L3382" s="13">
        <f t="shared" si="261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62"/>
        <v>1.0443333333333333</v>
      </c>
      <c r="R3382" s="8">
        <f t="shared" si="263"/>
        <v>111.89285714285714</v>
      </c>
      <c r="S3382" t="s">
        <v>8317</v>
      </c>
      <c r="T3382" t="s">
        <v>8318</v>
      </c>
      <c r="U3382">
        <f t="shared" si="264"/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60"/>
        <v>42073.934988425921</v>
      </c>
      <c r="K3383">
        <v>1423455983</v>
      </c>
      <c r="L3383" s="13">
        <f t="shared" si="26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62"/>
        <v>1.0225</v>
      </c>
      <c r="R3383" s="8">
        <f t="shared" si="263"/>
        <v>85.208333333333329</v>
      </c>
      <c r="S3383" t="s">
        <v>8317</v>
      </c>
      <c r="T3383" t="s">
        <v>8318</v>
      </c>
      <c r="U3383">
        <f t="shared" si="264"/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60"/>
        <v>42583.749305555553</v>
      </c>
      <c r="K3384">
        <v>1467973256</v>
      </c>
      <c r="L3384" s="13">
        <f t="shared" si="26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62"/>
        <v>1.0074285714285713</v>
      </c>
      <c r="R3384" s="8">
        <f t="shared" si="263"/>
        <v>76.652173913043484</v>
      </c>
      <c r="S3384" t="s">
        <v>8317</v>
      </c>
      <c r="T3384" t="s">
        <v>8318</v>
      </c>
      <c r="U3384">
        <f t="shared" si="264"/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60"/>
        <v>42544.574305555558</v>
      </c>
      <c r="K3385">
        <v>1464979620</v>
      </c>
      <c r="L3385" s="13">
        <f t="shared" si="26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62"/>
        <v>1.1171428571428572</v>
      </c>
      <c r="R3385" s="8">
        <f t="shared" si="263"/>
        <v>65.166666666666671</v>
      </c>
      <c r="S3385" t="s">
        <v>8317</v>
      </c>
      <c r="T3385" t="s">
        <v>8318</v>
      </c>
      <c r="U3385">
        <f t="shared" si="264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60"/>
        <v>42328.916666666664</v>
      </c>
      <c r="K3386">
        <v>1444874768</v>
      </c>
      <c r="L3386" s="13">
        <f t="shared" si="26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62"/>
        <v>1.0001100000000001</v>
      </c>
      <c r="R3386" s="8">
        <f t="shared" si="263"/>
        <v>93.760312499999998</v>
      </c>
      <c r="S3386" t="s">
        <v>8317</v>
      </c>
      <c r="T3386" t="s">
        <v>8318</v>
      </c>
      <c r="U3386">
        <f t="shared" si="264"/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60"/>
        <v>41983.659166666665</v>
      </c>
      <c r="K3387">
        <v>1415652552</v>
      </c>
      <c r="L3387" s="13">
        <f t="shared" si="26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62"/>
        <v>1</v>
      </c>
      <c r="R3387" s="8">
        <f t="shared" si="263"/>
        <v>133.33333333333334</v>
      </c>
      <c r="S3387" t="s">
        <v>8317</v>
      </c>
      <c r="T3387" t="s">
        <v>8318</v>
      </c>
      <c r="U3387">
        <f t="shared" si="264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60"/>
        <v>41976.436412037037</v>
      </c>
      <c r="K3388">
        <v>1415028506</v>
      </c>
      <c r="L3388" s="13">
        <f t="shared" si="26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62"/>
        <v>1.05</v>
      </c>
      <c r="R3388" s="8">
        <f t="shared" si="263"/>
        <v>51.219512195121951</v>
      </c>
      <c r="S3388" t="s">
        <v>8317</v>
      </c>
      <c r="T3388" t="s">
        <v>8318</v>
      </c>
      <c r="U3388">
        <f t="shared" si="264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60"/>
        <v>41987.554259259261</v>
      </c>
      <c r="K3389">
        <v>1415125088</v>
      </c>
      <c r="L3389" s="13">
        <f t="shared" si="261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62"/>
        <v>1.1686666666666667</v>
      </c>
      <c r="R3389" s="8">
        <f t="shared" si="263"/>
        <v>100.17142857142858</v>
      </c>
      <c r="S3389" t="s">
        <v>8317</v>
      </c>
      <c r="T3389" t="s">
        <v>8318</v>
      </c>
      <c r="U3389">
        <f t="shared" si="264"/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60"/>
        <v>42173.252789351849</v>
      </c>
      <c r="K3390">
        <v>1432033441</v>
      </c>
      <c r="L3390" s="13">
        <f t="shared" si="26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62"/>
        <v>1.038</v>
      </c>
      <c r="R3390" s="8">
        <f t="shared" si="263"/>
        <v>34.6</v>
      </c>
      <c r="S3390" t="s">
        <v>8317</v>
      </c>
      <c r="T3390" t="s">
        <v>8318</v>
      </c>
      <c r="U3390">
        <f t="shared" si="264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60"/>
        <v>42524.355115740742</v>
      </c>
      <c r="K3391">
        <v>1462368682</v>
      </c>
      <c r="L3391" s="13">
        <f t="shared" si="26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62"/>
        <v>1.145</v>
      </c>
      <c r="R3391" s="8">
        <f t="shared" si="263"/>
        <v>184.67741935483872</v>
      </c>
      <c r="S3391" t="s">
        <v>8317</v>
      </c>
      <c r="T3391" t="s">
        <v>8318</v>
      </c>
      <c r="U3391">
        <f t="shared" si="264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60"/>
        <v>41830.566493055558</v>
      </c>
      <c r="K3392">
        <v>1403721345</v>
      </c>
      <c r="L3392" s="13">
        <f t="shared" si="261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62"/>
        <v>1.024</v>
      </c>
      <c r="R3392" s="8">
        <f t="shared" si="263"/>
        <v>69.818181818181813</v>
      </c>
      <c r="S3392" t="s">
        <v>8317</v>
      </c>
      <c r="T3392" t="s">
        <v>8318</v>
      </c>
      <c r="U3392">
        <f t="shared" si="264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60"/>
        <v>41859.727777777771</v>
      </c>
      <c r="K3393">
        <v>1404997548</v>
      </c>
      <c r="L3393" s="13">
        <f t="shared" si="26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62"/>
        <v>2.23</v>
      </c>
      <c r="R3393" s="8">
        <f t="shared" si="263"/>
        <v>61.944444444444443</v>
      </c>
      <c r="S3393" t="s">
        <v>8317</v>
      </c>
      <c r="T3393" t="s">
        <v>8318</v>
      </c>
      <c r="U3393">
        <f t="shared" si="264"/>
        <v>29.390416666661622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ref="J3394:J3457" si="265">(I3394/86400)+25569+(-5/24)</f>
        <v>42496.63721064815</v>
      </c>
      <c r="K3394">
        <v>1458245855</v>
      </c>
      <c r="L3394" s="13">
        <f t="shared" ref="L3394:L3457" si="266">(K3394/86400)+25569+(-5/24)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67">E3394/D3394</f>
        <v>1</v>
      </c>
      <c r="R3394" s="8">
        <f t="shared" ref="R3394:R3457" si="268">E3394/N3394</f>
        <v>41.666666666666664</v>
      </c>
      <c r="S3394" t="s">
        <v>8317</v>
      </c>
      <c r="T3394" t="s">
        <v>8318</v>
      </c>
      <c r="U3394">
        <f t="shared" si="264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si="265"/>
        <v>41948.823611111111</v>
      </c>
      <c r="K3395">
        <v>1413065230</v>
      </c>
      <c r="L3395" s="13">
        <f t="shared" si="266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67"/>
        <v>1.0580000000000001</v>
      </c>
      <c r="R3395" s="8">
        <f t="shared" si="268"/>
        <v>36.06818181818182</v>
      </c>
      <c r="S3395" t="s">
        <v>8317</v>
      </c>
      <c r="T3395" t="s">
        <v>8318</v>
      </c>
      <c r="U3395">
        <f t="shared" ref="U3395:U3458" si="269">J3395-L3395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65"/>
        <v>41847.387094907404</v>
      </c>
      <c r="K3396">
        <v>1403878645</v>
      </c>
      <c r="L3396" s="13">
        <f t="shared" si="266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67"/>
        <v>1.4236363636363636</v>
      </c>
      <c r="R3396" s="8">
        <f t="shared" si="268"/>
        <v>29</v>
      </c>
      <c r="S3396" t="s">
        <v>8317</v>
      </c>
      <c r="T3396" t="s">
        <v>8318</v>
      </c>
      <c r="U3396">
        <f t="shared" si="269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65"/>
        <v>42154.548611111109</v>
      </c>
      <c r="K3397">
        <v>1431795944</v>
      </c>
      <c r="L3397" s="13">
        <f t="shared" si="266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67"/>
        <v>1.84</v>
      </c>
      <c r="R3397" s="8">
        <f t="shared" si="268"/>
        <v>24.210526315789473</v>
      </c>
      <c r="S3397" t="s">
        <v>8317</v>
      </c>
      <c r="T3397" t="s">
        <v>8318</v>
      </c>
      <c r="U3397">
        <f t="shared" si="269"/>
        <v>14.044629629635892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65"/>
        <v>41790.957638888889</v>
      </c>
      <c r="K3398">
        <v>1399286589</v>
      </c>
      <c r="L3398" s="13">
        <f t="shared" si="266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67"/>
        <v>1.0433333333333332</v>
      </c>
      <c r="R3398" s="8">
        <f t="shared" si="268"/>
        <v>55.892857142857146</v>
      </c>
      <c r="S3398" t="s">
        <v>8317</v>
      </c>
      <c r="T3398" t="s">
        <v>8318</v>
      </c>
      <c r="U3398">
        <f t="shared" si="269"/>
        <v>26.719340277777519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65"/>
        <v>42418.708333333336</v>
      </c>
      <c r="K3399">
        <v>1452338929</v>
      </c>
      <c r="L3399" s="13">
        <f t="shared" si="266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67"/>
        <v>1.1200000000000001</v>
      </c>
      <c r="R3399" s="8">
        <f t="shared" si="268"/>
        <v>11.666666666666666</v>
      </c>
      <c r="S3399" t="s">
        <v>8317</v>
      </c>
      <c r="T3399" t="s">
        <v>8318</v>
      </c>
      <c r="U3399">
        <f t="shared" si="269"/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65"/>
        <v>41964.499999999993</v>
      </c>
      <c r="K3400">
        <v>1414605776</v>
      </c>
      <c r="L3400" s="13">
        <f t="shared" si="266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67"/>
        <v>1.1107499999999999</v>
      </c>
      <c r="R3400" s="8">
        <f t="shared" si="268"/>
        <v>68.353846153846149</v>
      </c>
      <c r="S3400" t="s">
        <v>8317</v>
      </c>
      <c r="T3400" t="s">
        <v>8318</v>
      </c>
      <c r="U3400">
        <f t="shared" si="269"/>
        <v>22.956296296295477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65"/>
        <v>42056.712094907409</v>
      </c>
      <c r="K3401">
        <v>1421964325</v>
      </c>
      <c r="L3401" s="13">
        <f t="shared" si="266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67"/>
        <v>1.0375000000000001</v>
      </c>
      <c r="R3401" s="8">
        <f t="shared" si="268"/>
        <v>27.065217391304348</v>
      </c>
      <c r="S3401" t="s">
        <v>8317</v>
      </c>
      <c r="T3401" t="s">
        <v>8318</v>
      </c>
      <c r="U3401">
        <f t="shared" si="269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65"/>
        <v>41879.745532407404</v>
      </c>
      <c r="K3402">
        <v>1405378414</v>
      </c>
      <c r="L3402" s="13">
        <f t="shared" si="266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67"/>
        <v>1.0041</v>
      </c>
      <c r="R3402" s="8">
        <f t="shared" si="268"/>
        <v>118.12941176470588</v>
      </c>
      <c r="S3402" t="s">
        <v>8317</v>
      </c>
      <c r="T3402" t="s">
        <v>8318</v>
      </c>
      <c r="U3402">
        <f t="shared" si="269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65"/>
        <v>42223.5155787037</v>
      </c>
      <c r="K3403">
        <v>1436376146</v>
      </c>
      <c r="L3403" s="13">
        <f t="shared" si="266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67"/>
        <v>1.0186206896551724</v>
      </c>
      <c r="R3403" s="8">
        <f t="shared" si="268"/>
        <v>44.757575757575758</v>
      </c>
      <c r="S3403" t="s">
        <v>8317</v>
      </c>
      <c r="T3403" t="s">
        <v>8318</v>
      </c>
      <c r="U3403">
        <f t="shared" si="269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65"/>
        <v>42319.896527777775</v>
      </c>
      <c r="K3404">
        <v>1444747843</v>
      </c>
      <c r="L3404" s="13">
        <f t="shared" si="266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67"/>
        <v>1.0976666666666666</v>
      </c>
      <c r="R3404" s="8">
        <f t="shared" si="268"/>
        <v>99.787878787878782</v>
      </c>
      <c r="S3404" t="s">
        <v>8317</v>
      </c>
      <c r="T3404" t="s">
        <v>8318</v>
      </c>
      <c r="U3404">
        <f t="shared" si="269"/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65"/>
        <v>42180.253749999996</v>
      </c>
      <c r="K3405">
        <v>1432638324</v>
      </c>
      <c r="L3405" s="13">
        <f t="shared" si="266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67"/>
        <v>1</v>
      </c>
      <c r="R3405" s="8">
        <f t="shared" si="268"/>
        <v>117.64705882352941</v>
      </c>
      <c r="S3405" t="s">
        <v>8317</v>
      </c>
      <c r="T3405" t="s">
        <v>8318</v>
      </c>
      <c r="U3405">
        <f t="shared" si="269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65"/>
        <v>42172.295162037037</v>
      </c>
      <c r="K3406">
        <v>1432814702</v>
      </c>
      <c r="L3406" s="13">
        <f t="shared" si="266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67"/>
        <v>1.22</v>
      </c>
      <c r="R3406" s="8">
        <f t="shared" si="268"/>
        <v>203.33333333333334</v>
      </c>
      <c r="S3406" t="s">
        <v>8317</v>
      </c>
      <c r="T3406" t="s">
        <v>8318</v>
      </c>
      <c r="U3406">
        <f t="shared" si="269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65"/>
        <v>42430.790972222218</v>
      </c>
      <c r="K3407">
        <v>1455063886</v>
      </c>
      <c r="L3407" s="13">
        <f t="shared" si="266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67"/>
        <v>1.3757142857142857</v>
      </c>
      <c r="R3407" s="8">
        <f t="shared" si="268"/>
        <v>28.323529411764707</v>
      </c>
      <c r="S3407" t="s">
        <v>8317</v>
      </c>
      <c r="T3407" t="s">
        <v>8318</v>
      </c>
      <c r="U3407">
        <f t="shared" si="269"/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65"/>
        <v>41836.284444444442</v>
      </c>
      <c r="K3408">
        <v>1401623376</v>
      </c>
      <c r="L3408" s="13">
        <f t="shared" si="266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67"/>
        <v>1.0031000000000001</v>
      </c>
      <c r="R3408" s="8">
        <f t="shared" si="268"/>
        <v>110.23076923076923</v>
      </c>
      <c r="S3408" t="s">
        <v>8317</v>
      </c>
      <c r="T3408" t="s">
        <v>8318</v>
      </c>
      <c r="U3408">
        <f t="shared" si="269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65"/>
        <v>41826.21399305555</v>
      </c>
      <c r="K3409">
        <v>1402049289</v>
      </c>
      <c r="L3409" s="13">
        <f t="shared" si="266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67"/>
        <v>1.071</v>
      </c>
      <c r="R3409" s="8">
        <f t="shared" si="268"/>
        <v>31.970149253731343</v>
      </c>
      <c r="S3409" t="s">
        <v>8317</v>
      </c>
      <c r="T3409" t="s">
        <v>8318</v>
      </c>
      <c r="U3409">
        <f t="shared" si="269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65"/>
        <v>41838.78361111111</v>
      </c>
      <c r="K3410">
        <v>1403135304</v>
      </c>
      <c r="L3410" s="13">
        <f t="shared" si="266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67"/>
        <v>2.11</v>
      </c>
      <c r="R3410" s="8">
        <f t="shared" si="268"/>
        <v>58.611111111111114</v>
      </c>
      <c r="S3410" t="s">
        <v>8317</v>
      </c>
      <c r="T3410" t="s">
        <v>8318</v>
      </c>
      <c r="U3410">
        <f t="shared" si="269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65"/>
        <v>42582.665277777771</v>
      </c>
      <c r="K3411">
        <v>1466710358</v>
      </c>
      <c r="L3411" s="13">
        <f t="shared" si="266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67"/>
        <v>1.236</v>
      </c>
      <c r="R3411" s="8">
        <f t="shared" si="268"/>
        <v>29.428571428571427</v>
      </c>
      <c r="S3411" t="s">
        <v>8317</v>
      </c>
      <c r="T3411" t="s">
        <v>8318</v>
      </c>
      <c r="U3411">
        <f t="shared" si="269"/>
        <v>38.05928240740468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65"/>
        <v>42527.083333333336</v>
      </c>
      <c r="K3412">
        <v>1462841990</v>
      </c>
      <c r="L3412" s="13">
        <f t="shared" si="266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67"/>
        <v>1.085</v>
      </c>
      <c r="R3412" s="8">
        <f t="shared" si="268"/>
        <v>81.375</v>
      </c>
      <c r="S3412" t="s">
        <v>8317</v>
      </c>
      <c r="T3412" t="s">
        <v>8318</v>
      </c>
      <c r="U3412">
        <f t="shared" si="269"/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65"/>
        <v>42284.814490740733</v>
      </c>
      <c r="K3413">
        <v>1442536372</v>
      </c>
      <c r="L3413" s="13">
        <f t="shared" si="266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67"/>
        <v>1.0356666666666667</v>
      </c>
      <c r="R3413" s="8">
        <f t="shared" si="268"/>
        <v>199.16666666666666</v>
      </c>
      <c r="S3413" t="s">
        <v>8317</v>
      </c>
      <c r="T3413" t="s">
        <v>8318</v>
      </c>
      <c r="U3413">
        <f t="shared" si="269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65"/>
        <v>41909.750717592593</v>
      </c>
      <c r="K3414">
        <v>1409266862</v>
      </c>
      <c r="L3414" s="13">
        <f t="shared" si="266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67"/>
        <v>1</v>
      </c>
      <c r="R3414" s="8">
        <f t="shared" si="268"/>
        <v>115.38461538461539</v>
      </c>
      <c r="S3414" t="s">
        <v>8317</v>
      </c>
      <c r="T3414" t="s">
        <v>8318</v>
      </c>
      <c r="U3414">
        <f t="shared" si="269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65"/>
        <v>42062.999305555553</v>
      </c>
      <c r="K3415">
        <v>1424280938</v>
      </c>
      <c r="L3415" s="13">
        <f t="shared" si="266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67"/>
        <v>1.3</v>
      </c>
      <c r="R3415" s="8">
        <f t="shared" si="268"/>
        <v>46.428571428571431</v>
      </c>
      <c r="S3415" t="s">
        <v>8317</v>
      </c>
      <c r="T3415" t="s">
        <v>8318</v>
      </c>
      <c r="U3415">
        <f t="shared" si="269"/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65"/>
        <v>42705.124305555553</v>
      </c>
      <c r="K3416">
        <v>1478030325</v>
      </c>
      <c r="L3416" s="13">
        <f t="shared" si="266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67"/>
        <v>1.0349999999999999</v>
      </c>
      <c r="R3416" s="8">
        <f t="shared" si="268"/>
        <v>70.568181818181813</v>
      </c>
      <c r="S3416" t="s">
        <v>8317</v>
      </c>
      <c r="T3416" t="s">
        <v>8318</v>
      </c>
      <c r="U3416">
        <f t="shared" si="269"/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65"/>
        <v>42477.770833333336</v>
      </c>
      <c r="K3417">
        <v>1459999656</v>
      </c>
      <c r="L3417" s="13">
        <f t="shared" si="266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67"/>
        <v>1</v>
      </c>
      <c r="R3417" s="8">
        <f t="shared" si="268"/>
        <v>22.222222222222221</v>
      </c>
      <c r="S3417" t="s">
        <v>8317</v>
      </c>
      <c r="T3417" t="s">
        <v>8318</v>
      </c>
      <c r="U3417">
        <f t="shared" si="269"/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65"/>
        <v>42117.562499999993</v>
      </c>
      <c r="K3418">
        <v>1427363645</v>
      </c>
      <c r="L3418" s="13">
        <f t="shared" si="266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67"/>
        <v>1.196</v>
      </c>
      <c r="R3418" s="8">
        <f t="shared" si="268"/>
        <v>159.46666666666667</v>
      </c>
      <c r="S3418" t="s">
        <v>8317</v>
      </c>
      <c r="T3418" t="s">
        <v>8318</v>
      </c>
      <c r="U3418">
        <f t="shared" si="269"/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65"/>
        <v>41937.821527777771</v>
      </c>
      <c r="K3419">
        <v>1410558948</v>
      </c>
      <c r="L3419" s="13">
        <f t="shared" si="266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67"/>
        <v>1.0000058823529412</v>
      </c>
      <c r="R3419" s="8">
        <f t="shared" si="268"/>
        <v>37.777999999999999</v>
      </c>
      <c r="S3419" t="s">
        <v>8317</v>
      </c>
      <c r="T3419" t="s">
        <v>8318</v>
      </c>
      <c r="U3419">
        <f t="shared" si="269"/>
        <v>43.116111111106875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65"/>
        <v>41782.626238425924</v>
      </c>
      <c r="K3420">
        <v>1398283307</v>
      </c>
      <c r="L3420" s="13">
        <f t="shared" si="266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67"/>
        <v>1.00875</v>
      </c>
      <c r="R3420" s="8">
        <f t="shared" si="268"/>
        <v>72.053571428571431</v>
      </c>
      <c r="S3420" t="s">
        <v>8317</v>
      </c>
      <c r="T3420" t="s">
        <v>8318</v>
      </c>
      <c r="U3420">
        <f t="shared" si="269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65"/>
        <v>42466.687499999993</v>
      </c>
      <c r="K3421">
        <v>1458416585</v>
      </c>
      <c r="L3421" s="13">
        <f t="shared" si="266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67"/>
        <v>1.0654545454545454</v>
      </c>
      <c r="R3421" s="8">
        <f t="shared" si="268"/>
        <v>63.695652173913047</v>
      </c>
      <c r="S3421" t="s">
        <v>8317</v>
      </c>
      <c r="T3421" t="s">
        <v>8318</v>
      </c>
      <c r="U3421">
        <f t="shared" si="269"/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65"/>
        <v>42413.791666666664</v>
      </c>
      <c r="K3422">
        <v>1454638202</v>
      </c>
      <c r="L3422" s="13">
        <f t="shared" si="266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67"/>
        <v>1.38</v>
      </c>
      <c r="R3422" s="8">
        <f t="shared" si="268"/>
        <v>28.411764705882351</v>
      </c>
      <c r="S3422" t="s">
        <v>8317</v>
      </c>
      <c r="T3422" t="s">
        <v>8318</v>
      </c>
      <c r="U3422">
        <f t="shared" si="269"/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65"/>
        <v>42067.582905092589</v>
      </c>
      <c r="K3423">
        <v>1422903563</v>
      </c>
      <c r="L3423" s="13">
        <f t="shared" si="266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67"/>
        <v>1.0115000000000001</v>
      </c>
      <c r="R3423" s="8">
        <f t="shared" si="268"/>
        <v>103.21428571428571</v>
      </c>
      <c r="S3423" t="s">
        <v>8317</v>
      </c>
      <c r="T3423" t="s">
        <v>8318</v>
      </c>
      <c r="U3423">
        <f t="shared" si="269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65"/>
        <v>42351.791666666664</v>
      </c>
      <c r="K3424">
        <v>1447594176</v>
      </c>
      <c r="L3424" s="13">
        <f t="shared" si="266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67"/>
        <v>1.091</v>
      </c>
      <c r="R3424" s="8">
        <f t="shared" si="268"/>
        <v>71.152173913043484</v>
      </c>
      <c r="S3424" t="s">
        <v>8317</v>
      </c>
      <c r="T3424" t="s">
        <v>8318</v>
      </c>
      <c r="U3424">
        <f t="shared" si="269"/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65"/>
        <v>42118.703020833331</v>
      </c>
      <c r="K3425">
        <v>1427320341</v>
      </c>
      <c r="L3425" s="13">
        <f t="shared" si="266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67"/>
        <v>1.4</v>
      </c>
      <c r="R3425" s="8">
        <f t="shared" si="268"/>
        <v>35</v>
      </c>
      <c r="S3425" t="s">
        <v>8317</v>
      </c>
      <c r="T3425" t="s">
        <v>8318</v>
      </c>
      <c r="U3425">
        <f t="shared" si="269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65"/>
        <v>42040.082638888889</v>
      </c>
      <c r="K3426">
        <v>1421252084</v>
      </c>
      <c r="L3426" s="13">
        <f t="shared" si="266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67"/>
        <v>1.0358333333333334</v>
      </c>
      <c r="R3426" s="8">
        <f t="shared" si="268"/>
        <v>81.776315789473685</v>
      </c>
      <c r="S3426" t="s">
        <v>8317</v>
      </c>
      <c r="T3426" t="s">
        <v>8318</v>
      </c>
      <c r="U3426">
        <f t="shared" si="269"/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65"/>
        <v>41916.40898148148</v>
      </c>
      <c r="K3427">
        <v>1409669336</v>
      </c>
      <c r="L3427" s="13">
        <f t="shared" si="266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67"/>
        <v>1.0297033333333332</v>
      </c>
      <c r="R3427" s="8">
        <f t="shared" si="268"/>
        <v>297.02980769230766</v>
      </c>
      <c r="S3427" t="s">
        <v>8317</v>
      </c>
      <c r="T3427" t="s">
        <v>8318</v>
      </c>
      <c r="U3427">
        <f t="shared" si="269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65"/>
        <v>41902.875</v>
      </c>
      <c r="K3428">
        <v>1409620903</v>
      </c>
      <c r="L3428" s="13">
        <f t="shared" si="266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67"/>
        <v>1.0813333333333333</v>
      </c>
      <c r="R3428" s="8">
        <f t="shared" si="268"/>
        <v>46.609195402298852</v>
      </c>
      <c r="S3428" t="s">
        <v>8317</v>
      </c>
      <c r="T3428" t="s">
        <v>8318</v>
      </c>
      <c r="U3428">
        <f t="shared" si="269"/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65"/>
        <v>41822.436944444438</v>
      </c>
      <c r="K3429">
        <v>1401722952</v>
      </c>
      <c r="L3429" s="13">
        <f t="shared" si="266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67"/>
        <v>1</v>
      </c>
      <c r="R3429" s="8">
        <f t="shared" si="268"/>
        <v>51.724137931034484</v>
      </c>
      <c r="S3429" t="s">
        <v>8317</v>
      </c>
      <c r="T3429" t="s">
        <v>8318</v>
      </c>
      <c r="U3429">
        <f t="shared" si="269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65"/>
        <v>42063.499999999993</v>
      </c>
      <c r="K3430">
        <v>1422983847</v>
      </c>
      <c r="L3430" s="13">
        <f t="shared" si="266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67"/>
        <v>1.0275000000000001</v>
      </c>
      <c r="R3430" s="8">
        <f t="shared" si="268"/>
        <v>40.294117647058826</v>
      </c>
      <c r="S3430" t="s">
        <v>8317</v>
      </c>
      <c r="T3430" t="s">
        <v>8318</v>
      </c>
      <c r="U3430">
        <f t="shared" si="269"/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65"/>
        <v>42675.813206018516</v>
      </c>
      <c r="K3431">
        <v>1476837061</v>
      </c>
      <c r="L3431" s="13">
        <f t="shared" si="266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67"/>
        <v>1.3</v>
      </c>
      <c r="R3431" s="8">
        <f t="shared" si="268"/>
        <v>16.25</v>
      </c>
      <c r="S3431" t="s">
        <v>8317</v>
      </c>
      <c r="T3431" t="s">
        <v>8318</v>
      </c>
      <c r="U3431">
        <f t="shared" si="269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65"/>
        <v>41850.737280092588</v>
      </c>
      <c r="K3432">
        <v>1404168101</v>
      </c>
      <c r="L3432" s="13">
        <f t="shared" si="266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67"/>
        <v>1.0854949999999999</v>
      </c>
      <c r="R3432" s="8">
        <f t="shared" si="268"/>
        <v>30.152638888888887</v>
      </c>
      <c r="S3432" t="s">
        <v>8317</v>
      </c>
      <c r="T3432" t="s">
        <v>8318</v>
      </c>
      <c r="U3432">
        <f t="shared" si="269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65"/>
        <v>41869.522604166668</v>
      </c>
      <c r="K3433">
        <v>1405791153</v>
      </c>
      <c r="L3433" s="13">
        <f t="shared" si="266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67"/>
        <v>1</v>
      </c>
      <c r="R3433" s="8">
        <f t="shared" si="268"/>
        <v>95.238095238095241</v>
      </c>
      <c r="S3433" t="s">
        <v>8317</v>
      </c>
      <c r="T3433" t="s">
        <v>8318</v>
      </c>
      <c r="U3433">
        <f t="shared" si="269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65"/>
        <v>42405.708333333336</v>
      </c>
      <c r="K3434">
        <v>1452520614</v>
      </c>
      <c r="L3434" s="13">
        <f t="shared" si="266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67"/>
        <v>1.0965</v>
      </c>
      <c r="R3434" s="8">
        <f t="shared" si="268"/>
        <v>52.214285714285715</v>
      </c>
      <c r="S3434" t="s">
        <v>8317</v>
      </c>
      <c r="T3434" t="s">
        <v>8318</v>
      </c>
      <c r="U3434">
        <f t="shared" si="269"/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65"/>
        <v>41806.916666666664</v>
      </c>
      <c r="K3435">
        <v>1400290255</v>
      </c>
      <c r="L3435" s="13">
        <f t="shared" si="266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67"/>
        <v>1.0026315789473683</v>
      </c>
      <c r="R3435" s="8">
        <f t="shared" si="268"/>
        <v>134.1549295774648</v>
      </c>
      <c r="S3435" t="s">
        <v>8317</v>
      </c>
      <c r="T3435" t="s">
        <v>8318</v>
      </c>
      <c r="U3435">
        <f t="shared" si="269"/>
        <v>31.061863425929914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65"/>
        <v>41830.172094907401</v>
      </c>
      <c r="K3436">
        <v>1402391269</v>
      </c>
      <c r="L3436" s="13">
        <f t="shared" si="266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67"/>
        <v>1.0555000000000001</v>
      </c>
      <c r="R3436" s="8">
        <f t="shared" si="268"/>
        <v>62.827380952380949</v>
      </c>
      <c r="S3436" t="s">
        <v>8317</v>
      </c>
      <c r="T3436" t="s">
        <v>8318</v>
      </c>
      <c r="U3436">
        <f t="shared" si="269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65"/>
        <v>42588.916666666664</v>
      </c>
      <c r="K3437">
        <v>1469112493</v>
      </c>
      <c r="L3437" s="13">
        <f t="shared" si="266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67"/>
        <v>1.1200000000000001</v>
      </c>
      <c r="R3437" s="8">
        <f t="shared" si="268"/>
        <v>58.94736842105263</v>
      </c>
      <c r="S3437" t="s">
        <v>8317</v>
      </c>
      <c r="T3437" t="s">
        <v>8318</v>
      </c>
      <c r="U3437">
        <f t="shared" si="269"/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65"/>
        <v>41872.477777777771</v>
      </c>
      <c r="K3438">
        <v>1406811593</v>
      </c>
      <c r="L3438" s="13">
        <f t="shared" si="266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67"/>
        <v>1.0589999999999999</v>
      </c>
      <c r="R3438" s="8">
        <f t="shared" si="268"/>
        <v>143.1081081081081</v>
      </c>
      <c r="S3438" t="s">
        <v>8317</v>
      </c>
      <c r="T3438" t="s">
        <v>8318</v>
      </c>
      <c r="U3438">
        <f t="shared" si="269"/>
        <v>21.144525462957972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65"/>
        <v>42235.502546296295</v>
      </c>
      <c r="K3439">
        <v>1437411820</v>
      </c>
      <c r="L3439" s="13">
        <f t="shared" si="266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67"/>
        <v>1.01</v>
      </c>
      <c r="R3439" s="8">
        <f t="shared" si="268"/>
        <v>84.166666666666671</v>
      </c>
      <c r="S3439" t="s">
        <v>8317</v>
      </c>
      <c r="T3439" t="s">
        <v>8318</v>
      </c>
      <c r="U3439">
        <f t="shared" si="269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65"/>
        <v>42126.666666666664</v>
      </c>
      <c r="K3440">
        <v>1428358567</v>
      </c>
      <c r="L3440" s="13">
        <f t="shared" si="266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67"/>
        <v>1.042</v>
      </c>
      <c r="R3440" s="8">
        <f t="shared" si="268"/>
        <v>186.07142857142858</v>
      </c>
      <c r="S3440" t="s">
        <v>8317</v>
      </c>
      <c r="T3440" t="s">
        <v>8318</v>
      </c>
      <c r="U3440">
        <f t="shared" si="269"/>
        <v>25.947141203701904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65"/>
        <v>42387.999305555553</v>
      </c>
      <c r="K3441">
        <v>1452030730</v>
      </c>
      <c r="L3441" s="13">
        <f t="shared" si="266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67"/>
        <v>1.3467833333333334</v>
      </c>
      <c r="R3441" s="8">
        <f t="shared" si="268"/>
        <v>89.785555555555561</v>
      </c>
      <c r="S3441" t="s">
        <v>8317</v>
      </c>
      <c r="T3441" t="s">
        <v>8318</v>
      </c>
      <c r="U3441">
        <f t="shared" si="269"/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65"/>
        <v>41831.46875</v>
      </c>
      <c r="K3442">
        <v>1403146628</v>
      </c>
      <c r="L3442" s="13">
        <f t="shared" si="266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67"/>
        <v>1.052184</v>
      </c>
      <c r="R3442" s="8">
        <f t="shared" si="268"/>
        <v>64.157560975609755</v>
      </c>
      <c r="S3442" t="s">
        <v>8317</v>
      </c>
      <c r="T3442" t="s">
        <v>8318</v>
      </c>
      <c r="U3442">
        <f t="shared" si="269"/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65"/>
        <v>42321.636805555558</v>
      </c>
      <c r="K3443">
        <v>1445077121</v>
      </c>
      <c r="L3443" s="13">
        <f t="shared" si="266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67"/>
        <v>1.026</v>
      </c>
      <c r="R3443" s="8">
        <f t="shared" si="268"/>
        <v>59.651162790697676</v>
      </c>
      <c r="S3443" t="s">
        <v>8317</v>
      </c>
      <c r="T3443" t="s">
        <v>8318</v>
      </c>
      <c r="U3443">
        <f t="shared" si="269"/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65"/>
        <v>42154.632777777777</v>
      </c>
      <c r="K3444">
        <v>1430424672</v>
      </c>
      <c r="L3444" s="13">
        <f t="shared" si="266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67"/>
        <v>1</v>
      </c>
      <c r="R3444" s="8">
        <f t="shared" si="268"/>
        <v>31.25</v>
      </c>
      <c r="S3444" t="s">
        <v>8317</v>
      </c>
      <c r="T3444" t="s">
        <v>8318</v>
      </c>
      <c r="U3444">
        <f t="shared" si="269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65"/>
        <v>41891.316504629627</v>
      </c>
      <c r="K3445">
        <v>1407674146</v>
      </c>
      <c r="L3445" s="13">
        <f t="shared" si="266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67"/>
        <v>1.855</v>
      </c>
      <c r="R3445" s="8">
        <f t="shared" si="268"/>
        <v>41.222222222222221</v>
      </c>
      <c r="S3445" t="s">
        <v>8317</v>
      </c>
      <c r="T3445" t="s">
        <v>8318</v>
      </c>
      <c r="U3445">
        <f t="shared" si="269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65"/>
        <v>42529.374305555553</v>
      </c>
      <c r="K3446">
        <v>1464677986</v>
      </c>
      <c r="L3446" s="13">
        <f t="shared" si="266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67"/>
        <v>2.89</v>
      </c>
      <c r="R3446" s="8">
        <f t="shared" si="268"/>
        <v>43.35</v>
      </c>
      <c r="S3446" t="s">
        <v>8317</v>
      </c>
      <c r="T3446" t="s">
        <v>8318</v>
      </c>
      <c r="U3446">
        <f t="shared" si="269"/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65"/>
        <v>42300.322175925925</v>
      </c>
      <c r="K3447">
        <v>1443185036</v>
      </c>
      <c r="L3447" s="13">
        <f t="shared" si="266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67"/>
        <v>1</v>
      </c>
      <c r="R3447" s="8">
        <f t="shared" si="268"/>
        <v>64.516129032258064</v>
      </c>
      <c r="S3447" t="s">
        <v>8317</v>
      </c>
      <c r="T3447" t="s">
        <v>8318</v>
      </c>
      <c r="U3447">
        <f t="shared" si="269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65"/>
        <v>42040.305555555555</v>
      </c>
      <c r="K3448">
        <v>1421092725</v>
      </c>
      <c r="L3448" s="13">
        <f t="shared" si="266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67"/>
        <v>1.0820000000000001</v>
      </c>
      <c r="R3448" s="8">
        <f t="shared" si="268"/>
        <v>43.28</v>
      </c>
      <c r="S3448" t="s">
        <v>8317</v>
      </c>
      <c r="T3448" t="s">
        <v>8318</v>
      </c>
      <c r="U3448">
        <f t="shared" si="269"/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65"/>
        <v>42447.639027777775</v>
      </c>
      <c r="K3449">
        <v>1454448012</v>
      </c>
      <c r="L3449" s="13">
        <f t="shared" si="266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67"/>
        <v>1.0780000000000001</v>
      </c>
      <c r="R3449" s="8">
        <f t="shared" si="268"/>
        <v>77</v>
      </c>
      <c r="S3449" t="s">
        <v>8317</v>
      </c>
      <c r="T3449" t="s">
        <v>8318</v>
      </c>
      <c r="U3449">
        <f t="shared" si="269"/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65"/>
        <v>41989.910752314812</v>
      </c>
      <c r="K3450">
        <v>1416192689</v>
      </c>
      <c r="L3450" s="13">
        <f t="shared" si="266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67"/>
        <v>1.0976190476190477</v>
      </c>
      <c r="R3450" s="8">
        <f t="shared" si="268"/>
        <v>51.222222222222221</v>
      </c>
      <c r="S3450" t="s">
        <v>8317</v>
      </c>
      <c r="T3450" t="s">
        <v>8318</v>
      </c>
      <c r="U3450">
        <f t="shared" si="269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65"/>
        <v>42559.958333333336</v>
      </c>
      <c r="K3451">
        <v>1465607738</v>
      </c>
      <c r="L3451" s="13">
        <f t="shared" si="266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67"/>
        <v>1.70625</v>
      </c>
      <c r="R3451" s="8">
        <f t="shared" si="268"/>
        <v>68.25</v>
      </c>
      <c r="S3451" t="s">
        <v>8317</v>
      </c>
      <c r="T3451" t="s">
        <v>8318</v>
      </c>
      <c r="U3451">
        <f t="shared" si="269"/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65"/>
        <v>42096.454525462956</v>
      </c>
      <c r="K3452">
        <v>1422809671</v>
      </c>
      <c r="L3452" s="13">
        <f t="shared" si="266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67"/>
        <v>1.52</v>
      </c>
      <c r="R3452" s="8">
        <f t="shared" si="268"/>
        <v>19.487179487179485</v>
      </c>
      <c r="S3452" t="s">
        <v>8317</v>
      </c>
      <c r="T3452" t="s">
        <v>8318</v>
      </c>
      <c r="U3452">
        <f t="shared" si="269"/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65"/>
        <v>42115.515358796292</v>
      </c>
      <c r="K3453">
        <v>1427304127</v>
      </c>
      <c r="L3453" s="13">
        <f t="shared" si="266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67"/>
        <v>1.0123076923076924</v>
      </c>
      <c r="R3453" s="8">
        <f t="shared" si="268"/>
        <v>41.125</v>
      </c>
      <c r="S3453" t="s">
        <v>8317</v>
      </c>
      <c r="T3453" t="s">
        <v>8318</v>
      </c>
      <c r="U3453">
        <f t="shared" si="269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65"/>
        <v>41842.957638888889</v>
      </c>
      <c r="K3454">
        <v>1404141626</v>
      </c>
      <c r="L3454" s="13">
        <f t="shared" si="266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67"/>
        <v>1.532</v>
      </c>
      <c r="R3454" s="8">
        <f t="shared" si="268"/>
        <v>41.405405405405403</v>
      </c>
      <c r="S3454" t="s">
        <v>8317</v>
      </c>
      <c r="T3454" t="s">
        <v>8318</v>
      </c>
      <c r="U3454">
        <f t="shared" si="269"/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65"/>
        <v>42595.770324074074</v>
      </c>
      <c r="K3455">
        <v>1465946956</v>
      </c>
      <c r="L3455" s="13">
        <f t="shared" si="266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67"/>
        <v>1.2833333333333334</v>
      </c>
      <c r="R3455" s="8">
        <f t="shared" si="268"/>
        <v>27.5</v>
      </c>
      <c r="S3455" t="s">
        <v>8317</v>
      </c>
      <c r="T3455" t="s">
        <v>8318</v>
      </c>
      <c r="U3455">
        <f t="shared" si="269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65"/>
        <v>41851.490266203698</v>
      </c>
      <c r="K3456">
        <v>1404233159</v>
      </c>
      <c r="L3456" s="13">
        <f t="shared" si="266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67"/>
        <v>1.0071428571428571</v>
      </c>
      <c r="R3456" s="8">
        <f t="shared" si="268"/>
        <v>33.571428571428569</v>
      </c>
      <c r="S3456" t="s">
        <v>8317</v>
      </c>
      <c r="T3456" t="s">
        <v>8318</v>
      </c>
      <c r="U3456">
        <f t="shared" si="269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65"/>
        <v>42656.541979166665</v>
      </c>
      <c r="K3457">
        <v>1473789627</v>
      </c>
      <c r="L3457" s="13">
        <f t="shared" si="266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67"/>
        <v>1.0065</v>
      </c>
      <c r="R3457" s="8">
        <f t="shared" si="268"/>
        <v>145.86956521739131</v>
      </c>
      <c r="S3457" t="s">
        <v>8317</v>
      </c>
      <c r="T3457" t="s">
        <v>8318</v>
      </c>
      <c r="U3457">
        <f t="shared" si="269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ref="J3458:J3521" si="270">(I3458/86400)+25569+(-5/24)</f>
        <v>41852.082638888889</v>
      </c>
      <c r="K3458">
        <v>1404190567</v>
      </c>
      <c r="L3458" s="13">
        <f t="shared" ref="L3458:L3521" si="271">(K3458/86400)+25569+(-5/24)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72">E3458/D3458</f>
        <v>1.913</v>
      </c>
      <c r="R3458" s="8">
        <f t="shared" ref="R3458:R3521" si="273">E3458/N3458</f>
        <v>358.6875</v>
      </c>
      <c r="S3458" t="s">
        <v>8317</v>
      </c>
      <c r="T3458" t="s">
        <v>8318</v>
      </c>
      <c r="U3458">
        <f t="shared" si="269"/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si="270"/>
        <v>42047.040972222218</v>
      </c>
      <c r="K3459">
        <v>1421081857</v>
      </c>
      <c r="L3459" s="13">
        <f t="shared" si="271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72"/>
        <v>1.4019999999999999</v>
      </c>
      <c r="R3459" s="8">
        <f t="shared" si="273"/>
        <v>50.981818181818184</v>
      </c>
      <c r="S3459" t="s">
        <v>8317</v>
      </c>
      <c r="T3459" t="s">
        <v>8318</v>
      </c>
      <c r="U3459">
        <f t="shared" ref="U3459:U3522" si="274">J3459-L3459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70"/>
        <v>42037.977083333331</v>
      </c>
      <c r="K3460">
        <v>1420606303</v>
      </c>
      <c r="L3460" s="13">
        <f t="shared" si="271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72"/>
        <v>1.2433537832310839</v>
      </c>
      <c r="R3460" s="8">
        <f t="shared" si="273"/>
        <v>45.037037037037038</v>
      </c>
      <c r="S3460" t="s">
        <v>8317</v>
      </c>
      <c r="T3460" t="s">
        <v>8318</v>
      </c>
      <c r="U3460">
        <f t="shared" si="274"/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70"/>
        <v>42510.271527777775</v>
      </c>
      <c r="K3461">
        <v>1461151860</v>
      </c>
      <c r="L3461" s="13">
        <f t="shared" si="271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72"/>
        <v>1.262</v>
      </c>
      <c r="R3461" s="8">
        <f t="shared" si="273"/>
        <v>17.527777777777779</v>
      </c>
      <c r="S3461" t="s">
        <v>8317</v>
      </c>
      <c r="T3461" t="s">
        <v>8318</v>
      </c>
      <c r="U3461">
        <f t="shared" si="27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70"/>
        <v>41866.318888888891</v>
      </c>
      <c r="K3462">
        <v>1406896752</v>
      </c>
      <c r="L3462" s="13">
        <f t="shared" si="271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72"/>
        <v>1.9</v>
      </c>
      <c r="R3462" s="8">
        <f t="shared" si="273"/>
        <v>50</v>
      </c>
      <c r="S3462" t="s">
        <v>8317</v>
      </c>
      <c r="T3462" t="s">
        <v>8318</v>
      </c>
      <c r="U3462">
        <f t="shared" si="27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70"/>
        <v>42671.916666666664</v>
      </c>
      <c r="K3463">
        <v>1475248279</v>
      </c>
      <c r="L3463" s="13">
        <f t="shared" si="271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72"/>
        <v>1.39</v>
      </c>
      <c r="R3463" s="8">
        <f t="shared" si="273"/>
        <v>57.916666666666664</v>
      </c>
      <c r="S3463" t="s">
        <v>8317</v>
      </c>
      <c r="T3463" t="s">
        <v>8318</v>
      </c>
      <c r="U3463">
        <f t="shared" si="274"/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70"/>
        <v>42195.541666666664</v>
      </c>
      <c r="K3464">
        <v>1435181628</v>
      </c>
      <c r="L3464" s="13">
        <f t="shared" si="271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72"/>
        <v>2.02</v>
      </c>
      <c r="R3464" s="8">
        <f t="shared" si="273"/>
        <v>29.705882352941178</v>
      </c>
      <c r="S3464" t="s">
        <v>8317</v>
      </c>
      <c r="T3464" t="s">
        <v>8318</v>
      </c>
      <c r="U3464">
        <f t="shared" si="274"/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70"/>
        <v>42653.957638888889</v>
      </c>
      <c r="K3465">
        <v>1472594585</v>
      </c>
      <c r="L3465" s="13">
        <f t="shared" si="271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72"/>
        <v>1.0338000000000001</v>
      </c>
      <c r="R3465" s="8">
        <f t="shared" si="273"/>
        <v>90.684210526315795</v>
      </c>
      <c r="S3465" t="s">
        <v>8317</v>
      </c>
      <c r="T3465" t="s">
        <v>8318</v>
      </c>
      <c r="U3465">
        <f t="shared" si="274"/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70"/>
        <v>42604.921724537031</v>
      </c>
      <c r="K3466">
        <v>1469329637</v>
      </c>
      <c r="L3466" s="13">
        <f t="shared" si="271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72"/>
        <v>1.023236</v>
      </c>
      <c r="R3466" s="8">
        <f t="shared" si="273"/>
        <v>55.012688172043013</v>
      </c>
      <c r="S3466" t="s">
        <v>8317</v>
      </c>
      <c r="T3466" t="s">
        <v>8318</v>
      </c>
      <c r="U3466">
        <f t="shared" si="27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70"/>
        <v>42225.458333333336</v>
      </c>
      <c r="K3467">
        <v>1436972472</v>
      </c>
      <c r="L3467" s="13">
        <f t="shared" si="271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72"/>
        <v>1.03</v>
      </c>
      <c r="R3467" s="8">
        <f t="shared" si="273"/>
        <v>57.222222222222221</v>
      </c>
      <c r="S3467" t="s">
        <v>8317</v>
      </c>
      <c r="T3467" t="s">
        <v>8318</v>
      </c>
      <c r="U3467">
        <f t="shared" si="274"/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70"/>
        <v>42479.769097222219</v>
      </c>
      <c r="K3468">
        <v>1455928050</v>
      </c>
      <c r="L3468" s="13">
        <f t="shared" si="271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72"/>
        <v>1.2714285714285714</v>
      </c>
      <c r="R3468" s="8">
        <f t="shared" si="273"/>
        <v>72.950819672131146</v>
      </c>
      <c r="S3468" t="s">
        <v>8317</v>
      </c>
      <c r="T3468" t="s">
        <v>8318</v>
      </c>
      <c r="U3468">
        <f t="shared" si="274"/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70"/>
        <v>42083.421666666669</v>
      </c>
      <c r="K3469">
        <v>1424275632</v>
      </c>
      <c r="L3469" s="13">
        <f t="shared" si="271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72"/>
        <v>1.01</v>
      </c>
      <c r="R3469" s="8">
        <f t="shared" si="273"/>
        <v>64.468085106382972</v>
      </c>
      <c r="S3469" t="s">
        <v>8317</v>
      </c>
      <c r="T3469" t="s">
        <v>8318</v>
      </c>
      <c r="U3469">
        <f t="shared" si="274"/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70"/>
        <v>42633.916666666664</v>
      </c>
      <c r="K3470">
        <v>1471976529</v>
      </c>
      <c r="L3470" s="13">
        <f t="shared" si="271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72"/>
        <v>1.2178</v>
      </c>
      <c r="R3470" s="8">
        <f t="shared" si="273"/>
        <v>716.35294117647061</v>
      </c>
      <c r="S3470" t="s">
        <v>8317</v>
      </c>
      <c r="T3470" t="s">
        <v>8318</v>
      </c>
      <c r="U3470">
        <f t="shared" si="274"/>
        <v>28.359618055554165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70"/>
        <v>42488.433391203704</v>
      </c>
      <c r="K3471">
        <v>1459265045</v>
      </c>
      <c r="L3471" s="13">
        <f t="shared" si="271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72"/>
        <v>1.1339285714285714</v>
      </c>
      <c r="R3471" s="8">
        <f t="shared" si="273"/>
        <v>50.396825396825399</v>
      </c>
      <c r="S3471" t="s">
        <v>8317</v>
      </c>
      <c r="T3471" t="s">
        <v>8318</v>
      </c>
      <c r="U3471">
        <f t="shared" si="27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70"/>
        <v>42566.693055555552</v>
      </c>
      <c r="K3472">
        <v>1465345902</v>
      </c>
      <c r="L3472" s="13">
        <f t="shared" si="271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72"/>
        <v>1.5</v>
      </c>
      <c r="R3472" s="8">
        <f t="shared" si="273"/>
        <v>41.666666666666664</v>
      </c>
      <c r="S3472" t="s">
        <v>8317</v>
      </c>
      <c r="T3472" t="s">
        <v>8318</v>
      </c>
      <c r="U3472">
        <f t="shared" si="274"/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70"/>
        <v>41882.625</v>
      </c>
      <c r="K3473">
        <v>1405971690</v>
      </c>
      <c r="L3473" s="13">
        <f t="shared" si="271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72"/>
        <v>2.1459999999999999</v>
      </c>
      <c r="R3473" s="8">
        <f t="shared" si="273"/>
        <v>35.766666666666666</v>
      </c>
      <c r="S3473" t="s">
        <v>8317</v>
      </c>
      <c r="T3473" t="s">
        <v>8318</v>
      </c>
      <c r="U3473">
        <f t="shared" si="274"/>
        <v>41.012847222220444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70"/>
        <v>41949.040972222218</v>
      </c>
      <c r="K3474">
        <v>1413432331</v>
      </c>
      <c r="L3474" s="13">
        <f t="shared" si="271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72"/>
        <v>1.0205</v>
      </c>
      <c r="R3474" s="8">
        <f t="shared" si="273"/>
        <v>88.739130434782609</v>
      </c>
      <c r="S3474" t="s">
        <v>8317</v>
      </c>
      <c r="T3474" t="s">
        <v>8318</v>
      </c>
      <c r="U3474">
        <f t="shared" si="274"/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70"/>
        <v>42083.643749999996</v>
      </c>
      <c r="K3475">
        <v>1425067296</v>
      </c>
      <c r="L3475" s="13">
        <f t="shared" si="271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72"/>
        <v>1</v>
      </c>
      <c r="R3475" s="8">
        <f t="shared" si="273"/>
        <v>148.4848484848485</v>
      </c>
      <c r="S3475" t="s">
        <v>8317</v>
      </c>
      <c r="T3475" t="s">
        <v>8318</v>
      </c>
      <c r="U3475">
        <f t="shared" si="274"/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70"/>
        <v>42571.293182870366</v>
      </c>
      <c r="K3476">
        <v>1466424131</v>
      </c>
      <c r="L3476" s="13">
        <f t="shared" si="271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72"/>
        <v>1.01</v>
      </c>
      <c r="R3476" s="8">
        <f t="shared" si="273"/>
        <v>51.794871794871796</v>
      </c>
      <c r="S3476" t="s">
        <v>8317</v>
      </c>
      <c r="T3476" t="s">
        <v>8318</v>
      </c>
      <c r="U3476">
        <f t="shared" si="27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70"/>
        <v>41945.791666666664</v>
      </c>
      <c r="K3477">
        <v>1412629704</v>
      </c>
      <c r="L3477" s="13">
        <f t="shared" si="271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72"/>
        <v>1.1333333333333333</v>
      </c>
      <c r="R3477" s="8">
        <f t="shared" si="273"/>
        <v>20</v>
      </c>
      <c r="S3477" t="s">
        <v>8317</v>
      </c>
      <c r="T3477" t="s">
        <v>8318</v>
      </c>
      <c r="U3477">
        <f t="shared" si="274"/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70"/>
        <v>41938.916666666664</v>
      </c>
      <c r="K3478">
        <v>1412836990</v>
      </c>
      <c r="L3478" s="13">
        <f t="shared" si="271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72"/>
        <v>1.04</v>
      </c>
      <c r="R3478" s="8">
        <f t="shared" si="273"/>
        <v>52</v>
      </c>
      <c r="S3478" t="s">
        <v>8317</v>
      </c>
      <c r="T3478" t="s">
        <v>8318</v>
      </c>
      <c r="U3478">
        <f t="shared" si="274"/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70"/>
        <v>42140.916666666664</v>
      </c>
      <c r="K3479">
        <v>1430761243</v>
      </c>
      <c r="L3479" s="13">
        <f t="shared" si="271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72"/>
        <v>1.1533333333333333</v>
      </c>
      <c r="R3479" s="8">
        <f t="shared" si="273"/>
        <v>53.230769230769234</v>
      </c>
      <c r="S3479" t="s">
        <v>8317</v>
      </c>
      <c r="T3479" t="s">
        <v>8318</v>
      </c>
      <c r="U3479">
        <f t="shared" si="274"/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70"/>
        <v>42079.666666666664</v>
      </c>
      <c r="K3480">
        <v>1424296822</v>
      </c>
      <c r="L3480" s="13">
        <f t="shared" si="271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72"/>
        <v>1.1285000000000001</v>
      </c>
      <c r="R3480" s="8">
        <f t="shared" si="273"/>
        <v>39.596491228070178</v>
      </c>
      <c r="S3480" t="s">
        <v>8317</v>
      </c>
      <c r="T3480" t="s">
        <v>8318</v>
      </c>
      <c r="U3480">
        <f t="shared" si="274"/>
        <v>25.958078703704814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70"/>
        <v>41811.64675925926</v>
      </c>
      <c r="K3481">
        <v>1400790680</v>
      </c>
      <c r="L3481" s="13">
        <f t="shared" si="271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72"/>
        <v>1.2786666666666666</v>
      </c>
      <c r="R3481" s="8">
        <f t="shared" si="273"/>
        <v>34.25</v>
      </c>
      <c r="S3481" t="s">
        <v>8317</v>
      </c>
      <c r="T3481" t="s">
        <v>8318</v>
      </c>
      <c r="U3481">
        <f t="shared" si="27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70"/>
        <v>42195.666666666664</v>
      </c>
      <c r="K3482">
        <v>1434440227</v>
      </c>
      <c r="L3482" s="13">
        <f t="shared" si="271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72"/>
        <v>1.4266666666666667</v>
      </c>
      <c r="R3482" s="8">
        <f t="shared" si="273"/>
        <v>164.61538461538461</v>
      </c>
      <c r="S3482" t="s">
        <v>8317</v>
      </c>
      <c r="T3482" t="s">
        <v>8318</v>
      </c>
      <c r="U3482">
        <f t="shared" si="274"/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70"/>
        <v>42006.039212962962</v>
      </c>
      <c r="K3483">
        <v>1418709388</v>
      </c>
      <c r="L3483" s="13">
        <f t="shared" si="271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72"/>
        <v>1.1879999999999999</v>
      </c>
      <c r="R3483" s="8">
        <f t="shared" si="273"/>
        <v>125.05263157894737</v>
      </c>
      <c r="S3483" t="s">
        <v>8317</v>
      </c>
      <c r="T3483" t="s">
        <v>8318</v>
      </c>
      <c r="U3483">
        <f t="shared" si="27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70"/>
        <v>41826.563263888886</v>
      </c>
      <c r="K3484">
        <v>1402079466</v>
      </c>
      <c r="L3484" s="13">
        <f t="shared" si="271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72"/>
        <v>1.3833333333333333</v>
      </c>
      <c r="R3484" s="8">
        <f t="shared" si="273"/>
        <v>51.875</v>
      </c>
      <c r="S3484" t="s">
        <v>8317</v>
      </c>
      <c r="T3484" t="s">
        <v>8318</v>
      </c>
      <c r="U3484">
        <f t="shared" si="27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70"/>
        <v>41823.460428240738</v>
      </c>
      <c r="K3485">
        <v>1401811381</v>
      </c>
      <c r="L3485" s="13">
        <f t="shared" si="271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72"/>
        <v>1.599402985074627</v>
      </c>
      <c r="R3485" s="8">
        <f t="shared" si="273"/>
        <v>40.285714285714285</v>
      </c>
      <c r="S3485" t="s">
        <v>8317</v>
      </c>
      <c r="T3485" t="s">
        <v>8318</v>
      </c>
      <c r="U3485">
        <f t="shared" si="27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70"/>
        <v>42536.552071759252</v>
      </c>
      <c r="K3486">
        <v>1463422499</v>
      </c>
      <c r="L3486" s="13">
        <f t="shared" si="271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72"/>
        <v>1.1424000000000001</v>
      </c>
      <c r="R3486" s="8">
        <f t="shared" si="273"/>
        <v>64.909090909090907</v>
      </c>
      <c r="S3486" t="s">
        <v>8317</v>
      </c>
      <c r="T3486" t="s">
        <v>8318</v>
      </c>
      <c r="U3486">
        <f t="shared" si="27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70"/>
        <v>42402.484722222223</v>
      </c>
      <c r="K3487">
        <v>1451839080</v>
      </c>
      <c r="L3487" s="13">
        <f t="shared" si="271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72"/>
        <v>1.0060606060606061</v>
      </c>
      <c r="R3487" s="8">
        <f t="shared" si="273"/>
        <v>55.333333333333336</v>
      </c>
      <c r="S3487" t="s">
        <v>8317</v>
      </c>
      <c r="T3487" t="s">
        <v>8318</v>
      </c>
      <c r="U3487">
        <f t="shared" si="27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70"/>
        <v>42158.082638888889</v>
      </c>
      <c r="K3488">
        <v>1430600401</v>
      </c>
      <c r="L3488" s="13">
        <f t="shared" si="271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72"/>
        <v>1.552</v>
      </c>
      <c r="R3488" s="8">
        <f t="shared" si="273"/>
        <v>83.142857142857139</v>
      </c>
      <c r="S3488" t="s">
        <v>8317</v>
      </c>
      <c r="T3488" t="s">
        <v>8318</v>
      </c>
      <c r="U3488">
        <f t="shared" si="274"/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70"/>
        <v>42179.732083333329</v>
      </c>
      <c r="K3489">
        <v>1432593252</v>
      </c>
      <c r="L3489" s="13">
        <f t="shared" si="271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72"/>
        <v>1.2775000000000001</v>
      </c>
      <c r="R3489" s="8">
        <f t="shared" si="273"/>
        <v>38.712121212121211</v>
      </c>
      <c r="S3489" t="s">
        <v>8317</v>
      </c>
      <c r="T3489" t="s">
        <v>8318</v>
      </c>
      <c r="U3489">
        <f t="shared" si="27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70"/>
        <v>42111.458333333336</v>
      </c>
      <c r="K3490">
        <v>1427221560</v>
      </c>
      <c r="L3490" s="13">
        <f t="shared" si="271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72"/>
        <v>1.212</v>
      </c>
      <c r="R3490" s="8">
        <f t="shared" si="273"/>
        <v>125.37931034482759</v>
      </c>
      <c r="S3490" t="s">
        <v>8317</v>
      </c>
      <c r="T3490" t="s">
        <v>8318</v>
      </c>
      <c r="U3490">
        <f t="shared" si="274"/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70"/>
        <v>41783.666666666664</v>
      </c>
      <c r="K3491">
        <v>1398352531</v>
      </c>
      <c r="L3491" s="13">
        <f t="shared" si="271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72"/>
        <v>1.127</v>
      </c>
      <c r="R3491" s="8">
        <f t="shared" si="273"/>
        <v>78.263888888888886</v>
      </c>
      <c r="S3491" t="s">
        <v>8317</v>
      </c>
      <c r="T3491" t="s">
        <v>8318</v>
      </c>
      <c r="U3491">
        <f t="shared" si="274"/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70"/>
        <v>42473.594027777777</v>
      </c>
      <c r="K3492">
        <v>1457982924</v>
      </c>
      <c r="L3492" s="13">
        <f t="shared" si="271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72"/>
        <v>1.2749999999999999</v>
      </c>
      <c r="R3492" s="8">
        <f t="shared" si="273"/>
        <v>47.222222222222221</v>
      </c>
      <c r="S3492" t="s">
        <v>8317</v>
      </c>
      <c r="T3492" t="s">
        <v>8318</v>
      </c>
      <c r="U3492">
        <f t="shared" si="27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70"/>
        <v>42142.041481481479</v>
      </c>
      <c r="K3493">
        <v>1430114384</v>
      </c>
      <c r="L3493" s="13">
        <f t="shared" si="271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72"/>
        <v>1.5820000000000001</v>
      </c>
      <c r="R3493" s="8">
        <f t="shared" si="273"/>
        <v>79.099999999999994</v>
      </c>
      <c r="S3493" t="s">
        <v>8317</v>
      </c>
      <c r="T3493" t="s">
        <v>8318</v>
      </c>
      <c r="U3493">
        <f t="shared" si="27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70"/>
        <v>42302.800891203697</v>
      </c>
      <c r="K3494">
        <v>1442794397</v>
      </c>
      <c r="L3494" s="13">
        <f t="shared" si="271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72"/>
        <v>1.0526894736842105</v>
      </c>
      <c r="R3494" s="8">
        <f t="shared" si="273"/>
        <v>114.29199999999999</v>
      </c>
      <c r="S3494" t="s">
        <v>8317</v>
      </c>
      <c r="T3494" t="s">
        <v>8318</v>
      </c>
      <c r="U3494">
        <f t="shared" si="27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70"/>
        <v>41868.007638888885</v>
      </c>
      <c r="K3495">
        <v>1406580436</v>
      </c>
      <c r="L3495" s="13">
        <f t="shared" si="271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72"/>
        <v>1</v>
      </c>
      <c r="R3495" s="8">
        <f t="shared" si="273"/>
        <v>51.724137931034484</v>
      </c>
      <c r="S3495" t="s">
        <v>8317</v>
      </c>
      <c r="T3495" t="s">
        <v>8318</v>
      </c>
      <c r="U3495">
        <f t="shared" si="274"/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70"/>
        <v>42700.041666666664</v>
      </c>
      <c r="K3496">
        <v>1479186575</v>
      </c>
      <c r="L3496" s="13">
        <f t="shared" si="271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72"/>
        <v>1</v>
      </c>
      <c r="R3496" s="8">
        <f t="shared" si="273"/>
        <v>30.76923076923077</v>
      </c>
      <c r="S3496" t="s">
        <v>8317</v>
      </c>
      <c r="T3496" t="s">
        <v>8318</v>
      </c>
      <c r="U3496">
        <f t="shared" si="274"/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70"/>
        <v>41944.512499999997</v>
      </c>
      <c r="K3497">
        <v>1412360309</v>
      </c>
      <c r="L3497" s="13">
        <f t="shared" si="271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72"/>
        <v>1.0686</v>
      </c>
      <c r="R3497" s="8">
        <f t="shared" si="273"/>
        <v>74.208333333333329</v>
      </c>
      <c r="S3497" t="s">
        <v>8317</v>
      </c>
      <c r="T3497" t="s">
        <v>8318</v>
      </c>
      <c r="U3497">
        <f t="shared" si="274"/>
        <v>28.957997685189184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70"/>
        <v>42624.638495370367</v>
      </c>
      <c r="K3498">
        <v>1470169166</v>
      </c>
      <c r="L3498" s="13">
        <f t="shared" si="271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72"/>
        <v>1.244</v>
      </c>
      <c r="R3498" s="8">
        <f t="shared" si="273"/>
        <v>47.846153846153847</v>
      </c>
      <c r="S3498" t="s">
        <v>8317</v>
      </c>
      <c r="T3498" t="s">
        <v>8318</v>
      </c>
      <c r="U3498">
        <f t="shared" si="27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70"/>
        <v>42523.708333333336</v>
      </c>
      <c r="K3499">
        <v>1463852904</v>
      </c>
      <c r="L3499" s="13">
        <f t="shared" si="271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72"/>
        <v>1.0870406189555126</v>
      </c>
      <c r="R3499" s="8">
        <f t="shared" si="273"/>
        <v>34.408163265306122</v>
      </c>
      <c r="S3499" t="s">
        <v>8317</v>
      </c>
      <c r="T3499" t="s">
        <v>8318</v>
      </c>
      <c r="U3499">
        <f t="shared" si="274"/>
        <v>12.174722222225682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70"/>
        <v>42518.697222222218</v>
      </c>
      <c r="K3500">
        <v>1459309704</v>
      </c>
      <c r="L3500" s="13">
        <f t="shared" si="271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72"/>
        <v>1.0242424242424242</v>
      </c>
      <c r="R3500" s="8">
        <f t="shared" si="273"/>
        <v>40.238095238095241</v>
      </c>
      <c r="S3500" t="s">
        <v>8317</v>
      </c>
      <c r="T3500" t="s">
        <v>8318</v>
      </c>
      <c r="U3500">
        <f t="shared" si="274"/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70"/>
        <v>42186.082638888889</v>
      </c>
      <c r="K3501">
        <v>1431046325</v>
      </c>
      <c r="L3501" s="13">
        <f t="shared" si="271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72"/>
        <v>1.0549999999999999</v>
      </c>
      <c r="R3501" s="8">
        <f t="shared" si="273"/>
        <v>60.285714285714285</v>
      </c>
      <c r="S3501" t="s">
        <v>8317</v>
      </c>
      <c r="T3501" t="s">
        <v>8318</v>
      </c>
      <c r="U3501">
        <f t="shared" si="274"/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70"/>
        <v>42435.999305555553</v>
      </c>
      <c r="K3502">
        <v>1455919438</v>
      </c>
      <c r="L3502" s="13">
        <f t="shared" si="271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72"/>
        <v>1.0629999999999999</v>
      </c>
      <c r="R3502" s="8">
        <f t="shared" si="273"/>
        <v>25.30952380952381</v>
      </c>
      <c r="S3502" t="s">
        <v>8317</v>
      </c>
      <c r="T3502" t="s">
        <v>8318</v>
      </c>
      <c r="U3502">
        <f t="shared" si="274"/>
        <v>16.288217592591536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70"/>
        <v>42258.555497685178</v>
      </c>
      <c r="K3503">
        <v>1439835595</v>
      </c>
      <c r="L3503" s="13">
        <f t="shared" si="271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72"/>
        <v>1.0066666666666666</v>
      </c>
      <c r="R3503" s="8">
        <f t="shared" si="273"/>
        <v>35.952380952380949</v>
      </c>
      <c r="S3503" t="s">
        <v>8317</v>
      </c>
      <c r="T3503" t="s">
        <v>8318</v>
      </c>
      <c r="U3503">
        <f t="shared" si="27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70"/>
        <v>42444.957638888889</v>
      </c>
      <c r="K3504">
        <v>1456862924</v>
      </c>
      <c r="L3504" s="13">
        <f t="shared" si="271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72"/>
        <v>1.054</v>
      </c>
      <c r="R3504" s="8">
        <f t="shared" si="273"/>
        <v>136</v>
      </c>
      <c r="S3504" t="s">
        <v>8317</v>
      </c>
      <c r="T3504" t="s">
        <v>8318</v>
      </c>
      <c r="U3504">
        <f t="shared" si="274"/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70"/>
        <v>42575.27</v>
      </c>
      <c r="K3505">
        <v>1466767728</v>
      </c>
      <c r="L3505" s="13">
        <f t="shared" si="271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72"/>
        <v>1.0755999999999999</v>
      </c>
      <c r="R3505" s="8">
        <f t="shared" si="273"/>
        <v>70.763157894736835</v>
      </c>
      <c r="S3505" t="s">
        <v>8317</v>
      </c>
      <c r="T3505" t="s">
        <v>8318</v>
      </c>
      <c r="U3505">
        <f t="shared" si="27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70"/>
        <v>42327.582071759258</v>
      </c>
      <c r="K3506">
        <v>1445363891</v>
      </c>
      <c r="L3506" s="13">
        <f t="shared" si="271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72"/>
        <v>1</v>
      </c>
      <c r="R3506" s="8">
        <f t="shared" si="273"/>
        <v>125</v>
      </c>
      <c r="S3506" t="s">
        <v>8317</v>
      </c>
      <c r="T3506" t="s">
        <v>8318</v>
      </c>
      <c r="U3506">
        <f t="shared" si="274"/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70"/>
        <v>41771.958333333328</v>
      </c>
      <c r="K3507">
        <v>1398983245</v>
      </c>
      <c r="L3507" s="13">
        <f t="shared" si="271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72"/>
        <v>1.0376000000000001</v>
      </c>
      <c r="R3507" s="8">
        <f t="shared" si="273"/>
        <v>66.512820512820511</v>
      </c>
      <c r="S3507" t="s">
        <v>8317</v>
      </c>
      <c r="T3507" t="s">
        <v>8318</v>
      </c>
      <c r="U3507">
        <f t="shared" si="274"/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70"/>
        <v>41874.525925925926</v>
      </c>
      <c r="K3508">
        <v>1404927440</v>
      </c>
      <c r="L3508" s="13">
        <f t="shared" si="271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72"/>
        <v>1.0149999999999999</v>
      </c>
      <c r="R3508" s="8">
        <f t="shared" si="273"/>
        <v>105</v>
      </c>
      <c r="S3508" t="s">
        <v>8317</v>
      </c>
      <c r="T3508" t="s">
        <v>8318</v>
      </c>
      <c r="U3508">
        <f t="shared" si="27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70"/>
        <v>42521.714548611104</v>
      </c>
      <c r="K3509">
        <v>1462140537</v>
      </c>
      <c r="L3509" s="13">
        <f t="shared" si="271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72"/>
        <v>1.044</v>
      </c>
      <c r="R3509" s="8">
        <f t="shared" si="273"/>
        <v>145</v>
      </c>
      <c r="S3509" t="s">
        <v>8317</v>
      </c>
      <c r="T3509" t="s">
        <v>8318</v>
      </c>
      <c r="U3509">
        <f t="shared" si="27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70"/>
        <v>42500.666666666664</v>
      </c>
      <c r="K3510">
        <v>1460914253</v>
      </c>
      <c r="L3510" s="13">
        <f t="shared" si="271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72"/>
        <v>1.8</v>
      </c>
      <c r="R3510" s="8">
        <f t="shared" si="273"/>
        <v>12</v>
      </c>
      <c r="S3510" t="s">
        <v>8317</v>
      </c>
      <c r="T3510" t="s">
        <v>8318</v>
      </c>
      <c r="U3510">
        <f t="shared" si="274"/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70"/>
        <v>41963.996527777774</v>
      </c>
      <c r="K3511">
        <v>1415392666</v>
      </c>
      <c r="L3511" s="13">
        <f t="shared" si="271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72"/>
        <v>1.0633333333333332</v>
      </c>
      <c r="R3511" s="8">
        <f t="shared" si="273"/>
        <v>96.666666666666671</v>
      </c>
      <c r="S3511" t="s">
        <v>8317</v>
      </c>
      <c r="T3511" t="s">
        <v>8318</v>
      </c>
      <c r="U3511">
        <f t="shared" si="274"/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70"/>
        <v>41822.412569444445</v>
      </c>
      <c r="K3512">
        <v>1402584846</v>
      </c>
      <c r="L3512" s="13">
        <f t="shared" si="271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72"/>
        <v>1.0055555555555555</v>
      </c>
      <c r="R3512" s="8">
        <f t="shared" si="273"/>
        <v>60.333333333333336</v>
      </c>
      <c r="S3512" t="s">
        <v>8317</v>
      </c>
      <c r="T3512" t="s">
        <v>8318</v>
      </c>
      <c r="U3512">
        <f t="shared" si="27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70"/>
        <v>41950.5625</v>
      </c>
      <c r="K3513">
        <v>1413406695</v>
      </c>
      <c r="L3513" s="13">
        <f t="shared" si="271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72"/>
        <v>1.012</v>
      </c>
      <c r="R3513" s="8">
        <f t="shared" si="273"/>
        <v>79.89473684210526</v>
      </c>
      <c r="S3513" t="s">
        <v>8317</v>
      </c>
      <c r="T3513" t="s">
        <v>8318</v>
      </c>
      <c r="U3513">
        <f t="shared" si="274"/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70"/>
        <v>42117.286944444444</v>
      </c>
      <c r="K3514">
        <v>1424609592</v>
      </c>
      <c r="L3514" s="13">
        <f t="shared" si="271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72"/>
        <v>1</v>
      </c>
      <c r="R3514" s="8">
        <f t="shared" si="273"/>
        <v>58.823529411764703</v>
      </c>
      <c r="S3514" t="s">
        <v>8317</v>
      </c>
      <c r="T3514" t="s">
        <v>8318</v>
      </c>
      <c r="U3514">
        <f t="shared" si="274"/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70"/>
        <v>41793.999305555553</v>
      </c>
      <c r="K3515">
        <v>1400725112</v>
      </c>
      <c r="L3515" s="13">
        <f t="shared" si="271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72"/>
        <v>1.1839285714285714</v>
      </c>
      <c r="R3515" s="8">
        <f t="shared" si="273"/>
        <v>75.340909090909093</v>
      </c>
      <c r="S3515" t="s">
        <v>8317</v>
      </c>
      <c r="T3515" t="s">
        <v>8318</v>
      </c>
      <c r="U3515">
        <f t="shared" si="274"/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70"/>
        <v>42036.999305555553</v>
      </c>
      <c r="K3516">
        <v>1421439552</v>
      </c>
      <c r="L3516" s="13">
        <f t="shared" si="271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72"/>
        <v>1.1000000000000001</v>
      </c>
      <c r="R3516" s="8">
        <f t="shared" si="273"/>
        <v>55</v>
      </c>
      <c r="S3516" t="s">
        <v>8317</v>
      </c>
      <c r="T3516" t="s">
        <v>8318</v>
      </c>
      <c r="U3516">
        <f t="shared" si="274"/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70"/>
        <v>42155.564479166664</v>
      </c>
      <c r="K3517">
        <v>1430505171</v>
      </c>
      <c r="L3517" s="13">
        <f t="shared" si="271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72"/>
        <v>1.0266666666666666</v>
      </c>
      <c r="R3517" s="8">
        <f t="shared" si="273"/>
        <v>66.956521739130437</v>
      </c>
      <c r="S3517" t="s">
        <v>8317</v>
      </c>
      <c r="T3517" t="s">
        <v>8318</v>
      </c>
      <c r="U3517">
        <f t="shared" si="27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70"/>
        <v>41889.916666666664</v>
      </c>
      <c r="K3518">
        <v>1407197670</v>
      </c>
      <c r="L3518" s="13">
        <f t="shared" si="271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72"/>
        <v>1</v>
      </c>
      <c r="R3518" s="8">
        <f t="shared" si="273"/>
        <v>227.27272727272728</v>
      </c>
      <c r="S3518" t="s">
        <v>8317</v>
      </c>
      <c r="T3518" t="s">
        <v>8318</v>
      </c>
      <c r="U3518">
        <f t="shared" si="274"/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70"/>
        <v>41824.25</v>
      </c>
      <c r="K3519">
        <v>1401910634</v>
      </c>
      <c r="L3519" s="13">
        <f t="shared" si="271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72"/>
        <v>1</v>
      </c>
      <c r="R3519" s="8">
        <f t="shared" si="273"/>
        <v>307.69230769230768</v>
      </c>
      <c r="S3519" t="s">
        <v>8317</v>
      </c>
      <c r="T3519" t="s">
        <v>8318</v>
      </c>
      <c r="U3519">
        <f t="shared" si="274"/>
        <v>29.640810185192095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70"/>
        <v>41914.38958333333</v>
      </c>
      <c r="K3520">
        <v>1410461299</v>
      </c>
      <c r="L3520" s="13">
        <f t="shared" si="271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72"/>
        <v>1.10046</v>
      </c>
      <c r="R3520" s="8">
        <f t="shared" si="273"/>
        <v>50.020909090909093</v>
      </c>
      <c r="S3520" t="s">
        <v>8317</v>
      </c>
      <c r="T3520" t="s">
        <v>8318</v>
      </c>
      <c r="U3520">
        <f t="shared" si="274"/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70"/>
        <v>42067.390624999993</v>
      </c>
      <c r="K3521">
        <v>1422886950</v>
      </c>
      <c r="L3521" s="13">
        <f t="shared" si="271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72"/>
        <v>1.0135000000000001</v>
      </c>
      <c r="R3521" s="8">
        <f t="shared" si="273"/>
        <v>72.392857142857139</v>
      </c>
      <c r="S3521" t="s">
        <v>8317</v>
      </c>
      <c r="T3521" t="s">
        <v>8318</v>
      </c>
      <c r="U3521">
        <f t="shared" si="27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ref="J3522:J3585" si="275">(I3522/86400)+25569+(-5/24)</f>
        <v>42253.365972222215</v>
      </c>
      <c r="K3522">
        <v>1439322412</v>
      </c>
      <c r="L3522" s="13">
        <f t="shared" ref="L3522:L3585" si="276">(K3522/86400)+25569+(-5/24)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77">E3522/D3522</f>
        <v>1.0075000000000001</v>
      </c>
      <c r="R3522" s="8">
        <f t="shared" ref="R3522:R3585" si="278">E3522/N3522</f>
        <v>95.952380952380949</v>
      </c>
      <c r="S3522" t="s">
        <v>8317</v>
      </c>
      <c r="T3522" t="s">
        <v>8318</v>
      </c>
      <c r="U3522">
        <f t="shared" si="274"/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si="275"/>
        <v>41911.153009259258</v>
      </c>
      <c r="K3523">
        <v>1409388020</v>
      </c>
      <c r="L3523" s="13">
        <f t="shared" si="276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77"/>
        <v>1.6942857142857144</v>
      </c>
      <c r="R3523" s="8">
        <f t="shared" si="278"/>
        <v>45.615384615384613</v>
      </c>
      <c r="S3523" t="s">
        <v>8317</v>
      </c>
      <c r="T3523" t="s">
        <v>8318</v>
      </c>
      <c r="U3523">
        <f t="shared" ref="U3523:U3586" si="279">J3523-L3523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75"/>
        <v>42262.212500000001</v>
      </c>
      <c r="K3524">
        <v>1439924246</v>
      </c>
      <c r="L3524" s="13">
        <f t="shared" si="276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77"/>
        <v>1</v>
      </c>
      <c r="R3524" s="8">
        <f t="shared" si="278"/>
        <v>41.029411764705884</v>
      </c>
      <c r="S3524" t="s">
        <v>8317</v>
      </c>
      <c r="T3524" t="s">
        <v>8318</v>
      </c>
      <c r="U3524">
        <f t="shared" si="279"/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75"/>
        <v>42638.749999999993</v>
      </c>
      <c r="K3525">
        <v>1469871148</v>
      </c>
      <c r="L3525" s="13">
        <f t="shared" si="276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77"/>
        <v>1.1365000000000001</v>
      </c>
      <c r="R3525" s="8">
        <f t="shared" si="278"/>
        <v>56.825000000000003</v>
      </c>
      <c r="S3525" t="s">
        <v>8317</v>
      </c>
      <c r="T3525" t="s">
        <v>8318</v>
      </c>
      <c r="U3525">
        <f t="shared" si="279"/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75"/>
        <v>41894.958333333328</v>
      </c>
      <c r="K3526">
        <v>1409336373</v>
      </c>
      <c r="L3526" s="13">
        <f t="shared" si="276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77"/>
        <v>1.0156000000000001</v>
      </c>
      <c r="R3526" s="8">
        <f t="shared" si="278"/>
        <v>137.24324324324326</v>
      </c>
      <c r="S3526" t="s">
        <v>8317</v>
      </c>
      <c r="T3526" t="s">
        <v>8318</v>
      </c>
      <c r="U3526">
        <f t="shared" si="279"/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75"/>
        <v>42225.458333333336</v>
      </c>
      <c r="K3527">
        <v>1438188106</v>
      </c>
      <c r="L3527" s="13">
        <f t="shared" si="276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77"/>
        <v>1.06</v>
      </c>
      <c r="R3527" s="8">
        <f t="shared" si="278"/>
        <v>75.714285714285708</v>
      </c>
      <c r="S3527" t="s">
        <v>8317</v>
      </c>
      <c r="T3527" t="s">
        <v>8318</v>
      </c>
      <c r="U3527">
        <f t="shared" si="279"/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75"/>
        <v>42488.040972222218</v>
      </c>
      <c r="K3528">
        <v>1459411371</v>
      </c>
      <c r="L3528" s="13">
        <f t="shared" si="276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77"/>
        <v>1.02</v>
      </c>
      <c r="R3528" s="8">
        <f t="shared" si="278"/>
        <v>99</v>
      </c>
      <c r="S3528" t="s">
        <v>8317</v>
      </c>
      <c r="T3528" t="s">
        <v>8318</v>
      </c>
      <c r="U3528">
        <f t="shared" si="279"/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75"/>
        <v>42195.957638888889</v>
      </c>
      <c r="K3529">
        <v>1434069205</v>
      </c>
      <c r="L3529" s="13">
        <f t="shared" si="276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77"/>
        <v>1.1691666666666667</v>
      </c>
      <c r="R3529" s="8">
        <f t="shared" si="278"/>
        <v>81.569767441860463</v>
      </c>
      <c r="S3529" t="s">
        <v>8317</v>
      </c>
      <c r="T3529" t="s">
        <v>8318</v>
      </c>
      <c r="U3529">
        <f t="shared" si="279"/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75"/>
        <v>42753.293032407404</v>
      </c>
      <c r="K3530">
        <v>1483012918</v>
      </c>
      <c r="L3530" s="13">
        <f t="shared" si="276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77"/>
        <v>1.0115151515151515</v>
      </c>
      <c r="R3530" s="8">
        <f t="shared" si="278"/>
        <v>45.108108108108105</v>
      </c>
      <c r="S3530" t="s">
        <v>8317</v>
      </c>
      <c r="T3530" t="s">
        <v>8318</v>
      </c>
      <c r="U3530">
        <f t="shared" si="279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75"/>
        <v>42197.833333333336</v>
      </c>
      <c r="K3531">
        <v>1434997018</v>
      </c>
      <c r="L3531" s="13">
        <f t="shared" si="276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77"/>
        <v>1.32</v>
      </c>
      <c r="R3531" s="8">
        <f t="shared" si="278"/>
        <v>36.666666666666664</v>
      </c>
      <c r="S3531" t="s">
        <v>8317</v>
      </c>
      <c r="T3531" t="s">
        <v>8318</v>
      </c>
      <c r="U3531">
        <f t="shared" si="279"/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75"/>
        <v>42470.624999999993</v>
      </c>
      <c r="K3532">
        <v>1457881057</v>
      </c>
      <c r="L3532" s="13">
        <f t="shared" si="276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77"/>
        <v>1</v>
      </c>
      <c r="R3532" s="8">
        <f t="shared" si="278"/>
        <v>125</v>
      </c>
      <c r="S3532" t="s">
        <v>8317</v>
      </c>
      <c r="T3532" t="s">
        <v>8318</v>
      </c>
      <c r="U3532">
        <f t="shared" si="279"/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75"/>
        <v>42551.44599537037</v>
      </c>
      <c r="K3533">
        <v>1464709334</v>
      </c>
      <c r="L3533" s="13">
        <f t="shared" si="276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77"/>
        <v>1.28</v>
      </c>
      <c r="R3533" s="8">
        <f t="shared" si="278"/>
        <v>49.230769230769234</v>
      </c>
      <c r="S3533" t="s">
        <v>8317</v>
      </c>
      <c r="T3533" t="s">
        <v>8318</v>
      </c>
      <c r="U3533">
        <f t="shared" si="279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75"/>
        <v>41899.957638888889</v>
      </c>
      <c r="K3534">
        <v>1409667827</v>
      </c>
      <c r="L3534" s="13">
        <f t="shared" si="276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77"/>
        <v>1.1895833333333334</v>
      </c>
      <c r="R3534" s="8">
        <f t="shared" si="278"/>
        <v>42.296296296296298</v>
      </c>
      <c r="S3534" t="s">
        <v>8317</v>
      </c>
      <c r="T3534" t="s">
        <v>8318</v>
      </c>
      <c r="U3534">
        <f t="shared" si="279"/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75"/>
        <v>42319.594525462962</v>
      </c>
      <c r="K3535">
        <v>1444673767</v>
      </c>
      <c r="L3535" s="13">
        <f t="shared" si="276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77"/>
        <v>1.262</v>
      </c>
      <c r="R3535" s="8">
        <f t="shared" si="278"/>
        <v>78.875</v>
      </c>
      <c r="S3535" t="s">
        <v>8317</v>
      </c>
      <c r="T3535" t="s">
        <v>8318</v>
      </c>
      <c r="U3535">
        <f t="shared" si="279"/>
        <v>30.041666666664241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75"/>
        <v>42278.416932870365</v>
      </c>
      <c r="K3536">
        <v>1440687623</v>
      </c>
      <c r="L3536" s="13">
        <f t="shared" si="276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77"/>
        <v>1.5620000000000001</v>
      </c>
      <c r="R3536" s="8">
        <f t="shared" si="278"/>
        <v>38.284313725490193</v>
      </c>
      <c r="S3536" t="s">
        <v>8317</v>
      </c>
      <c r="T3536" t="s">
        <v>8318</v>
      </c>
      <c r="U3536">
        <f t="shared" si="279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75"/>
        <v>42279.541666666664</v>
      </c>
      <c r="K3537">
        <v>1441120910</v>
      </c>
      <c r="L3537" s="13">
        <f t="shared" si="276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77"/>
        <v>1.0315000000000001</v>
      </c>
      <c r="R3537" s="8">
        <f t="shared" si="278"/>
        <v>44.847826086956523</v>
      </c>
      <c r="S3537" t="s">
        <v>8317</v>
      </c>
      <c r="T3537" t="s">
        <v>8318</v>
      </c>
      <c r="U3537">
        <f t="shared" si="279"/>
        <v>31.109837962962047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75"/>
        <v>42358.290972222218</v>
      </c>
      <c r="K3538">
        <v>1448040425</v>
      </c>
      <c r="L3538" s="13">
        <f t="shared" si="276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77"/>
        <v>1.5333333333333334</v>
      </c>
      <c r="R3538" s="8">
        <f t="shared" si="278"/>
        <v>13.529411764705882</v>
      </c>
      <c r="S3538" t="s">
        <v>8317</v>
      </c>
      <c r="T3538" t="s">
        <v>8318</v>
      </c>
      <c r="U3538">
        <f t="shared" si="279"/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75"/>
        <v>41960.124305555553</v>
      </c>
      <c r="K3539">
        <v>1413016216</v>
      </c>
      <c r="L3539" s="13">
        <f t="shared" si="276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77"/>
        <v>1.8044444444444445</v>
      </c>
      <c r="R3539" s="8">
        <f t="shared" si="278"/>
        <v>43.5</v>
      </c>
      <c r="S3539" t="s">
        <v>8317</v>
      </c>
      <c r="T3539" t="s">
        <v>8318</v>
      </c>
      <c r="U3539">
        <f t="shared" si="279"/>
        <v>36.978287037032715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75"/>
        <v>42599.212268518517</v>
      </c>
      <c r="K3540">
        <v>1469009140</v>
      </c>
      <c r="L3540" s="13">
        <f t="shared" si="276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77"/>
        <v>1.2845</v>
      </c>
      <c r="R3540" s="8">
        <f t="shared" si="278"/>
        <v>30.951807228915662</v>
      </c>
      <c r="S3540" t="s">
        <v>8317</v>
      </c>
      <c r="T3540" t="s">
        <v>8318</v>
      </c>
      <c r="U3540">
        <f t="shared" si="279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75"/>
        <v>42621.547708333332</v>
      </c>
      <c r="K3541">
        <v>1471543722</v>
      </c>
      <c r="L3541" s="13">
        <f t="shared" si="276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77"/>
        <v>1.1966666666666668</v>
      </c>
      <c r="R3541" s="8">
        <f t="shared" si="278"/>
        <v>55.230769230769234</v>
      </c>
      <c r="S3541" t="s">
        <v>8317</v>
      </c>
      <c r="T3541" t="s">
        <v>8318</v>
      </c>
      <c r="U3541">
        <f t="shared" si="279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75"/>
        <v>42546.795034722221</v>
      </c>
      <c r="K3542">
        <v>1464307491</v>
      </c>
      <c r="L3542" s="13">
        <f t="shared" si="276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77"/>
        <v>1.23</v>
      </c>
      <c r="R3542" s="8">
        <f t="shared" si="278"/>
        <v>46.125</v>
      </c>
      <c r="S3542" t="s">
        <v>8317</v>
      </c>
      <c r="T3542" t="s">
        <v>8318</v>
      </c>
      <c r="U3542">
        <f t="shared" si="279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75"/>
        <v>42247.521701388883</v>
      </c>
      <c r="K3543">
        <v>1438882275</v>
      </c>
      <c r="L3543" s="13">
        <f t="shared" si="276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77"/>
        <v>1.05</v>
      </c>
      <c r="R3543" s="8">
        <f t="shared" si="278"/>
        <v>39.375</v>
      </c>
      <c r="S3543" t="s">
        <v>8317</v>
      </c>
      <c r="T3543" t="s">
        <v>8318</v>
      </c>
      <c r="U3543">
        <f t="shared" si="279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75"/>
        <v>41889.391458333332</v>
      </c>
      <c r="K3544">
        <v>1404915822</v>
      </c>
      <c r="L3544" s="13">
        <f t="shared" si="276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77"/>
        <v>1.0223636363636364</v>
      </c>
      <c r="R3544" s="8">
        <f t="shared" si="278"/>
        <v>66.152941176470591</v>
      </c>
      <c r="S3544" t="s">
        <v>8317</v>
      </c>
      <c r="T3544" t="s">
        <v>8318</v>
      </c>
      <c r="U3544">
        <f t="shared" si="279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75"/>
        <v>42180.546979166662</v>
      </c>
      <c r="K3545">
        <v>1432663659</v>
      </c>
      <c r="L3545" s="13">
        <f t="shared" si="276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77"/>
        <v>1.0466666666666666</v>
      </c>
      <c r="R3545" s="8">
        <f t="shared" si="278"/>
        <v>54.137931034482762</v>
      </c>
      <c r="S3545" t="s">
        <v>8317</v>
      </c>
      <c r="T3545" t="s">
        <v>8318</v>
      </c>
      <c r="U3545">
        <f t="shared" si="279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75"/>
        <v>42070.623344907406</v>
      </c>
      <c r="K3546">
        <v>1423166257</v>
      </c>
      <c r="L3546" s="13">
        <f t="shared" si="276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77"/>
        <v>1</v>
      </c>
      <c r="R3546" s="8">
        <f t="shared" si="278"/>
        <v>104.16666666666667</v>
      </c>
      <c r="S3546" t="s">
        <v>8317</v>
      </c>
      <c r="T3546" t="s">
        <v>8318</v>
      </c>
      <c r="U3546">
        <f t="shared" si="279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75"/>
        <v>42105.599062499998</v>
      </c>
      <c r="K3547">
        <v>1426188159</v>
      </c>
      <c r="L3547" s="13">
        <f t="shared" si="276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77"/>
        <v>1.004</v>
      </c>
      <c r="R3547" s="8">
        <f t="shared" si="278"/>
        <v>31.375</v>
      </c>
      <c r="S3547" t="s">
        <v>8317</v>
      </c>
      <c r="T3547" t="s">
        <v>8318</v>
      </c>
      <c r="U3547">
        <f t="shared" si="279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75"/>
        <v>42094.957638888889</v>
      </c>
      <c r="K3548">
        <v>1426002684</v>
      </c>
      <c r="L3548" s="13">
        <f t="shared" si="276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77"/>
        <v>1.0227272727272727</v>
      </c>
      <c r="R3548" s="8">
        <f t="shared" si="278"/>
        <v>59.210526315789473</v>
      </c>
      <c r="S3548" t="s">
        <v>8317</v>
      </c>
      <c r="T3548" t="s">
        <v>8318</v>
      </c>
      <c r="U3548">
        <f t="shared" si="279"/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75"/>
        <v>42503.957638888889</v>
      </c>
      <c r="K3549">
        <v>1461117201</v>
      </c>
      <c r="L3549" s="13">
        <f t="shared" si="276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77"/>
        <v>1.1440928571428572</v>
      </c>
      <c r="R3549" s="8">
        <f t="shared" si="278"/>
        <v>119.17633928571429</v>
      </c>
      <c r="S3549" t="s">
        <v>8317</v>
      </c>
      <c r="T3549" t="s">
        <v>8318</v>
      </c>
      <c r="U3549">
        <f t="shared" si="279"/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75"/>
        <v>42433.833333333336</v>
      </c>
      <c r="K3550">
        <v>1455230214</v>
      </c>
      <c r="L3550" s="13">
        <f t="shared" si="276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77"/>
        <v>1.019047619047619</v>
      </c>
      <c r="R3550" s="8">
        <f t="shared" si="278"/>
        <v>164.61538461538461</v>
      </c>
      <c r="S3550" t="s">
        <v>8317</v>
      </c>
      <c r="T3550" t="s">
        <v>8318</v>
      </c>
      <c r="U3550">
        <f t="shared" si="279"/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75"/>
        <v>42251.186030092591</v>
      </c>
      <c r="K3551">
        <v>1438939673</v>
      </c>
      <c r="L3551" s="13">
        <f t="shared" si="276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77"/>
        <v>1.02</v>
      </c>
      <c r="R3551" s="8">
        <f t="shared" si="278"/>
        <v>24.285714285714285</v>
      </c>
      <c r="S3551" t="s">
        <v>8317</v>
      </c>
      <c r="T3551" t="s">
        <v>8318</v>
      </c>
      <c r="U3551">
        <f t="shared" si="279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75"/>
        <v>42492.685162037036</v>
      </c>
      <c r="K3552">
        <v>1459632398</v>
      </c>
      <c r="L3552" s="13">
        <f t="shared" si="276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77"/>
        <v>1.048</v>
      </c>
      <c r="R3552" s="8">
        <f t="shared" si="278"/>
        <v>40.9375</v>
      </c>
      <c r="S3552" t="s">
        <v>8317</v>
      </c>
      <c r="T3552" t="s">
        <v>8318</v>
      </c>
      <c r="U3552">
        <f t="shared" si="279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75"/>
        <v>41781.713194444441</v>
      </c>
      <c r="K3553">
        <v>1398342170</v>
      </c>
      <c r="L3553" s="13">
        <f t="shared" si="276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77"/>
        <v>1.0183333333333333</v>
      </c>
      <c r="R3553" s="8">
        <f t="shared" si="278"/>
        <v>61.1</v>
      </c>
      <c r="S3553" t="s">
        <v>8317</v>
      </c>
      <c r="T3553" t="s">
        <v>8318</v>
      </c>
      <c r="U3553">
        <f t="shared" si="279"/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75"/>
        <v>41818.378749999996</v>
      </c>
      <c r="K3554">
        <v>1401372324</v>
      </c>
      <c r="L3554" s="13">
        <f t="shared" si="276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77"/>
        <v>1</v>
      </c>
      <c r="R3554" s="8">
        <f t="shared" si="278"/>
        <v>38.65</v>
      </c>
      <c r="S3554" t="s">
        <v>8317</v>
      </c>
      <c r="T3554" t="s">
        <v>8318</v>
      </c>
      <c r="U3554">
        <f t="shared" si="279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75"/>
        <v>42227.791666666664</v>
      </c>
      <c r="K3555">
        <v>1436575280</v>
      </c>
      <c r="L3555" s="13">
        <f t="shared" si="276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77"/>
        <v>1.0627272727272727</v>
      </c>
      <c r="R3555" s="8">
        <f t="shared" si="278"/>
        <v>56.20192307692308</v>
      </c>
      <c r="S3555" t="s">
        <v>8317</v>
      </c>
      <c r="T3555" t="s">
        <v>8318</v>
      </c>
      <c r="U3555">
        <f t="shared" si="279"/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75"/>
        <v>42046.499999999993</v>
      </c>
      <c r="K3556">
        <v>1421025159</v>
      </c>
      <c r="L3556" s="13">
        <f t="shared" si="276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77"/>
        <v>1.1342219999999998</v>
      </c>
      <c r="R3556" s="8">
        <f t="shared" si="278"/>
        <v>107.00207547169811</v>
      </c>
      <c r="S3556" t="s">
        <v>8317</v>
      </c>
      <c r="T3556" t="s">
        <v>8318</v>
      </c>
      <c r="U3556">
        <f t="shared" si="279"/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75"/>
        <v>42691.275393518517</v>
      </c>
      <c r="K3557">
        <v>1476786994</v>
      </c>
      <c r="L3557" s="13">
        <f t="shared" si="276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77"/>
        <v>1</v>
      </c>
      <c r="R3557" s="8">
        <f t="shared" si="278"/>
        <v>171.42857142857142</v>
      </c>
      <c r="S3557" t="s">
        <v>8317</v>
      </c>
      <c r="T3557" t="s">
        <v>8318</v>
      </c>
      <c r="U3557">
        <f t="shared" si="279"/>
        <v>30.041666666664241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75"/>
        <v>41868.441249999996</v>
      </c>
      <c r="K3558">
        <v>1403105724</v>
      </c>
      <c r="L3558" s="13">
        <f t="shared" si="276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77"/>
        <v>1.0045454545454546</v>
      </c>
      <c r="R3558" s="8">
        <f t="shared" si="278"/>
        <v>110.5</v>
      </c>
      <c r="S3558" t="s">
        <v>8317</v>
      </c>
      <c r="T3558" t="s">
        <v>8318</v>
      </c>
      <c r="U3558">
        <f t="shared" si="279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75"/>
        <v>41764.068414351852</v>
      </c>
      <c r="K3559">
        <v>1396334311</v>
      </c>
      <c r="L3559" s="13">
        <f t="shared" si="276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77"/>
        <v>1.0003599999999999</v>
      </c>
      <c r="R3559" s="8">
        <f t="shared" si="278"/>
        <v>179.27598566308242</v>
      </c>
      <c r="S3559" t="s">
        <v>8317</v>
      </c>
      <c r="T3559" t="s">
        <v>8318</v>
      </c>
      <c r="U3559">
        <f t="shared" si="279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75"/>
        <v>42181.666666666664</v>
      </c>
      <c r="K3560">
        <v>1431718575</v>
      </c>
      <c r="L3560" s="13">
        <f t="shared" si="276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77"/>
        <v>1.44</v>
      </c>
      <c r="R3560" s="8">
        <f t="shared" si="278"/>
        <v>22.90909090909091</v>
      </c>
      <c r="S3560" t="s">
        <v>8317</v>
      </c>
      <c r="T3560" t="s">
        <v>8318</v>
      </c>
      <c r="U3560">
        <f t="shared" si="279"/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75"/>
        <v>42216.165277777771</v>
      </c>
      <c r="K3561">
        <v>1436408308</v>
      </c>
      <c r="L3561" s="13">
        <f t="shared" si="276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77"/>
        <v>1.0349999999999999</v>
      </c>
      <c r="R3561" s="8">
        <f t="shared" si="278"/>
        <v>43.125</v>
      </c>
      <c r="S3561" t="s">
        <v>8317</v>
      </c>
      <c r="T3561" t="s">
        <v>8318</v>
      </c>
      <c r="U3561">
        <f t="shared" si="279"/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75"/>
        <v>42150.906249999993</v>
      </c>
      <c r="K3562">
        <v>1429651266</v>
      </c>
      <c r="L3562" s="13">
        <f t="shared" si="276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77"/>
        <v>1.0843750000000001</v>
      </c>
      <c r="R3562" s="8">
        <f t="shared" si="278"/>
        <v>46.891891891891895</v>
      </c>
      <c r="S3562" t="s">
        <v>8317</v>
      </c>
      <c r="T3562" t="s">
        <v>8318</v>
      </c>
      <c r="U3562">
        <f t="shared" si="279"/>
        <v>35.224930555552419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75"/>
        <v>42221.566666666666</v>
      </c>
      <c r="K3563">
        <v>1437236378</v>
      </c>
      <c r="L3563" s="13">
        <f t="shared" si="276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77"/>
        <v>1.024</v>
      </c>
      <c r="R3563" s="8">
        <f t="shared" si="278"/>
        <v>47.407407407407405</v>
      </c>
      <c r="S3563" t="s">
        <v>8317</v>
      </c>
      <c r="T3563" t="s">
        <v>8318</v>
      </c>
      <c r="U3563">
        <f t="shared" si="279"/>
        <v>18.094699074070377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75"/>
        <v>42442.708333333336</v>
      </c>
      <c r="K3564">
        <v>1457115427</v>
      </c>
      <c r="L3564" s="13">
        <f t="shared" si="276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77"/>
        <v>1.4888888888888889</v>
      </c>
      <c r="R3564" s="8">
        <f t="shared" si="278"/>
        <v>15.129032258064516</v>
      </c>
      <c r="S3564" t="s">
        <v>8317</v>
      </c>
      <c r="T3564" t="s">
        <v>8318</v>
      </c>
      <c r="U3564">
        <f t="shared" si="279"/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75"/>
        <v>42583.583333333336</v>
      </c>
      <c r="K3565">
        <v>1467648456</v>
      </c>
      <c r="L3565" s="13">
        <f t="shared" si="276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77"/>
        <v>1.0549000000000002</v>
      </c>
      <c r="R3565" s="8">
        <f t="shared" si="278"/>
        <v>21.098000000000003</v>
      </c>
      <c r="S3565" t="s">
        <v>8317</v>
      </c>
      <c r="T3565" t="s">
        <v>8318</v>
      </c>
      <c r="U3565">
        <f t="shared" si="279"/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75"/>
        <v>42282.458333333336</v>
      </c>
      <c r="K3566">
        <v>1440082649</v>
      </c>
      <c r="L3566" s="13">
        <f t="shared" si="276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77"/>
        <v>1.0049999999999999</v>
      </c>
      <c r="R3566" s="8">
        <f t="shared" si="278"/>
        <v>59.117647058823529</v>
      </c>
      <c r="S3566" t="s">
        <v>8317</v>
      </c>
      <c r="T3566" t="s">
        <v>8318</v>
      </c>
      <c r="U3566">
        <f t="shared" si="279"/>
        <v>46.043414351857791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75"/>
        <v>42004.534814814811</v>
      </c>
      <c r="K3567">
        <v>1417456208</v>
      </c>
      <c r="L3567" s="13">
        <f t="shared" si="276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77"/>
        <v>1.3055555555555556</v>
      </c>
      <c r="R3567" s="8">
        <f t="shared" si="278"/>
        <v>97.916666666666671</v>
      </c>
      <c r="S3567" t="s">
        <v>8317</v>
      </c>
      <c r="T3567" t="s">
        <v>8318</v>
      </c>
      <c r="U3567">
        <f t="shared" si="279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75"/>
        <v>42027.299571759257</v>
      </c>
      <c r="K3568">
        <v>1419423083</v>
      </c>
      <c r="L3568" s="13">
        <f t="shared" si="276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77"/>
        <v>1.0475000000000001</v>
      </c>
      <c r="R3568" s="8">
        <f t="shared" si="278"/>
        <v>55.131578947368418</v>
      </c>
      <c r="S3568" t="s">
        <v>8317</v>
      </c>
      <c r="T3568" t="s">
        <v>8318</v>
      </c>
      <c r="U3568">
        <f t="shared" si="279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75"/>
        <v>42165.602361111109</v>
      </c>
      <c r="K3569">
        <v>1431372444</v>
      </c>
      <c r="L3569" s="13">
        <f t="shared" si="276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77"/>
        <v>1.0880000000000001</v>
      </c>
      <c r="R3569" s="8">
        <f t="shared" si="278"/>
        <v>26.536585365853657</v>
      </c>
      <c r="S3569" t="s">
        <v>8317</v>
      </c>
      <c r="T3569" t="s">
        <v>8318</v>
      </c>
      <c r="U3569">
        <f t="shared" si="279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75"/>
        <v>41899.532337962963</v>
      </c>
      <c r="K3570">
        <v>1408383994</v>
      </c>
      <c r="L3570" s="13">
        <f t="shared" si="276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77"/>
        <v>1.1100000000000001</v>
      </c>
      <c r="R3570" s="8">
        <f t="shared" si="278"/>
        <v>58.421052631578945</v>
      </c>
      <c r="S3570" t="s">
        <v>8317</v>
      </c>
      <c r="T3570" t="s">
        <v>8318</v>
      </c>
      <c r="U3570">
        <f t="shared" si="279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75"/>
        <v>42012.480277777773</v>
      </c>
      <c r="K3571">
        <v>1418142696</v>
      </c>
      <c r="L3571" s="13">
        <f t="shared" si="276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77"/>
        <v>1.0047999999999999</v>
      </c>
      <c r="R3571" s="8">
        <f t="shared" si="278"/>
        <v>122.53658536585365</v>
      </c>
      <c r="S3571" t="s">
        <v>8317</v>
      </c>
      <c r="T3571" t="s">
        <v>8318</v>
      </c>
      <c r="U3571">
        <f t="shared" si="279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75"/>
        <v>42004.083333333336</v>
      </c>
      <c r="K3572">
        <v>1417593483</v>
      </c>
      <c r="L3572" s="13">
        <f t="shared" si="276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77"/>
        <v>1.1435</v>
      </c>
      <c r="R3572" s="8">
        <f t="shared" si="278"/>
        <v>87.961538461538467</v>
      </c>
      <c r="S3572" t="s">
        <v>8317</v>
      </c>
      <c r="T3572" t="s">
        <v>8318</v>
      </c>
      <c r="U3572">
        <f t="shared" si="279"/>
        <v>27.959687500006112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75"/>
        <v>41942.650613425925</v>
      </c>
      <c r="K3573">
        <v>1412109413</v>
      </c>
      <c r="L3573" s="13">
        <f t="shared" si="276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77"/>
        <v>1.2206666666666666</v>
      </c>
      <c r="R3573" s="8">
        <f t="shared" si="278"/>
        <v>73.239999999999995</v>
      </c>
      <c r="S3573" t="s">
        <v>8317</v>
      </c>
      <c r="T3573" t="s">
        <v>8318</v>
      </c>
      <c r="U3573">
        <f t="shared" si="279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75"/>
        <v>42176.36206018518</v>
      </c>
      <c r="K3574">
        <v>1432302082</v>
      </c>
      <c r="L3574" s="13">
        <f t="shared" si="276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77"/>
        <v>1</v>
      </c>
      <c r="R3574" s="8">
        <f t="shared" si="278"/>
        <v>55.555555555555557</v>
      </c>
      <c r="S3574" t="s">
        <v>8317</v>
      </c>
      <c r="T3574" t="s">
        <v>8318</v>
      </c>
      <c r="U3574">
        <f t="shared" si="279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75"/>
        <v>41951.208865740737</v>
      </c>
      <c r="K3575">
        <v>1412845246</v>
      </c>
      <c r="L3575" s="13">
        <f t="shared" si="276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77"/>
        <v>1.028</v>
      </c>
      <c r="R3575" s="8">
        <f t="shared" si="278"/>
        <v>39.53846153846154</v>
      </c>
      <c r="S3575" t="s">
        <v>8317</v>
      </c>
      <c r="T3575" t="s">
        <v>8318</v>
      </c>
      <c r="U3575">
        <f t="shared" si="279"/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75"/>
        <v>41956.776018518511</v>
      </c>
      <c r="K3576">
        <v>1413326248</v>
      </c>
      <c r="L3576" s="13">
        <f t="shared" si="276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77"/>
        <v>1.0612068965517241</v>
      </c>
      <c r="R3576" s="8">
        <f t="shared" si="278"/>
        <v>136.77777777777777</v>
      </c>
      <c r="S3576" t="s">
        <v>8317</v>
      </c>
      <c r="T3576" t="s">
        <v>8318</v>
      </c>
      <c r="U3576">
        <f t="shared" si="279"/>
        <v>30.041666666656965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75"/>
        <v>42592.957638888889</v>
      </c>
      <c r="K3577">
        <v>1468176527</v>
      </c>
      <c r="L3577" s="13">
        <f t="shared" si="276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77"/>
        <v>1.0133000000000001</v>
      </c>
      <c r="R3577" s="8">
        <f t="shared" si="278"/>
        <v>99.343137254901961</v>
      </c>
      <c r="S3577" t="s">
        <v>8317</v>
      </c>
      <c r="T3577" t="s">
        <v>8318</v>
      </c>
      <c r="U3577">
        <f t="shared" si="279"/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75"/>
        <v>42709.382569444446</v>
      </c>
      <c r="K3578">
        <v>1475759454</v>
      </c>
      <c r="L3578" s="13">
        <f t="shared" si="276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77"/>
        <v>1</v>
      </c>
      <c r="R3578" s="8">
        <f t="shared" si="278"/>
        <v>20</v>
      </c>
      <c r="S3578" t="s">
        <v>8317</v>
      </c>
      <c r="T3578" t="s">
        <v>8318</v>
      </c>
      <c r="U3578">
        <f t="shared" si="279"/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75"/>
        <v>42120.061111111114</v>
      </c>
      <c r="K3579">
        <v>1427741583</v>
      </c>
      <c r="L3579" s="13">
        <f t="shared" si="276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77"/>
        <v>1.3</v>
      </c>
      <c r="R3579" s="8">
        <f t="shared" si="278"/>
        <v>28.888888888888889</v>
      </c>
      <c r="S3579" t="s">
        <v>8317</v>
      </c>
      <c r="T3579" t="s">
        <v>8318</v>
      </c>
      <c r="U3579">
        <f t="shared" si="279"/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75"/>
        <v>42490.525196759256</v>
      </c>
      <c r="K3580">
        <v>1459445777</v>
      </c>
      <c r="L3580" s="13">
        <f t="shared" si="276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77"/>
        <v>1.0001333333333333</v>
      </c>
      <c r="R3580" s="8">
        <f t="shared" si="278"/>
        <v>40.545945945945945</v>
      </c>
      <c r="S3580" t="s">
        <v>8317</v>
      </c>
      <c r="T3580" t="s">
        <v>8318</v>
      </c>
      <c r="U3580">
        <f t="shared" si="279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75"/>
        <v>42460.51222222222</v>
      </c>
      <c r="K3581">
        <v>1456856256</v>
      </c>
      <c r="L3581" s="13">
        <f t="shared" si="276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77"/>
        <v>1</v>
      </c>
      <c r="R3581" s="8">
        <f t="shared" si="278"/>
        <v>35.714285714285715</v>
      </c>
      <c r="S3581" t="s">
        <v>8317</v>
      </c>
      <c r="T3581" t="s">
        <v>8318</v>
      </c>
      <c r="U3581">
        <f t="shared" si="279"/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75"/>
        <v>42063.999305555553</v>
      </c>
      <c r="K3582">
        <v>1421900022</v>
      </c>
      <c r="L3582" s="13">
        <f t="shared" si="276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77"/>
        <v>1.1388888888888888</v>
      </c>
      <c r="R3582" s="8">
        <f t="shared" si="278"/>
        <v>37.962962962962962</v>
      </c>
      <c r="S3582" t="s">
        <v>8317</v>
      </c>
      <c r="T3582" t="s">
        <v>8318</v>
      </c>
      <c r="U3582">
        <f t="shared" si="279"/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75"/>
        <v>41850.26284722222</v>
      </c>
      <c r="K3583">
        <v>1405509510</v>
      </c>
      <c r="L3583" s="13">
        <f t="shared" si="276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77"/>
        <v>1</v>
      </c>
      <c r="R3583" s="8">
        <f t="shared" si="278"/>
        <v>33.333333333333336</v>
      </c>
      <c r="S3583" t="s">
        <v>8317</v>
      </c>
      <c r="T3583" t="s">
        <v>8318</v>
      </c>
      <c r="U3583">
        <f t="shared" si="279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75"/>
        <v>42464.887523148143</v>
      </c>
      <c r="K3584">
        <v>1458613082</v>
      </c>
      <c r="L3584" s="13">
        <f t="shared" si="276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77"/>
        <v>2.87</v>
      </c>
      <c r="R3584" s="8">
        <f t="shared" si="278"/>
        <v>58.571428571428569</v>
      </c>
      <c r="S3584" t="s">
        <v>8317</v>
      </c>
      <c r="T3584" t="s">
        <v>8318</v>
      </c>
      <c r="U3584">
        <f t="shared" si="279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75"/>
        <v>42478.175983796296</v>
      </c>
      <c r="K3585">
        <v>1455790405</v>
      </c>
      <c r="L3585" s="13">
        <f t="shared" si="276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77"/>
        <v>1.085</v>
      </c>
      <c r="R3585" s="8">
        <f t="shared" si="278"/>
        <v>135.625</v>
      </c>
      <c r="S3585" t="s">
        <v>8317</v>
      </c>
      <c r="T3585" t="s">
        <v>8318</v>
      </c>
      <c r="U3585">
        <f t="shared" si="279"/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ref="J3586:J3649" si="280">(I3586/86400)+25569+(-5/24)</f>
        <v>42198.108148148145</v>
      </c>
      <c r="K3586">
        <v>1434180944</v>
      </c>
      <c r="L3586" s="13">
        <f t="shared" ref="L3586:L3649" si="281">(K3586/86400)+25569+(-5/24)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82">E3586/D3586</f>
        <v>1.155</v>
      </c>
      <c r="R3586" s="8">
        <f t="shared" ref="R3586:R3649" si="283">E3586/N3586</f>
        <v>30.9375</v>
      </c>
      <c r="S3586" t="s">
        <v>8317</v>
      </c>
      <c r="T3586" t="s">
        <v>8318</v>
      </c>
      <c r="U3586">
        <f t="shared" si="279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si="280"/>
        <v>41994.507986111108</v>
      </c>
      <c r="K3587">
        <v>1416589890</v>
      </c>
      <c r="L3587" s="13">
        <f t="shared" si="281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82"/>
        <v>1.1911764705882353</v>
      </c>
      <c r="R3587" s="8">
        <f t="shared" si="283"/>
        <v>176.08695652173913</v>
      </c>
      <c r="S3587" t="s">
        <v>8317</v>
      </c>
      <c r="T3587" t="s">
        <v>8318</v>
      </c>
      <c r="U3587">
        <f t="shared" ref="U3587:U3650" si="284">J3587-L3587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80"/>
        <v>42636.489236111105</v>
      </c>
      <c r="K3588">
        <v>1469465070</v>
      </c>
      <c r="L3588" s="13">
        <f t="shared" si="281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82"/>
        <v>1.0942666666666667</v>
      </c>
      <c r="R3588" s="8">
        <f t="shared" si="283"/>
        <v>151.9814814814815</v>
      </c>
      <c r="S3588" t="s">
        <v>8317</v>
      </c>
      <c r="T3588" t="s">
        <v>8318</v>
      </c>
      <c r="U3588">
        <f t="shared" si="284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80"/>
        <v>42548.583333333336</v>
      </c>
      <c r="K3589">
        <v>1463144254</v>
      </c>
      <c r="L3589" s="13">
        <f t="shared" si="281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82"/>
        <v>1.266</v>
      </c>
      <c r="R3589" s="8">
        <f t="shared" si="283"/>
        <v>22.607142857142858</v>
      </c>
      <c r="S3589" t="s">
        <v>8317</v>
      </c>
      <c r="T3589" t="s">
        <v>8318</v>
      </c>
      <c r="U3589">
        <f t="shared" si="284"/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80"/>
        <v>42123.749999999993</v>
      </c>
      <c r="K3590">
        <v>1428436410</v>
      </c>
      <c r="L3590" s="13">
        <f t="shared" si="281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82"/>
        <v>1.0049999999999999</v>
      </c>
      <c r="R3590" s="8">
        <f t="shared" si="283"/>
        <v>18.272727272727273</v>
      </c>
      <c r="S3590" t="s">
        <v>8317</v>
      </c>
      <c r="T3590" t="s">
        <v>8318</v>
      </c>
      <c r="U3590">
        <f t="shared" si="284"/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80"/>
        <v>42150.439201388886</v>
      </c>
      <c r="K3591">
        <v>1430494347</v>
      </c>
      <c r="L3591" s="13">
        <f t="shared" si="281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82"/>
        <v>1.2749999999999999</v>
      </c>
      <c r="R3591" s="8">
        <f t="shared" si="283"/>
        <v>82.258064516129039</v>
      </c>
      <c r="S3591" t="s">
        <v>8317</v>
      </c>
      <c r="T3591" t="s">
        <v>8318</v>
      </c>
      <c r="U3591">
        <f t="shared" si="284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80"/>
        <v>41932.125393518516</v>
      </c>
      <c r="K3592">
        <v>1411200034</v>
      </c>
      <c r="L3592" s="13">
        <f t="shared" si="281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82"/>
        <v>1.0005999999999999</v>
      </c>
      <c r="R3592" s="8">
        <f t="shared" si="283"/>
        <v>68.534246575342465</v>
      </c>
      <c r="S3592" t="s">
        <v>8317</v>
      </c>
      <c r="T3592" t="s">
        <v>8318</v>
      </c>
      <c r="U3592">
        <f t="shared" si="284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80"/>
        <v>42027.999305555553</v>
      </c>
      <c r="K3593">
        <v>1419979544</v>
      </c>
      <c r="L3593" s="13">
        <f t="shared" si="281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82"/>
        <v>1.75</v>
      </c>
      <c r="R3593" s="8">
        <f t="shared" si="283"/>
        <v>68.055555555555557</v>
      </c>
      <c r="S3593" t="s">
        <v>8317</v>
      </c>
      <c r="T3593" t="s">
        <v>8318</v>
      </c>
      <c r="U3593">
        <f t="shared" si="284"/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80"/>
        <v>42045.999305555553</v>
      </c>
      <c r="K3594">
        <v>1418673307</v>
      </c>
      <c r="L3594" s="13">
        <f t="shared" si="281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82"/>
        <v>1.2725</v>
      </c>
      <c r="R3594" s="8">
        <f t="shared" si="283"/>
        <v>72.714285714285708</v>
      </c>
      <c r="S3594" t="s">
        <v>8317</v>
      </c>
      <c r="T3594" t="s">
        <v>8318</v>
      </c>
      <c r="U3594">
        <f t="shared" si="284"/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80"/>
        <v>42009.643055555549</v>
      </c>
      <c r="K3595">
        <v>1417469639</v>
      </c>
      <c r="L3595" s="13">
        <f t="shared" si="281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82"/>
        <v>1.1063333333333334</v>
      </c>
      <c r="R3595" s="8">
        <f t="shared" si="283"/>
        <v>77.186046511627907</v>
      </c>
      <c r="S3595" t="s">
        <v>8317</v>
      </c>
      <c r="T3595" t="s">
        <v>8318</v>
      </c>
      <c r="U3595">
        <f t="shared" si="284"/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80"/>
        <v>42616.858587962961</v>
      </c>
      <c r="K3596">
        <v>1470792982</v>
      </c>
      <c r="L3596" s="13">
        <f t="shared" si="281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82"/>
        <v>1.2593749999999999</v>
      </c>
      <c r="R3596" s="8">
        <f t="shared" si="283"/>
        <v>55.972222222222221</v>
      </c>
      <c r="S3596" t="s">
        <v>8317</v>
      </c>
      <c r="T3596" t="s">
        <v>8318</v>
      </c>
      <c r="U3596">
        <f t="shared" si="284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80"/>
        <v>42076.082638888889</v>
      </c>
      <c r="K3597">
        <v>1423959123</v>
      </c>
      <c r="L3597" s="13">
        <f t="shared" si="281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82"/>
        <v>1.1850000000000001</v>
      </c>
      <c r="R3597" s="8">
        <f t="shared" si="283"/>
        <v>49.693548387096776</v>
      </c>
      <c r="S3597" t="s">
        <v>8317</v>
      </c>
      <c r="T3597" t="s">
        <v>8318</v>
      </c>
      <c r="U3597">
        <f t="shared" si="284"/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80"/>
        <v>41877.506736111107</v>
      </c>
      <c r="K3598">
        <v>1407258582</v>
      </c>
      <c r="L3598" s="13">
        <f t="shared" si="281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82"/>
        <v>1.0772727272727274</v>
      </c>
      <c r="R3598" s="8">
        <f t="shared" si="283"/>
        <v>79</v>
      </c>
      <c r="S3598" t="s">
        <v>8317</v>
      </c>
      <c r="T3598" t="s">
        <v>8318</v>
      </c>
      <c r="U3598">
        <f t="shared" si="284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80"/>
        <v>42432.040972222218</v>
      </c>
      <c r="K3599">
        <v>1455717790</v>
      </c>
      <c r="L3599" s="13">
        <f t="shared" si="281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82"/>
        <v>1.026</v>
      </c>
      <c r="R3599" s="8">
        <f t="shared" si="283"/>
        <v>77.727272727272734</v>
      </c>
      <c r="S3599" t="s">
        <v>8317</v>
      </c>
      <c r="T3599" t="s">
        <v>8318</v>
      </c>
      <c r="U3599">
        <f t="shared" si="284"/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80"/>
        <v>41884.999305555553</v>
      </c>
      <c r="K3600">
        <v>1408129822</v>
      </c>
      <c r="L3600" s="13">
        <f t="shared" si="281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82"/>
        <v>1.101</v>
      </c>
      <c r="R3600" s="8">
        <f t="shared" si="283"/>
        <v>40.777777777777779</v>
      </c>
      <c r="S3600" t="s">
        <v>8317</v>
      </c>
      <c r="T3600" t="s">
        <v>8318</v>
      </c>
      <c r="U3600">
        <f t="shared" si="284"/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80"/>
        <v>42245.791666666664</v>
      </c>
      <c r="K3601">
        <v>1438715077</v>
      </c>
      <c r="L3601" s="13">
        <f t="shared" si="281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82"/>
        <v>2.02</v>
      </c>
      <c r="R3601" s="8">
        <f t="shared" si="283"/>
        <v>59.411764705882355</v>
      </c>
      <c r="S3601" t="s">
        <v>8317</v>
      </c>
      <c r="T3601" t="s">
        <v>8318</v>
      </c>
      <c r="U3601">
        <f t="shared" si="284"/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80"/>
        <v>42656.640787037039</v>
      </c>
      <c r="K3602">
        <v>1473970964</v>
      </c>
      <c r="L3602" s="13">
        <f t="shared" si="281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82"/>
        <v>1.3</v>
      </c>
      <c r="R3602" s="8">
        <f t="shared" si="283"/>
        <v>3.25</v>
      </c>
      <c r="S3602" t="s">
        <v>8317</v>
      </c>
      <c r="T3602" t="s">
        <v>8318</v>
      </c>
      <c r="U3602">
        <f t="shared" si="284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80"/>
        <v>42020.790300925924</v>
      </c>
      <c r="K3603">
        <v>1418860682</v>
      </c>
      <c r="L3603" s="13">
        <f t="shared" si="281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82"/>
        <v>1.0435000000000001</v>
      </c>
      <c r="R3603" s="8">
        <f t="shared" si="283"/>
        <v>39.377358490566039</v>
      </c>
      <c r="S3603" t="s">
        <v>8317</v>
      </c>
      <c r="T3603" t="s">
        <v>8318</v>
      </c>
      <c r="U3603">
        <f t="shared" si="284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80"/>
        <v>42507.68609953703</v>
      </c>
      <c r="K3604">
        <v>1458336479</v>
      </c>
      <c r="L3604" s="13">
        <f t="shared" si="281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82"/>
        <v>1.0004999999999999</v>
      </c>
      <c r="R3604" s="8">
        <f t="shared" si="283"/>
        <v>81.673469387755105</v>
      </c>
      <c r="S3604" t="s">
        <v>8317</v>
      </c>
      <c r="T3604" t="s">
        <v>8318</v>
      </c>
      <c r="U3604">
        <f t="shared" si="284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80"/>
        <v>42313.697685185187</v>
      </c>
      <c r="K3605">
        <v>1444164280</v>
      </c>
      <c r="L3605" s="13">
        <f t="shared" si="281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82"/>
        <v>1.7066666666666668</v>
      </c>
      <c r="R3605" s="8">
        <f t="shared" si="283"/>
        <v>44.912280701754383</v>
      </c>
      <c r="S3605" t="s">
        <v>8317</v>
      </c>
      <c r="T3605" t="s">
        <v>8318</v>
      </c>
      <c r="U3605">
        <f t="shared" si="284"/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80"/>
        <v>42489.082638888889</v>
      </c>
      <c r="K3606">
        <v>1461370956</v>
      </c>
      <c r="L3606" s="13">
        <f t="shared" si="281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82"/>
        <v>1.1283333333333334</v>
      </c>
      <c r="R3606" s="8">
        <f t="shared" si="283"/>
        <v>49.05797101449275</v>
      </c>
      <c r="S3606" t="s">
        <v>8317</v>
      </c>
      <c r="T3606" t="s">
        <v>8318</v>
      </c>
      <c r="U3606">
        <f t="shared" si="284"/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80"/>
        <v>42413.584791666661</v>
      </c>
      <c r="K3607">
        <v>1452798126</v>
      </c>
      <c r="L3607" s="13">
        <f t="shared" si="281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82"/>
        <v>1.84</v>
      </c>
      <c r="R3607" s="8">
        <f t="shared" si="283"/>
        <v>30.666666666666668</v>
      </c>
      <c r="S3607" t="s">
        <v>8317</v>
      </c>
      <c r="T3607" t="s">
        <v>8318</v>
      </c>
      <c r="U3607">
        <f t="shared" si="284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80"/>
        <v>42596.396493055552</v>
      </c>
      <c r="K3608">
        <v>1468593057</v>
      </c>
      <c r="L3608" s="13">
        <f t="shared" si="281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82"/>
        <v>1.3026666666666666</v>
      </c>
      <c r="R3608" s="8">
        <f t="shared" si="283"/>
        <v>61.0625</v>
      </c>
      <c r="S3608" t="s">
        <v>8317</v>
      </c>
      <c r="T3608" t="s">
        <v>8318</v>
      </c>
      <c r="U3608">
        <f t="shared" si="284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80"/>
        <v>42352.791666666664</v>
      </c>
      <c r="K3609">
        <v>1448924882</v>
      </c>
      <c r="L3609" s="13">
        <f t="shared" si="281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82"/>
        <v>1.0545454545454545</v>
      </c>
      <c r="R3609" s="8">
        <f t="shared" si="283"/>
        <v>29</v>
      </c>
      <c r="S3609" t="s">
        <v>8317</v>
      </c>
      <c r="T3609" t="s">
        <v>8318</v>
      </c>
      <c r="U3609">
        <f t="shared" si="284"/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80"/>
        <v>42538.374999999993</v>
      </c>
      <c r="K3610">
        <v>1463418090</v>
      </c>
      <c r="L3610" s="13">
        <f t="shared" si="281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82"/>
        <v>1</v>
      </c>
      <c r="R3610" s="8">
        <f t="shared" si="283"/>
        <v>29.62962962962963</v>
      </c>
      <c r="S3610" t="s">
        <v>8317</v>
      </c>
      <c r="T3610" t="s">
        <v>8318</v>
      </c>
      <c r="U3610">
        <f t="shared" si="284"/>
        <v>31.873958333329938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80"/>
        <v>42459.741724537038</v>
      </c>
      <c r="K3611">
        <v>1456789685</v>
      </c>
      <c r="L3611" s="13">
        <f t="shared" si="281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82"/>
        <v>1.5331632653061225</v>
      </c>
      <c r="R3611" s="8">
        <f t="shared" si="283"/>
        <v>143.0952380952381</v>
      </c>
      <c r="S3611" t="s">
        <v>8317</v>
      </c>
      <c r="T3611" t="s">
        <v>8318</v>
      </c>
      <c r="U3611">
        <f t="shared" si="284"/>
        <v>29.958333333335759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80"/>
        <v>42233.22379629629</v>
      </c>
      <c r="K3612">
        <v>1437214936</v>
      </c>
      <c r="L3612" s="13">
        <f t="shared" si="281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82"/>
        <v>1.623</v>
      </c>
      <c r="R3612" s="8">
        <f t="shared" si="283"/>
        <v>52.354838709677416</v>
      </c>
      <c r="S3612" t="s">
        <v>8317</v>
      </c>
      <c r="T3612" t="s">
        <v>8318</v>
      </c>
      <c r="U3612">
        <f t="shared" si="284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80"/>
        <v>42102.162048611113</v>
      </c>
      <c r="K3613">
        <v>1425891201</v>
      </c>
      <c r="L3613" s="13">
        <f t="shared" si="281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82"/>
        <v>1.36</v>
      </c>
      <c r="R3613" s="8">
        <f t="shared" si="283"/>
        <v>66.666666666666671</v>
      </c>
      <c r="S3613" t="s">
        <v>8317</v>
      </c>
      <c r="T3613" t="s">
        <v>8318</v>
      </c>
      <c r="U3613">
        <f t="shared" si="284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80"/>
        <v>41799.518645833326</v>
      </c>
      <c r="K3614">
        <v>1401470811</v>
      </c>
      <c r="L3614" s="13">
        <f t="shared" si="281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82"/>
        <v>1.444</v>
      </c>
      <c r="R3614" s="8">
        <f t="shared" si="283"/>
        <v>126.66666666666667</v>
      </c>
      <c r="S3614" t="s">
        <v>8317</v>
      </c>
      <c r="T3614" t="s">
        <v>8318</v>
      </c>
      <c r="U3614">
        <f t="shared" si="284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80"/>
        <v>41818.381643518514</v>
      </c>
      <c r="K3615">
        <v>1401372574</v>
      </c>
      <c r="L3615" s="13">
        <f t="shared" si="281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82"/>
        <v>1</v>
      </c>
      <c r="R3615" s="8">
        <f t="shared" si="283"/>
        <v>62.5</v>
      </c>
      <c r="S3615" t="s">
        <v>8317</v>
      </c>
      <c r="T3615" t="s">
        <v>8318</v>
      </c>
      <c r="U3615">
        <f t="shared" si="284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80"/>
        <v>42173.833518518521</v>
      </c>
      <c r="K3616">
        <v>1432083616</v>
      </c>
      <c r="L3616" s="13">
        <f t="shared" si="281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82"/>
        <v>1.008</v>
      </c>
      <c r="R3616" s="8">
        <f t="shared" si="283"/>
        <v>35.492957746478872</v>
      </c>
      <c r="S3616" t="s">
        <v>8317</v>
      </c>
      <c r="T3616" t="s">
        <v>8318</v>
      </c>
      <c r="U3616">
        <f t="shared" si="284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80"/>
        <v>42348.385370370372</v>
      </c>
      <c r="K3617">
        <v>1447164896</v>
      </c>
      <c r="L3617" s="13">
        <f t="shared" si="281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82"/>
        <v>1.0680000000000001</v>
      </c>
      <c r="R3617" s="8">
        <f t="shared" si="283"/>
        <v>37.083333333333336</v>
      </c>
      <c r="S3617" t="s">
        <v>8317</v>
      </c>
      <c r="T3617" t="s">
        <v>8318</v>
      </c>
      <c r="U3617">
        <f t="shared" si="284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80"/>
        <v>42082.699814814812</v>
      </c>
      <c r="K3618">
        <v>1424213264</v>
      </c>
      <c r="L3618" s="13">
        <f t="shared" si="281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82"/>
        <v>1.248</v>
      </c>
      <c r="R3618" s="8">
        <f t="shared" si="283"/>
        <v>69.333333333333329</v>
      </c>
      <c r="S3618" t="s">
        <v>8317</v>
      </c>
      <c r="T3618" t="s">
        <v>8318</v>
      </c>
      <c r="U3618">
        <f t="shared" si="284"/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80"/>
        <v>42793.791666666664</v>
      </c>
      <c r="K3619">
        <v>1486996729</v>
      </c>
      <c r="L3619" s="13">
        <f t="shared" si="281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82"/>
        <v>1.1891891891891893</v>
      </c>
      <c r="R3619" s="8">
        <f t="shared" si="283"/>
        <v>17.254901960784313</v>
      </c>
      <c r="S3619" t="s">
        <v>8317</v>
      </c>
      <c r="T3619" t="s">
        <v>8318</v>
      </c>
      <c r="U3619">
        <f t="shared" si="284"/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80"/>
        <v>42158.419560185182</v>
      </c>
      <c r="K3620">
        <v>1430751850</v>
      </c>
      <c r="L3620" s="13">
        <f t="shared" si="281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82"/>
        <v>1.01</v>
      </c>
      <c r="R3620" s="8">
        <f t="shared" si="283"/>
        <v>36.071428571428569</v>
      </c>
      <c r="S3620" t="s">
        <v>8317</v>
      </c>
      <c r="T3620" t="s">
        <v>8318</v>
      </c>
      <c r="U3620">
        <f t="shared" si="284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80"/>
        <v>42693.708333333336</v>
      </c>
      <c r="K3621">
        <v>1476760226</v>
      </c>
      <c r="L3621" s="13">
        <f t="shared" si="281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82"/>
        <v>1.1299999999999999</v>
      </c>
      <c r="R3621" s="8">
        <f t="shared" si="283"/>
        <v>66.470588235294116</v>
      </c>
      <c r="S3621" t="s">
        <v>8317</v>
      </c>
      <c r="T3621" t="s">
        <v>8318</v>
      </c>
      <c r="U3621">
        <f t="shared" si="284"/>
        <v>32.784421296302753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80"/>
        <v>42067.958333333336</v>
      </c>
      <c r="K3622">
        <v>1422916261</v>
      </c>
      <c r="L3622" s="13">
        <f t="shared" si="281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82"/>
        <v>1.0519047619047619</v>
      </c>
      <c r="R3622" s="8">
        <f t="shared" si="283"/>
        <v>56.065989847715734</v>
      </c>
      <c r="S3622" t="s">
        <v>8317</v>
      </c>
      <c r="T3622" t="s">
        <v>8318</v>
      </c>
      <c r="U3622">
        <f t="shared" si="284"/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80"/>
        <v>42643.666666666664</v>
      </c>
      <c r="K3623">
        <v>1473200844</v>
      </c>
      <c r="L3623" s="13">
        <f t="shared" si="281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82"/>
        <v>1.0973333333333333</v>
      </c>
      <c r="R3623" s="8">
        <f t="shared" si="283"/>
        <v>47.028571428571432</v>
      </c>
      <c r="S3623" t="s">
        <v>8317</v>
      </c>
      <c r="T3623" t="s">
        <v>8318</v>
      </c>
      <c r="U3623">
        <f t="shared" si="284"/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80"/>
        <v>41909.932638888888</v>
      </c>
      <c r="K3624">
        <v>1409030371</v>
      </c>
      <c r="L3624" s="13">
        <f t="shared" si="281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82"/>
        <v>1.00099</v>
      </c>
      <c r="R3624" s="8">
        <f t="shared" si="283"/>
        <v>47.666190476190479</v>
      </c>
      <c r="S3624" t="s">
        <v>8317</v>
      </c>
      <c r="T3624" t="s">
        <v>8318</v>
      </c>
      <c r="U3624">
        <f t="shared" si="284"/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80"/>
        <v>41846.083333333328</v>
      </c>
      <c r="K3625">
        <v>1404841270</v>
      </c>
      <c r="L3625" s="13">
        <f t="shared" si="281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82"/>
        <v>1.2</v>
      </c>
      <c r="R3625" s="8">
        <f t="shared" si="283"/>
        <v>88.235294117647058</v>
      </c>
      <c r="S3625" t="s">
        <v>8317</v>
      </c>
      <c r="T3625" t="s">
        <v>8318</v>
      </c>
      <c r="U3625">
        <f t="shared" si="284"/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80"/>
        <v>42605.56585648148</v>
      </c>
      <c r="K3626">
        <v>1466793290</v>
      </c>
      <c r="L3626" s="13">
        <f t="shared" si="281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82"/>
        <v>1.0493333333333332</v>
      </c>
      <c r="R3626" s="8">
        <f t="shared" si="283"/>
        <v>80.717948717948715</v>
      </c>
      <c r="S3626" t="s">
        <v>8317</v>
      </c>
      <c r="T3626" t="s">
        <v>8318</v>
      </c>
      <c r="U3626">
        <f t="shared" si="284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80"/>
        <v>42187.444178240738</v>
      </c>
      <c r="K3627">
        <v>1433259577</v>
      </c>
      <c r="L3627" s="13">
        <f t="shared" si="281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82"/>
        <v>1.0266666666666666</v>
      </c>
      <c r="R3627" s="8">
        <f t="shared" si="283"/>
        <v>39.487179487179489</v>
      </c>
      <c r="S3627" t="s">
        <v>8317</v>
      </c>
      <c r="T3627" t="s">
        <v>8318</v>
      </c>
      <c r="U3627">
        <f t="shared" si="284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80"/>
        <v>41867.458993055552</v>
      </c>
      <c r="K3628">
        <v>1406390457</v>
      </c>
      <c r="L3628" s="13">
        <f t="shared" si="281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82"/>
        <v>1.0182500000000001</v>
      </c>
      <c r="R3628" s="8">
        <f t="shared" si="283"/>
        <v>84.854166666666671</v>
      </c>
      <c r="S3628" t="s">
        <v>8317</v>
      </c>
      <c r="T3628" t="s">
        <v>8318</v>
      </c>
      <c r="U3628">
        <f t="shared" si="284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80"/>
        <v>42510.957638888889</v>
      </c>
      <c r="K3629">
        <v>1459446487</v>
      </c>
      <c r="L3629" s="13">
        <f t="shared" si="281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82"/>
        <v>1</v>
      </c>
      <c r="R3629" s="8">
        <f t="shared" si="283"/>
        <v>68.965517241379317</v>
      </c>
      <c r="S3629" t="s">
        <v>8317</v>
      </c>
      <c r="T3629" t="s">
        <v>8318</v>
      </c>
      <c r="U3629">
        <f t="shared" si="284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80"/>
        <v>42351.666620370372</v>
      </c>
      <c r="K3630">
        <v>1444852796</v>
      </c>
      <c r="L3630" s="13">
        <f t="shared" si="281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82"/>
        <v>0</v>
      </c>
      <c r="R3630" s="8" t="e">
        <f t="shared" si="283"/>
        <v>#DIV/0!</v>
      </c>
      <c r="S3630" t="s">
        <v>8317</v>
      </c>
      <c r="T3630" t="s">
        <v>8359</v>
      </c>
      <c r="U3630">
        <f t="shared" si="284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80"/>
        <v>42495.499999999993</v>
      </c>
      <c r="K3631">
        <v>1457403364</v>
      </c>
      <c r="L3631" s="13">
        <f t="shared" si="281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82"/>
        <v>1.9999999999999999E-6</v>
      </c>
      <c r="R3631" s="8">
        <f t="shared" si="283"/>
        <v>1</v>
      </c>
      <c r="S3631" t="s">
        <v>8317</v>
      </c>
      <c r="T3631" t="s">
        <v>8359</v>
      </c>
      <c r="U3631">
        <f t="shared" si="284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80"/>
        <v>41972.680439814816</v>
      </c>
      <c r="K3632">
        <v>1414700390</v>
      </c>
      <c r="L3632" s="13">
        <f t="shared" si="281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82"/>
        <v>3.3333333333333332E-4</v>
      </c>
      <c r="R3632" s="8">
        <f t="shared" si="283"/>
        <v>1</v>
      </c>
      <c r="S3632" t="s">
        <v>8317</v>
      </c>
      <c r="T3632" t="s">
        <v>8359</v>
      </c>
      <c r="U3632">
        <f t="shared" si="284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80"/>
        <v>41904.957638888889</v>
      </c>
      <c r="K3633">
        <v>1409335497</v>
      </c>
      <c r="L3633" s="13">
        <f t="shared" si="281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82"/>
        <v>0.51023391812865493</v>
      </c>
      <c r="R3633" s="8">
        <f t="shared" si="283"/>
        <v>147.88135593220338</v>
      </c>
      <c r="S3633" t="s">
        <v>8317</v>
      </c>
      <c r="T3633" t="s">
        <v>8359</v>
      </c>
      <c r="U3633">
        <f t="shared" si="284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80"/>
        <v>41966.728576388887</v>
      </c>
      <c r="K3634">
        <v>1415053749</v>
      </c>
      <c r="L3634" s="13">
        <f t="shared" si="281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82"/>
        <v>0.2</v>
      </c>
      <c r="R3634" s="8">
        <f t="shared" si="283"/>
        <v>100</v>
      </c>
      <c r="S3634" t="s">
        <v>8317</v>
      </c>
      <c r="T3634" t="s">
        <v>8359</v>
      </c>
      <c r="U3634">
        <f t="shared" si="284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80"/>
        <v>42692.833333333336</v>
      </c>
      <c r="K3635">
        <v>1475765867</v>
      </c>
      <c r="L3635" s="13">
        <f t="shared" si="281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82"/>
        <v>0.35239999999999999</v>
      </c>
      <c r="R3635" s="8">
        <f t="shared" si="283"/>
        <v>56.838709677419352</v>
      </c>
      <c r="S3635" t="s">
        <v>8317</v>
      </c>
      <c r="T3635" t="s">
        <v>8359</v>
      </c>
      <c r="U3635">
        <f t="shared" si="284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80"/>
        <v>42748.957638888889</v>
      </c>
      <c r="K3636">
        <v>1480219174</v>
      </c>
      <c r="L3636" s="13">
        <f t="shared" si="281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82"/>
        <v>4.2466666666666666E-2</v>
      </c>
      <c r="R3636" s="8">
        <f t="shared" si="283"/>
        <v>176.94444444444446</v>
      </c>
      <c r="S3636" t="s">
        <v>8317</v>
      </c>
      <c r="T3636" t="s">
        <v>8359</v>
      </c>
      <c r="U3636">
        <f t="shared" si="284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80"/>
        <v>42480.674490740734</v>
      </c>
      <c r="K3637">
        <v>1458594676</v>
      </c>
      <c r="L3637" s="13">
        <f t="shared" si="281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82"/>
        <v>0.36457142857142855</v>
      </c>
      <c r="R3637" s="8">
        <f t="shared" si="283"/>
        <v>127.6</v>
      </c>
      <c r="S3637" t="s">
        <v>8317</v>
      </c>
      <c r="T3637" t="s">
        <v>8359</v>
      </c>
      <c r="U3637">
        <f t="shared" si="284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80"/>
        <v>42261.486446759256</v>
      </c>
      <c r="K3638">
        <v>1439224829</v>
      </c>
      <c r="L3638" s="13">
        <f t="shared" si="281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82"/>
        <v>0</v>
      </c>
      <c r="R3638" s="8" t="e">
        <f t="shared" si="283"/>
        <v>#DIV/0!</v>
      </c>
      <c r="S3638" t="s">
        <v>8317</v>
      </c>
      <c r="T3638" t="s">
        <v>8359</v>
      </c>
      <c r="U3638">
        <f t="shared" si="284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80"/>
        <v>42005.492303240739</v>
      </c>
      <c r="K3639">
        <v>1417538935</v>
      </c>
      <c r="L3639" s="13">
        <f t="shared" si="281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82"/>
        <v>0.30866666666666664</v>
      </c>
      <c r="R3639" s="8">
        <f t="shared" si="283"/>
        <v>66.142857142857139</v>
      </c>
      <c r="S3639" t="s">
        <v>8317</v>
      </c>
      <c r="T3639" t="s">
        <v>8359</v>
      </c>
      <c r="U3639">
        <f t="shared" si="284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80"/>
        <v>42113.42282407407</v>
      </c>
      <c r="K3640">
        <v>1424275732</v>
      </c>
      <c r="L3640" s="13">
        <f t="shared" si="281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82"/>
        <v>6.545454545454546E-2</v>
      </c>
      <c r="R3640" s="8">
        <f t="shared" si="283"/>
        <v>108</v>
      </c>
      <c r="S3640" t="s">
        <v>8317</v>
      </c>
      <c r="T3640" t="s">
        <v>8359</v>
      </c>
      <c r="U3640">
        <f t="shared" si="284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80"/>
        <v>42650.424305555549</v>
      </c>
      <c r="K3641">
        <v>1470672906</v>
      </c>
      <c r="L3641" s="13">
        <f t="shared" si="281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82"/>
        <v>4.0000000000000003E-5</v>
      </c>
      <c r="R3641" s="8">
        <f t="shared" si="283"/>
        <v>1</v>
      </c>
      <c r="S3641" t="s">
        <v>8317</v>
      </c>
      <c r="T3641" t="s">
        <v>8359</v>
      </c>
      <c r="U3641">
        <f t="shared" si="284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80"/>
        <v>42134.573263888888</v>
      </c>
      <c r="K3642">
        <v>1428691530</v>
      </c>
      <c r="L3642" s="13">
        <f t="shared" si="281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82"/>
        <v>5.5E-2</v>
      </c>
      <c r="R3642" s="8">
        <f t="shared" si="283"/>
        <v>18.333333333333332</v>
      </c>
      <c r="S3642" t="s">
        <v>8317</v>
      </c>
      <c r="T3642" t="s">
        <v>8359</v>
      </c>
      <c r="U3642">
        <f t="shared" si="284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80"/>
        <v>41917</v>
      </c>
      <c r="K3643">
        <v>1410966179</v>
      </c>
      <c r="L3643" s="13">
        <f t="shared" si="281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82"/>
        <v>0</v>
      </c>
      <c r="R3643" s="8" t="e">
        <f t="shared" si="283"/>
        <v>#DIV/0!</v>
      </c>
      <c r="S3643" t="s">
        <v>8317</v>
      </c>
      <c r="T3643" t="s">
        <v>8359</v>
      </c>
      <c r="U3643">
        <f t="shared" si="284"/>
        <v>17.58126157407969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80"/>
        <v>42338.499999999993</v>
      </c>
      <c r="K3644">
        <v>1445369727</v>
      </c>
      <c r="L3644" s="13">
        <f t="shared" si="281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82"/>
        <v>2.1428571428571429E-2</v>
      </c>
      <c r="R3644" s="8">
        <f t="shared" si="283"/>
        <v>7.5</v>
      </c>
      <c r="S3644" t="s">
        <v>8317</v>
      </c>
      <c r="T3644" t="s">
        <v>8359</v>
      </c>
      <c r="U3644">
        <f t="shared" si="284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80"/>
        <v>42324.977303240739</v>
      </c>
      <c r="K3645">
        <v>1444274839</v>
      </c>
      <c r="L3645" s="13">
        <f t="shared" si="281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82"/>
        <v>0</v>
      </c>
      <c r="R3645" s="8" t="e">
        <f t="shared" si="283"/>
        <v>#DIV/0!</v>
      </c>
      <c r="S3645" t="s">
        <v>8317</v>
      </c>
      <c r="T3645" t="s">
        <v>8359</v>
      </c>
      <c r="U3645">
        <f t="shared" si="284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80"/>
        <v>42436.999305555553</v>
      </c>
      <c r="K3646">
        <v>1454996887</v>
      </c>
      <c r="L3646" s="13">
        <f t="shared" si="281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82"/>
        <v>0.16420000000000001</v>
      </c>
      <c r="R3646" s="8">
        <f t="shared" si="283"/>
        <v>68.416666666666671</v>
      </c>
      <c r="S3646" t="s">
        <v>8317</v>
      </c>
      <c r="T3646" t="s">
        <v>8359</v>
      </c>
      <c r="U3646">
        <f t="shared" si="284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80"/>
        <v>42695.803680555553</v>
      </c>
      <c r="K3647">
        <v>1477178238</v>
      </c>
      <c r="L3647" s="13">
        <f t="shared" si="281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82"/>
        <v>1E-3</v>
      </c>
      <c r="R3647" s="8">
        <f t="shared" si="283"/>
        <v>1</v>
      </c>
      <c r="S3647" t="s">
        <v>8317</v>
      </c>
      <c r="T3647" t="s">
        <v>8359</v>
      </c>
      <c r="U3647">
        <f t="shared" si="284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80"/>
        <v>42171.770833333336</v>
      </c>
      <c r="K3648">
        <v>1431770802</v>
      </c>
      <c r="L3648" s="13">
        <f t="shared" si="281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82"/>
        <v>4.8099999999999997E-2</v>
      </c>
      <c r="R3648" s="8">
        <f t="shared" si="283"/>
        <v>60.125</v>
      </c>
      <c r="S3648" t="s">
        <v>8317</v>
      </c>
      <c r="T3648" t="s">
        <v>8359</v>
      </c>
      <c r="U3648">
        <f t="shared" si="284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80"/>
        <v>42643.540821759256</v>
      </c>
      <c r="K3649">
        <v>1471370327</v>
      </c>
      <c r="L3649" s="13">
        <f t="shared" si="281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82"/>
        <v>0.06</v>
      </c>
      <c r="R3649" s="8">
        <f t="shared" si="283"/>
        <v>15</v>
      </c>
      <c r="S3649" t="s">
        <v>8317</v>
      </c>
      <c r="T3649" t="s">
        <v>8359</v>
      </c>
      <c r="U3649">
        <f t="shared" si="284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ref="J3650:J3713" si="285">(I3650/86400)+25569+(-5/24)</f>
        <v>41917.083854166667</v>
      </c>
      <c r="K3650">
        <v>1409900445</v>
      </c>
      <c r="L3650" s="13">
        <f t="shared" ref="L3650:L3713" si="286">(K3650/86400)+25569+(-5/24)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87">E3650/D3650</f>
        <v>1.003825</v>
      </c>
      <c r="R3650" s="8">
        <f t="shared" ref="R3650:R3713" si="288">E3650/N3650</f>
        <v>550.04109589041093</v>
      </c>
      <c r="S3650" t="s">
        <v>8317</v>
      </c>
      <c r="T3650" t="s">
        <v>8318</v>
      </c>
      <c r="U3650">
        <f t="shared" si="284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si="285"/>
        <v>41806.504560185182</v>
      </c>
      <c r="K3651">
        <v>1400691994</v>
      </c>
      <c r="L3651" s="13">
        <f t="shared" si="286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87"/>
        <v>1.04</v>
      </c>
      <c r="R3651" s="8">
        <f t="shared" si="288"/>
        <v>97.5</v>
      </c>
      <c r="S3651" t="s">
        <v>8317</v>
      </c>
      <c r="T3651" t="s">
        <v>8318</v>
      </c>
      <c r="U3651">
        <f t="shared" ref="U3651:U3714" si="289">J3651-L3651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85"/>
        <v>42402.270648148151</v>
      </c>
      <c r="K3652">
        <v>1452598184</v>
      </c>
      <c r="L3652" s="13">
        <f t="shared" si="286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87"/>
        <v>1</v>
      </c>
      <c r="R3652" s="8">
        <f t="shared" si="288"/>
        <v>29.411764705882351</v>
      </c>
      <c r="S3652" t="s">
        <v>8317</v>
      </c>
      <c r="T3652" t="s">
        <v>8318</v>
      </c>
      <c r="U3652">
        <f t="shared" si="289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85"/>
        <v>41861.457638888889</v>
      </c>
      <c r="K3653">
        <v>1404833442</v>
      </c>
      <c r="L3653" s="13">
        <f t="shared" si="286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87"/>
        <v>1.04</v>
      </c>
      <c r="R3653" s="8">
        <f t="shared" si="288"/>
        <v>57.777777777777779</v>
      </c>
      <c r="S3653" t="s">
        <v>8317</v>
      </c>
      <c r="T3653" t="s">
        <v>8318</v>
      </c>
      <c r="U3653">
        <f t="shared" si="289"/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85"/>
        <v>42606.957638888889</v>
      </c>
      <c r="K3654">
        <v>1471188502</v>
      </c>
      <c r="L3654" s="13">
        <f t="shared" si="286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87"/>
        <v>2.5066666666666668</v>
      </c>
      <c r="R3654" s="8">
        <f t="shared" si="288"/>
        <v>44.235294117647058</v>
      </c>
      <c r="S3654" t="s">
        <v>8317</v>
      </c>
      <c r="T3654" t="s">
        <v>8318</v>
      </c>
      <c r="U3654">
        <f t="shared" si="289"/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85"/>
        <v>42221.155173611107</v>
      </c>
      <c r="K3655">
        <v>1436172207</v>
      </c>
      <c r="L3655" s="13">
        <f t="shared" si="286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87"/>
        <v>1.0049999999999999</v>
      </c>
      <c r="R3655" s="8">
        <f t="shared" si="288"/>
        <v>60.909090909090907</v>
      </c>
      <c r="S3655" t="s">
        <v>8317</v>
      </c>
      <c r="T3655" t="s">
        <v>8318</v>
      </c>
      <c r="U3655">
        <f t="shared" si="289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85"/>
        <v>42463.499999999993</v>
      </c>
      <c r="K3656">
        <v>1457690386</v>
      </c>
      <c r="L3656" s="13">
        <f t="shared" si="286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87"/>
        <v>1.744</v>
      </c>
      <c r="R3656" s="8">
        <f t="shared" si="288"/>
        <v>68.84210526315789</v>
      </c>
      <c r="S3656" t="s">
        <v>8317</v>
      </c>
      <c r="T3656" t="s">
        <v>8318</v>
      </c>
      <c r="U3656">
        <f t="shared" si="289"/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85"/>
        <v>42203.082638888889</v>
      </c>
      <c r="K3657">
        <v>1434654998</v>
      </c>
      <c r="L3657" s="13">
        <f t="shared" si="286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87"/>
        <v>1.1626000000000001</v>
      </c>
      <c r="R3657" s="8">
        <f t="shared" si="288"/>
        <v>73.582278481012665</v>
      </c>
      <c r="S3657" t="s">
        <v>8317</v>
      </c>
      <c r="T3657" t="s">
        <v>8318</v>
      </c>
      <c r="U3657">
        <f t="shared" si="289"/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85"/>
        <v>42767.749305555553</v>
      </c>
      <c r="K3658">
        <v>1483393836</v>
      </c>
      <c r="L3658" s="13">
        <f t="shared" si="286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87"/>
        <v>1.0582</v>
      </c>
      <c r="R3658" s="8">
        <f t="shared" si="288"/>
        <v>115.02173913043478</v>
      </c>
      <c r="S3658" t="s">
        <v>8317</v>
      </c>
      <c r="T3658" t="s">
        <v>8318</v>
      </c>
      <c r="U3658">
        <f t="shared" si="289"/>
        <v>30.047500000000582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85"/>
        <v>42522.695833333331</v>
      </c>
      <c r="K3659">
        <v>1462806419</v>
      </c>
      <c r="L3659" s="13">
        <f t="shared" si="286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87"/>
        <v>1.1074999999999999</v>
      </c>
      <c r="R3659" s="8">
        <f t="shared" si="288"/>
        <v>110.75</v>
      </c>
      <c r="S3659" t="s">
        <v>8317</v>
      </c>
      <c r="T3659" t="s">
        <v>8318</v>
      </c>
      <c r="U3659">
        <f t="shared" si="289"/>
        <v>23.274317129631527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85"/>
        <v>41821.957638888889</v>
      </c>
      <c r="K3660">
        <v>1400272580</v>
      </c>
      <c r="L3660" s="13">
        <f t="shared" si="286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87"/>
        <v>1.0066666666666666</v>
      </c>
      <c r="R3660" s="8">
        <f t="shared" si="288"/>
        <v>75.5</v>
      </c>
      <c r="S3660" t="s">
        <v>8317</v>
      </c>
      <c r="T3660" t="s">
        <v>8318</v>
      </c>
      <c r="U3660">
        <f t="shared" si="289"/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85"/>
        <v>42082.402083333327</v>
      </c>
      <c r="K3661">
        <v>1424414350</v>
      </c>
      <c r="L3661" s="13">
        <f t="shared" si="286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87"/>
        <v>1.0203333333333333</v>
      </c>
      <c r="R3661" s="8">
        <f t="shared" si="288"/>
        <v>235.46153846153845</v>
      </c>
      <c r="S3661" t="s">
        <v>8317</v>
      </c>
      <c r="T3661" t="s">
        <v>8318</v>
      </c>
      <c r="U3661">
        <f t="shared" si="289"/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85"/>
        <v>41996.672743055555</v>
      </c>
      <c r="K3662">
        <v>1417208925</v>
      </c>
      <c r="L3662" s="13">
        <f t="shared" si="286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87"/>
        <v>1</v>
      </c>
      <c r="R3662" s="8">
        <f t="shared" si="288"/>
        <v>11.363636363636363</v>
      </c>
      <c r="S3662" t="s">
        <v>8317</v>
      </c>
      <c r="T3662" t="s">
        <v>8318</v>
      </c>
      <c r="U3662">
        <f t="shared" si="289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85"/>
        <v>42469.958333333336</v>
      </c>
      <c r="K3663">
        <v>1458336672</v>
      </c>
      <c r="L3663" s="13">
        <f t="shared" si="286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87"/>
        <v>1.1100000000000001</v>
      </c>
      <c r="R3663" s="8">
        <f t="shared" si="288"/>
        <v>92.5</v>
      </c>
      <c r="S3663" t="s">
        <v>8317</v>
      </c>
      <c r="T3663" t="s">
        <v>8318</v>
      </c>
      <c r="U3663">
        <f t="shared" si="289"/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85"/>
        <v>42093.97006944444</v>
      </c>
      <c r="K3664">
        <v>1425187014</v>
      </c>
      <c r="L3664" s="13">
        <f t="shared" si="286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87"/>
        <v>1.0142500000000001</v>
      </c>
      <c r="R3664" s="8">
        <f t="shared" si="288"/>
        <v>202.85</v>
      </c>
      <c r="S3664" t="s">
        <v>8317</v>
      </c>
      <c r="T3664" t="s">
        <v>8318</v>
      </c>
      <c r="U3664">
        <f t="shared" si="289"/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85"/>
        <v>42725.285069444442</v>
      </c>
      <c r="K3665">
        <v>1477133430</v>
      </c>
      <c r="L3665" s="13">
        <f t="shared" si="286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87"/>
        <v>1.04</v>
      </c>
      <c r="R3665" s="8">
        <f t="shared" si="288"/>
        <v>26</v>
      </c>
      <c r="S3665" t="s">
        <v>8317</v>
      </c>
      <c r="T3665" t="s">
        <v>8318</v>
      </c>
      <c r="U3665">
        <f t="shared" si="289"/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85"/>
        <v>42537.04038194444</v>
      </c>
      <c r="K3666">
        <v>1464847089</v>
      </c>
      <c r="L3666" s="13">
        <f t="shared" si="286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87"/>
        <v>1.09375</v>
      </c>
      <c r="R3666" s="8">
        <f t="shared" si="288"/>
        <v>46.05263157894737</v>
      </c>
      <c r="S3666" t="s">
        <v>8317</v>
      </c>
      <c r="T3666" t="s">
        <v>8318</v>
      </c>
      <c r="U3666">
        <f t="shared" si="289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85"/>
        <v>42305.620833333327</v>
      </c>
      <c r="K3667">
        <v>1445109822</v>
      </c>
      <c r="L3667" s="13">
        <f t="shared" si="286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87"/>
        <v>1.1516129032258065</v>
      </c>
      <c r="R3667" s="8">
        <f t="shared" si="288"/>
        <v>51</v>
      </c>
      <c r="S3667" t="s">
        <v>8317</v>
      </c>
      <c r="T3667" t="s">
        <v>8318</v>
      </c>
      <c r="U3667">
        <f t="shared" si="289"/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85"/>
        <v>41844.083333333328</v>
      </c>
      <c r="K3668">
        <v>1404337382</v>
      </c>
      <c r="L3668" s="13">
        <f t="shared" si="286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87"/>
        <v>1</v>
      </c>
      <c r="R3668" s="8">
        <f t="shared" si="288"/>
        <v>31.578947368421051</v>
      </c>
      <c r="S3668" t="s">
        <v>8317</v>
      </c>
      <c r="T3668" t="s">
        <v>8318</v>
      </c>
      <c r="U3668">
        <f t="shared" si="289"/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85"/>
        <v>42203.761793981474</v>
      </c>
      <c r="K3669">
        <v>1434669419</v>
      </c>
      <c r="L3669" s="13">
        <f t="shared" si="286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87"/>
        <v>1.0317033333333334</v>
      </c>
      <c r="R3669" s="8">
        <f t="shared" si="288"/>
        <v>53.363965517241382</v>
      </c>
      <c r="S3669" t="s">
        <v>8317</v>
      </c>
      <c r="T3669" t="s">
        <v>8318</v>
      </c>
      <c r="U3669">
        <f t="shared" si="289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85"/>
        <v>42208.564583333333</v>
      </c>
      <c r="K3670">
        <v>1435670452</v>
      </c>
      <c r="L3670" s="13">
        <f t="shared" si="286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87"/>
        <v>1.0349999999999999</v>
      </c>
      <c r="R3670" s="8">
        <f t="shared" si="288"/>
        <v>36.964285714285715</v>
      </c>
      <c r="S3670" t="s">
        <v>8317</v>
      </c>
      <c r="T3670" t="s">
        <v>8318</v>
      </c>
      <c r="U3670">
        <f t="shared" si="289"/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85"/>
        <v>42166.466863425921</v>
      </c>
      <c r="K3671">
        <v>1431447137</v>
      </c>
      <c r="L3671" s="13">
        <f t="shared" si="286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87"/>
        <v>1.3819999999999999</v>
      </c>
      <c r="R3671" s="8">
        <f t="shared" si="288"/>
        <v>81.294117647058826</v>
      </c>
      <c r="S3671" t="s">
        <v>8317</v>
      </c>
      <c r="T3671" t="s">
        <v>8318</v>
      </c>
      <c r="U3671">
        <f t="shared" si="289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85"/>
        <v>42155.749999999993</v>
      </c>
      <c r="K3672">
        <v>1431951611</v>
      </c>
      <c r="L3672" s="13">
        <f t="shared" si="286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87"/>
        <v>1.0954545454545455</v>
      </c>
      <c r="R3672" s="8">
        <f t="shared" si="288"/>
        <v>20.083333333333332</v>
      </c>
      <c r="S3672" t="s">
        <v>8317</v>
      </c>
      <c r="T3672" t="s">
        <v>8318</v>
      </c>
      <c r="U3672">
        <f t="shared" si="289"/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85"/>
        <v>41840.957638888889</v>
      </c>
      <c r="K3673">
        <v>1404140667</v>
      </c>
      <c r="L3673" s="13">
        <f t="shared" si="286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87"/>
        <v>1.0085714285714287</v>
      </c>
      <c r="R3673" s="8">
        <f t="shared" si="288"/>
        <v>88.25</v>
      </c>
      <c r="S3673" t="s">
        <v>8317</v>
      </c>
      <c r="T3673" t="s">
        <v>8318</v>
      </c>
      <c r="U3673">
        <f t="shared" si="289"/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85"/>
        <v>41908.738240740735</v>
      </c>
      <c r="K3674">
        <v>1409179384</v>
      </c>
      <c r="L3674" s="13">
        <f t="shared" si="286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87"/>
        <v>1.0153333333333334</v>
      </c>
      <c r="R3674" s="8">
        <f t="shared" si="288"/>
        <v>53.438596491228068</v>
      </c>
      <c r="S3674" t="s">
        <v>8317</v>
      </c>
      <c r="T3674" t="s">
        <v>8318</v>
      </c>
      <c r="U3674">
        <f t="shared" si="289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85"/>
        <v>41948.327777777777</v>
      </c>
      <c r="K3675">
        <v>1412233497</v>
      </c>
      <c r="L3675" s="13">
        <f t="shared" si="286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87"/>
        <v>1.13625</v>
      </c>
      <c r="R3675" s="8">
        <f t="shared" si="288"/>
        <v>39.868421052631582</v>
      </c>
      <c r="S3675" t="s">
        <v>8317</v>
      </c>
      <c r="T3675" t="s">
        <v>8318</v>
      </c>
      <c r="U3675">
        <f t="shared" si="289"/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85"/>
        <v>42616.664687499993</v>
      </c>
      <c r="K3676">
        <v>1467752229</v>
      </c>
      <c r="L3676" s="13">
        <f t="shared" si="286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87"/>
        <v>1</v>
      </c>
      <c r="R3676" s="8">
        <f t="shared" si="288"/>
        <v>145.16129032258064</v>
      </c>
      <c r="S3676" t="s">
        <v>8317</v>
      </c>
      <c r="T3676" t="s">
        <v>8318</v>
      </c>
      <c r="U3676">
        <f t="shared" si="289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85"/>
        <v>42505.749999999993</v>
      </c>
      <c r="K3677">
        <v>1462285182</v>
      </c>
      <c r="L3677" s="13">
        <f t="shared" si="286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87"/>
        <v>1.4</v>
      </c>
      <c r="R3677" s="8">
        <f t="shared" si="288"/>
        <v>23.333333333333332</v>
      </c>
      <c r="S3677" t="s">
        <v>8317</v>
      </c>
      <c r="T3677" t="s">
        <v>8318</v>
      </c>
      <c r="U3677">
        <f t="shared" si="289"/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85"/>
        <v>41894.607453703698</v>
      </c>
      <c r="K3678">
        <v>1408995284</v>
      </c>
      <c r="L3678" s="13">
        <f t="shared" si="286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87"/>
        <v>1.2875000000000001</v>
      </c>
      <c r="R3678" s="8">
        <f t="shared" si="288"/>
        <v>64.375</v>
      </c>
      <c r="S3678" t="s">
        <v>8317</v>
      </c>
      <c r="T3678" t="s">
        <v>8318</v>
      </c>
      <c r="U3678">
        <f t="shared" si="289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85"/>
        <v>41822.957638888889</v>
      </c>
      <c r="K3679">
        <v>1402580818</v>
      </c>
      <c r="L3679" s="13">
        <f t="shared" si="286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87"/>
        <v>1.0290416666666666</v>
      </c>
      <c r="R3679" s="8">
        <f t="shared" si="288"/>
        <v>62.052763819095475</v>
      </c>
      <c r="S3679" t="s">
        <v>8317</v>
      </c>
      <c r="T3679" t="s">
        <v>8318</v>
      </c>
      <c r="U3679">
        <f t="shared" si="289"/>
        <v>20.591689814813435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85"/>
        <v>42155.322893518511</v>
      </c>
      <c r="K3680">
        <v>1430052298</v>
      </c>
      <c r="L3680" s="13">
        <f t="shared" si="286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87"/>
        <v>1.0249999999999999</v>
      </c>
      <c r="R3680" s="8">
        <f t="shared" si="288"/>
        <v>66.129032258064512</v>
      </c>
      <c r="S3680" t="s">
        <v>8317</v>
      </c>
      <c r="T3680" t="s">
        <v>8318</v>
      </c>
      <c r="U3680">
        <f t="shared" si="289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85"/>
        <v>41820.999305555553</v>
      </c>
      <c r="K3681">
        <v>1401214581</v>
      </c>
      <c r="L3681" s="13">
        <f t="shared" si="286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87"/>
        <v>1.101</v>
      </c>
      <c r="R3681" s="8">
        <f t="shared" si="288"/>
        <v>73.400000000000006</v>
      </c>
      <c r="S3681" t="s">
        <v>8317</v>
      </c>
      <c r="T3681" t="s">
        <v>8318</v>
      </c>
      <c r="U3681">
        <f t="shared" si="289"/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85"/>
        <v>42648.245763888888</v>
      </c>
      <c r="K3682">
        <v>1473850434</v>
      </c>
      <c r="L3682" s="13">
        <f t="shared" si="286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87"/>
        <v>1.1276666666666666</v>
      </c>
      <c r="R3682" s="8">
        <f t="shared" si="288"/>
        <v>99.5</v>
      </c>
      <c r="S3682" t="s">
        <v>8317</v>
      </c>
      <c r="T3682" t="s">
        <v>8318</v>
      </c>
      <c r="U3682">
        <f t="shared" si="289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85"/>
        <v>42384.443171296291</v>
      </c>
      <c r="K3683">
        <v>1452008290</v>
      </c>
      <c r="L3683" s="13">
        <f t="shared" si="286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87"/>
        <v>1.119</v>
      </c>
      <c r="R3683" s="8">
        <f t="shared" si="288"/>
        <v>62.166666666666664</v>
      </c>
      <c r="S3683" t="s">
        <v>8317</v>
      </c>
      <c r="T3683" t="s">
        <v>8318</v>
      </c>
      <c r="U3683">
        <f t="shared" si="289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85"/>
        <v>41806.082638888889</v>
      </c>
      <c r="K3684">
        <v>1399998418</v>
      </c>
      <c r="L3684" s="13">
        <f t="shared" si="286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87"/>
        <v>1.3919999999999999</v>
      </c>
      <c r="R3684" s="8">
        <f t="shared" si="288"/>
        <v>62.328358208955223</v>
      </c>
      <c r="S3684" t="s">
        <v>8317</v>
      </c>
      <c r="T3684" t="s">
        <v>8318</v>
      </c>
      <c r="U3684">
        <f t="shared" si="289"/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85"/>
        <v>42662.908518518518</v>
      </c>
      <c r="K3685">
        <v>1474339696</v>
      </c>
      <c r="L3685" s="13">
        <f t="shared" si="286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87"/>
        <v>1.1085714285714285</v>
      </c>
      <c r="R3685" s="8">
        <f t="shared" si="288"/>
        <v>58.787878787878789</v>
      </c>
      <c r="S3685" t="s">
        <v>8317</v>
      </c>
      <c r="T3685" t="s">
        <v>8318</v>
      </c>
      <c r="U3685">
        <f t="shared" si="289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85"/>
        <v>42248.97206018518</v>
      </c>
      <c r="K3686">
        <v>1438575586</v>
      </c>
      <c r="L3686" s="13">
        <f t="shared" si="286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87"/>
        <v>1.3906666666666667</v>
      </c>
      <c r="R3686" s="8">
        <f t="shared" si="288"/>
        <v>45.347826086956523</v>
      </c>
      <c r="S3686" t="s">
        <v>8317</v>
      </c>
      <c r="T3686" t="s">
        <v>8318</v>
      </c>
      <c r="U3686">
        <f t="shared" si="289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85"/>
        <v>41778.666666666664</v>
      </c>
      <c r="K3687">
        <v>1398348859</v>
      </c>
      <c r="L3687" s="13">
        <f t="shared" si="286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87"/>
        <v>1.0569999999999999</v>
      </c>
      <c r="R3687" s="8">
        <f t="shared" si="288"/>
        <v>41.944444444444443</v>
      </c>
      <c r="S3687" t="s">
        <v>8317</v>
      </c>
      <c r="T3687" t="s">
        <v>8318</v>
      </c>
      <c r="U3687">
        <f t="shared" si="289"/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85"/>
        <v>42244.957638888889</v>
      </c>
      <c r="K3688">
        <v>1439567660</v>
      </c>
      <c r="L3688" s="13">
        <f t="shared" si="286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87"/>
        <v>1.0142857142857142</v>
      </c>
      <c r="R3688" s="8">
        <f t="shared" si="288"/>
        <v>59.166666666666664</v>
      </c>
      <c r="S3688" t="s">
        <v>8317</v>
      </c>
      <c r="T3688" t="s">
        <v>8318</v>
      </c>
      <c r="U3688">
        <f t="shared" si="289"/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85"/>
        <v>41817.009895833333</v>
      </c>
      <c r="K3689">
        <v>1401254055</v>
      </c>
      <c r="L3689" s="13">
        <f t="shared" si="286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87"/>
        <v>1.0024500000000001</v>
      </c>
      <c r="R3689" s="8">
        <f t="shared" si="288"/>
        <v>200.49</v>
      </c>
      <c r="S3689" t="s">
        <v>8317</v>
      </c>
      <c r="T3689" t="s">
        <v>8318</v>
      </c>
      <c r="U3689">
        <f t="shared" si="289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85"/>
        <v>41859.578749999993</v>
      </c>
      <c r="K3690">
        <v>1404932004</v>
      </c>
      <c r="L3690" s="13">
        <f t="shared" si="286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87"/>
        <v>1.0916666666666666</v>
      </c>
      <c r="R3690" s="8">
        <f t="shared" si="288"/>
        <v>83.974358974358978</v>
      </c>
      <c r="S3690" t="s">
        <v>8317</v>
      </c>
      <c r="T3690" t="s">
        <v>8318</v>
      </c>
      <c r="U3690">
        <f t="shared" si="289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85"/>
        <v>42176.725694444445</v>
      </c>
      <c r="K3691">
        <v>1432410639</v>
      </c>
      <c r="L3691" s="13">
        <f t="shared" si="286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87"/>
        <v>1.1833333333333333</v>
      </c>
      <c r="R3691" s="8">
        <f t="shared" si="288"/>
        <v>57.258064516129032</v>
      </c>
      <c r="S3691" t="s">
        <v>8317</v>
      </c>
      <c r="T3691" t="s">
        <v>8318</v>
      </c>
      <c r="U3691">
        <f t="shared" si="289"/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85"/>
        <v>41970.431516203702</v>
      </c>
      <c r="K3692">
        <v>1414506083</v>
      </c>
      <c r="L3692" s="13">
        <f t="shared" si="286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87"/>
        <v>1.2</v>
      </c>
      <c r="R3692" s="8">
        <f t="shared" si="288"/>
        <v>58.064516129032256</v>
      </c>
      <c r="S3692" t="s">
        <v>8317</v>
      </c>
      <c r="T3692" t="s">
        <v>8318</v>
      </c>
      <c r="U3692">
        <f t="shared" si="289"/>
        <v>30.041666666671517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85"/>
        <v>42064.999305555553</v>
      </c>
      <c r="K3693">
        <v>1421426929</v>
      </c>
      <c r="L3693" s="13">
        <f t="shared" si="286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87"/>
        <v>1.2796000000000001</v>
      </c>
      <c r="R3693" s="8">
        <f t="shared" si="288"/>
        <v>186.80291970802921</v>
      </c>
      <c r="S3693" t="s">
        <v>8317</v>
      </c>
      <c r="T3693" t="s">
        <v>8318</v>
      </c>
      <c r="U3693">
        <f t="shared" si="289"/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85"/>
        <v>41900.791666666664</v>
      </c>
      <c r="K3694">
        <v>1410304179</v>
      </c>
      <c r="L3694" s="13">
        <f t="shared" si="286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87"/>
        <v>1.26</v>
      </c>
      <c r="R3694" s="8">
        <f t="shared" si="288"/>
        <v>74.117647058823536</v>
      </c>
      <c r="S3694" t="s">
        <v>8317</v>
      </c>
      <c r="T3694" t="s">
        <v>8318</v>
      </c>
      <c r="U3694">
        <f t="shared" si="289"/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85"/>
        <v>42338.729166666664</v>
      </c>
      <c r="K3695">
        <v>1446352529</v>
      </c>
      <c r="L3695" s="13">
        <f t="shared" si="286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87"/>
        <v>1.2912912912912913</v>
      </c>
      <c r="R3695" s="8">
        <f t="shared" si="288"/>
        <v>30.714285714285715</v>
      </c>
      <c r="S3695" t="s">
        <v>8317</v>
      </c>
      <c r="T3695" t="s">
        <v>8318</v>
      </c>
      <c r="U3695">
        <f t="shared" si="289"/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85"/>
        <v>42526.874999999993</v>
      </c>
      <c r="K3696">
        <v>1461985967</v>
      </c>
      <c r="L3696" s="13">
        <f t="shared" si="286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87"/>
        <v>1.0742857142857143</v>
      </c>
      <c r="R3696" s="8">
        <f t="shared" si="288"/>
        <v>62.666666666666664</v>
      </c>
      <c r="S3696" t="s">
        <v>8317</v>
      </c>
      <c r="T3696" t="s">
        <v>8318</v>
      </c>
      <c r="U3696">
        <f t="shared" si="289"/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85"/>
        <v>42015.662152777775</v>
      </c>
      <c r="K3697">
        <v>1419281610</v>
      </c>
      <c r="L3697" s="13">
        <f t="shared" si="286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87"/>
        <v>1.00125</v>
      </c>
      <c r="R3697" s="8">
        <f t="shared" si="288"/>
        <v>121.36363636363636</v>
      </c>
      <c r="S3697" t="s">
        <v>8317</v>
      </c>
      <c r="T3697" t="s">
        <v>8318</v>
      </c>
      <c r="U3697">
        <f t="shared" si="289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85"/>
        <v>42048.408749999995</v>
      </c>
      <c r="K3698">
        <v>1418654916</v>
      </c>
      <c r="L3698" s="13">
        <f t="shared" si="286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87"/>
        <v>1.55</v>
      </c>
      <c r="R3698" s="8">
        <f t="shared" si="288"/>
        <v>39.743589743589745</v>
      </c>
      <c r="S3698" t="s">
        <v>8317</v>
      </c>
      <c r="T3698" t="s">
        <v>8318</v>
      </c>
      <c r="U3698">
        <f t="shared" si="289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85"/>
        <v>42500.2575</v>
      </c>
      <c r="K3699">
        <v>1461064248</v>
      </c>
      <c r="L3699" s="13">
        <f t="shared" si="286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87"/>
        <v>1.08</v>
      </c>
      <c r="R3699" s="8">
        <f t="shared" si="288"/>
        <v>72</v>
      </c>
      <c r="S3699" t="s">
        <v>8317</v>
      </c>
      <c r="T3699" t="s">
        <v>8318</v>
      </c>
      <c r="U3699">
        <f t="shared" si="289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85"/>
        <v>42431.598229166666</v>
      </c>
      <c r="K3700">
        <v>1454354487</v>
      </c>
      <c r="L3700" s="13">
        <f t="shared" si="286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87"/>
        <v>1.1052</v>
      </c>
      <c r="R3700" s="8">
        <f t="shared" si="288"/>
        <v>40.632352941176471</v>
      </c>
      <c r="S3700" t="s">
        <v>8317</v>
      </c>
      <c r="T3700" t="s">
        <v>8318</v>
      </c>
      <c r="U3700">
        <f t="shared" si="289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85"/>
        <v>41927.393703703703</v>
      </c>
      <c r="K3701">
        <v>1410791216</v>
      </c>
      <c r="L3701" s="13">
        <f t="shared" si="286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87"/>
        <v>1.008</v>
      </c>
      <c r="R3701" s="8">
        <f t="shared" si="288"/>
        <v>63</v>
      </c>
      <c r="S3701" t="s">
        <v>8317</v>
      </c>
      <c r="T3701" t="s">
        <v>8318</v>
      </c>
      <c r="U3701">
        <f t="shared" si="289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85"/>
        <v>41912.458333333328</v>
      </c>
      <c r="K3702">
        <v>1409493800</v>
      </c>
      <c r="L3702" s="13">
        <f t="shared" si="286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87"/>
        <v>1.212</v>
      </c>
      <c r="R3702" s="8">
        <f t="shared" si="288"/>
        <v>33.666666666666664</v>
      </c>
      <c r="S3702" t="s">
        <v>8317</v>
      </c>
      <c r="T3702" t="s">
        <v>8318</v>
      </c>
      <c r="U3702">
        <f t="shared" si="289"/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85"/>
        <v>42159.333252314813</v>
      </c>
      <c r="K3703">
        <v>1430830793</v>
      </c>
      <c r="L3703" s="13">
        <f t="shared" si="286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87"/>
        <v>1.0033333333333334</v>
      </c>
      <c r="R3703" s="8">
        <f t="shared" si="288"/>
        <v>38.589743589743591</v>
      </c>
      <c r="S3703" t="s">
        <v>8317</v>
      </c>
      <c r="T3703" t="s">
        <v>8318</v>
      </c>
      <c r="U3703">
        <f t="shared" si="289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85"/>
        <v>42561.749305555553</v>
      </c>
      <c r="K3704">
        <v>1464958484</v>
      </c>
      <c r="L3704" s="13">
        <f t="shared" si="286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87"/>
        <v>1.0916666666666666</v>
      </c>
      <c r="R3704" s="8">
        <f t="shared" si="288"/>
        <v>155.95238095238096</v>
      </c>
      <c r="S3704" t="s">
        <v>8317</v>
      </c>
      <c r="T3704" t="s">
        <v>8318</v>
      </c>
      <c r="U3704">
        <f t="shared" si="289"/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85"/>
        <v>42595.082638888889</v>
      </c>
      <c r="K3705">
        <v>1467720388</v>
      </c>
      <c r="L3705" s="13">
        <f t="shared" si="286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87"/>
        <v>1.2342857142857142</v>
      </c>
      <c r="R3705" s="8">
        <f t="shared" si="288"/>
        <v>43.2</v>
      </c>
      <c r="S3705" t="s">
        <v>8317</v>
      </c>
      <c r="T3705" t="s">
        <v>8318</v>
      </c>
      <c r="U3705">
        <f t="shared" si="289"/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85"/>
        <v>42521.481412037036</v>
      </c>
      <c r="K3706">
        <v>1459528394</v>
      </c>
      <c r="L3706" s="13">
        <f t="shared" si="286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87"/>
        <v>1.3633666666666666</v>
      </c>
      <c r="R3706" s="8">
        <f t="shared" si="288"/>
        <v>15.148518518518518</v>
      </c>
      <c r="S3706" t="s">
        <v>8317</v>
      </c>
      <c r="T3706" t="s">
        <v>8318</v>
      </c>
      <c r="U3706">
        <f t="shared" si="289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85"/>
        <v>41813.541666666664</v>
      </c>
      <c r="K3707">
        <v>1401714114</v>
      </c>
      <c r="L3707" s="13">
        <f t="shared" si="286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87"/>
        <v>1.0346657233816767</v>
      </c>
      <c r="R3707" s="8">
        <f t="shared" si="288"/>
        <v>83.571428571428569</v>
      </c>
      <c r="S3707" t="s">
        <v>8317</v>
      </c>
      <c r="T3707" t="s">
        <v>8318</v>
      </c>
      <c r="U3707">
        <f t="shared" si="289"/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85"/>
        <v>41894.705428240741</v>
      </c>
      <c r="K3708">
        <v>1409262949</v>
      </c>
      <c r="L3708" s="13">
        <f t="shared" si="286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87"/>
        <v>1.2133333333333334</v>
      </c>
      <c r="R3708" s="8">
        <f t="shared" si="288"/>
        <v>140</v>
      </c>
      <c r="S3708" t="s">
        <v>8317</v>
      </c>
      <c r="T3708" t="s">
        <v>8318</v>
      </c>
      <c r="U3708">
        <f t="shared" si="289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85"/>
        <v>42573.018055555549</v>
      </c>
      <c r="K3709">
        <v>1467335378</v>
      </c>
      <c r="L3709" s="13">
        <f t="shared" si="286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87"/>
        <v>1.86</v>
      </c>
      <c r="R3709" s="8">
        <f t="shared" si="288"/>
        <v>80.869565217391298</v>
      </c>
      <c r="S3709" t="s">
        <v>8317</v>
      </c>
      <c r="T3709" t="s">
        <v>8318</v>
      </c>
      <c r="U3709">
        <f t="shared" si="289"/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85"/>
        <v>41823.933865740742</v>
      </c>
      <c r="K3710">
        <v>1403234686</v>
      </c>
      <c r="L3710" s="13">
        <f t="shared" si="286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87"/>
        <v>3</v>
      </c>
      <c r="R3710" s="8">
        <f t="shared" si="288"/>
        <v>53.846153846153847</v>
      </c>
      <c r="S3710" t="s">
        <v>8317</v>
      </c>
      <c r="T3710" t="s">
        <v>8318</v>
      </c>
      <c r="U3710">
        <f t="shared" si="289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85"/>
        <v>41815.499374999999</v>
      </c>
      <c r="K3711">
        <v>1401123546</v>
      </c>
      <c r="L3711" s="13">
        <f t="shared" si="286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87"/>
        <v>1.0825</v>
      </c>
      <c r="R3711" s="8">
        <f t="shared" si="288"/>
        <v>30.928571428571427</v>
      </c>
      <c r="S3711" t="s">
        <v>8317</v>
      </c>
      <c r="T3711" t="s">
        <v>8318</v>
      </c>
      <c r="U3711">
        <f t="shared" si="289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85"/>
        <v>42097.367916666662</v>
      </c>
      <c r="K3712">
        <v>1425908988</v>
      </c>
      <c r="L3712" s="13">
        <f t="shared" si="286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87"/>
        <v>1.4115384615384616</v>
      </c>
      <c r="R3712" s="8">
        <f t="shared" si="288"/>
        <v>67.962962962962962</v>
      </c>
      <c r="S3712" t="s">
        <v>8317</v>
      </c>
      <c r="T3712" t="s">
        <v>8318</v>
      </c>
      <c r="U3712">
        <f t="shared" si="289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85"/>
        <v>41805.458333333328</v>
      </c>
      <c r="K3713">
        <v>1400606573</v>
      </c>
      <c r="L3713" s="13">
        <f t="shared" si="286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87"/>
        <v>1.1399999999999999</v>
      </c>
      <c r="R3713" s="8">
        <f t="shared" si="288"/>
        <v>27.142857142857142</v>
      </c>
      <c r="S3713" t="s">
        <v>8317</v>
      </c>
      <c r="T3713" t="s">
        <v>8318</v>
      </c>
      <c r="U3713">
        <f t="shared" si="289"/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ref="J3714:J3777" si="290">(I3714/86400)+25569+(-5/24)</f>
        <v>42155.082638888889</v>
      </c>
      <c r="K3714">
        <v>1431230867</v>
      </c>
      <c r="L3714" s="13">
        <f t="shared" ref="L3714:L3777" si="291">(K3714/86400)+25569+(-5/24)</f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92">E3714/D3714</f>
        <v>1.5373333333333334</v>
      </c>
      <c r="R3714" s="8">
        <f t="shared" ref="R3714:R3777" si="293">E3714/N3714</f>
        <v>110.86538461538461</v>
      </c>
      <c r="S3714" t="s">
        <v>8317</v>
      </c>
      <c r="T3714" t="s">
        <v>8318</v>
      </c>
      <c r="U3714">
        <f t="shared" si="289"/>
        <v>21.118900462970487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si="290"/>
        <v>42525.529699074068</v>
      </c>
      <c r="K3715">
        <v>1463334166</v>
      </c>
      <c r="L3715" s="13">
        <f t="shared" si="291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92"/>
        <v>1.0149999999999999</v>
      </c>
      <c r="R3715" s="8">
        <f t="shared" si="293"/>
        <v>106.84210526315789</v>
      </c>
      <c r="S3715" t="s">
        <v>8317</v>
      </c>
      <c r="T3715" t="s">
        <v>8318</v>
      </c>
      <c r="U3715">
        <f t="shared" ref="U3715:U3778" si="294">J3715-L3715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90"/>
        <v>42149.957638888889</v>
      </c>
      <c r="K3716">
        <v>1429881667</v>
      </c>
      <c r="L3716" s="13">
        <f t="shared" si="291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92"/>
        <v>1.0235000000000001</v>
      </c>
      <c r="R3716" s="8">
        <f t="shared" si="293"/>
        <v>105.51546391752578</v>
      </c>
      <c r="S3716" t="s">
        <v>8317</v>
      </c>
      <c r="T3716" t="s">
        <v>8318</v>
      </c>
      <c r="U3716">
        <f t="shared" si="294"/>
        <v>31.609641203707724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90"/>
        <v>42094.327777777777</v>
      </c>
      <c r="K3717">
        <v>1422834819</v>
      </c>
      <c r="L3717" s="13">
        <f t="shared" si="291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92"/>
        <v>1.0257142857142858</v>
      </c>
      <c r="R3717" s="8">
        <f t="shared" si="293"/>
        <v>132.96296296296296</v>
      </c>
      <c r="S3717" t="s">
        <v>8317</v>
      </c>
      <c r="T3717" t="s">
        <v>8318</v>
      </c>
      <c r="U3717">
        <f t="shared" si="294"/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90"/>
        <v>42390.679502314808</v>
      </c>
      <c r="K3718">
        <v>1450819109</v>
      </c>
      <c r="L3718" s="13">
        <f t="shared" si="291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92"/>
        <v>1.5575000000000001</v>
      </c>
      <c r="R3718" s="8">
        <f t="shared" si="293"/>
        <v>51.916666666666664</v>
      </c>
      <c r="S3718" t="s">
        <v>8317</v>
      </c>
      <c r="T3718" t="s">
        <v>8318</v>
      </c>
      <c r="U3718">
        <f t="shared" si="294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90"/>
        <v>42133.657974537033</v>
      </c>
      <c r="K3719">
        <v>1428526049</v>
      </c>
      <c r="L3719" s="13">
        <f t="shared" si="291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92"/>
        <v>1.0075000000000001</v>
      </c>
      <c r="R3719" s="8">
        <f t="shared" si="293"/>
        <v>310</v>
      </c>
      <c r="S3719" t="s">
        <v>8317</v>
      </c>
      <c r="T3719" t="s">
        <v>8318</v>
      </c>
      <c r="U3719">
        <f t="shared" si="294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90"/>
        <v>42062.507812499993</v>
      </c>
      <c r="K3720">
        <v>1422465075</v>
      </c>
      <c r="L3720" s="13">
        <f t="shared" si="291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92"/>
        <v>2.3940000000000001</v>
      </c>
      <c r="R3720" s="8">
        <f t="shared" si="293"/>
        <v>26.021739130434781</v>
      </c>
      <c r="S3720" t="s">
        <v>8317</v>
      </c>
      <c r="T3720" t="s">
        <v>8318</v>
      </c>
      <c r="U3720">
        <f t="shared" si="294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90"/>
        <v>42177.521597222221</v>
      </c>
      <c r="K3721">
        <v>1432402266</v>
      </c>
      <c r="L3721" s="13">
        <f t="shared" si="291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92"/>
        <v>2.1</v>
      </c>
      <c r="R3721" s="8">
        <f t="shared" si="293"/>
        <v>105</v>
      </c>
      <c r="S3721" t="s">
        <v>8317</v>
      </c>
      <c r="T3721" t="s">
        <v>8318</v>
      </c>
      <c r="U3721">
        <f t="shared" si="294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90"/>
        <v>42187.784791666665</v>
      </c>
      <c r="K3722">
        <v>1433980206</v>
      </c>
      <c r="L3722" s="13">
        <f t="shared" si="291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92"/>
        <v>1.0451515151515152</v>
      </c>
      <c r="R3722" s="8">
        <f t="shared" si="293"/>
        <v>86.224999999999994</v>
      </c>
      <c r="S3722" t="s">
        <v>8317</v>
      </c>
      <c r="T3722" t="s">
        <v>8318</v>
      </c>
      <c r="U3722">
        <f t="shared" si="294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90"/>
        <v>41948.769490740735</v>
      </c>
      <c r="K3723">
        <v>1413412084</v>
      </c>
      <c r="L3723" s="13">
        <f t="shared" si="291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92"/>
        <v>1.008</v>
      </c>
      <c r="R3723" s="8">
        <f t="shared" si="293"/>
        <v>114.54545454545455</v>
      </c>
      <c r="S3723" t="s">
        <v>8317</v>
      </c>
      <c r="T3723" t="s">
        <v>8318</v>
      </c>
      <c r="U3723">
        <f t="shared" si="294"/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90"/>
        <v>42411.749305555553</v>
      </c>
      <c r="K3724">
        <v>1452614847</v>
      </c>
      <c r="L3724" s="13">
        <f t="shared" si="291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92"/>
        <v>1.1120000000000001</v>
      </c>
      <c r="R3724" s="8">
        <f t="shared" si="293"/>
        <v>47.657142857142858</v>
      </c>
      <c r="S3724" t="s">
        <v>8317</v>
      </c>
      <c r="T3724" t="s">
        <v>8318</v>
      </c>
      <c r="U3724">
        <f t="shared" si="294"/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90"/>
        <v>41973.586365740739</v>
      </c>
      <c r="K3725">
        <v>1414778662</v>
      </c>
      <c r="L3725" s="13">
        <f t="shared" si="291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92"/>
        <v>1.0204444444444445</v>
      </c>
      <c r="R3725" s="8">
        <f t="shared" si="293"/>
        <v>72.888888888888886</v>
      </c>
      <c r="S3725" t="s">
        <v>8317</v>
      </c>
      <c r="T3725" t="s">
        <v>8318</v>
      </c>
      <c r="U3725">
        <f t="shared" si="294"/>
        <v>30.041666666671517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90"/>
        <v>42494.749999999993</v>
      </c>
      <c r="K3726">
        <v>1459856860</v>
      </c>
      <c r="L3726" s="13">
        <f t="shared" si="291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92"/>
        <v>1.0254767441860466</v>
      </c>
      <c r="R3726" s="8">
        <f t="shared" si="293"/>
        <v>49.545505617977533</v>
      </c>
      <c r="S3726" t="s">
        <v>8317</v>
      </c>
      <c r="T3726" t="s">
        <v>8318</v>
      </c>
      <c r="U3726">
        <f t="shared" si="294"/>
        <v>29.466898148144537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90"/>
        <v>42418.687499999993</v>
      </c>
      <c r="K3727">
        <v>1454366467</v>
      </c>
      <c r="L3727" s="13">
        <f t="shared" si="291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92"/>
        <v>1.27</v>
      </c>
      <c r="R3727" s="8">
        <f t="shared" si="293"/>
        <v>25.4</v>
      </c>
      <c r="S3727" t="s">
        <v>8317</v>
      </c>
      <c r="T3727" t="s">
        <v>8318</v>
      </c>
      <c r="U3727">
        <f t="shared" si="294"/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90"/>
        <v>42489.666666666664</v>
      </c>
      <c r="K3728">
        <v>1459567371</v>
      </c>
      <c r="L3728" s="13">
        <f t="shared" si="291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92"/>
        <v>3.3870588235294119</v>
      </c>
      <c r="R3728" s="8">
        <f t="shared" si="293"/>
        <v>62.586956521739133</v>
      </c>
      <c r="S3728" t="s">
        <v>8317</v>
      </c>
      <c r="T3728" t="s">
        <v>8318</v>
      </c>
      <c r="U3728">
        <f t="shared" si="294"/>
        <v>27.734131944445835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90"/>
        <v>42662.996527777774</v>
      </c>
      <c r="K3729">
        <v>1474273294</v>
      </c>
      <c r="L3729" s="13">
        <f t="shared" si="291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92"/>
        <v>1.0075000000000001</v>
      </c>
      <c r="R3729" s="8">
        <f t="shared" si="293"/>
        <v>61.060606060606062</v>
      </c>
      <c r="S3729" t="s">
        <v>8317</v>
      </c>
      <c r="T3729" t="s">
        <v>8318</v>
      </c>
      <c r="U3729">
        <f t="shared" si="294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90"/>
        <v>42234.962685185186</v>
      </c>
      <c r="K3730">
        <v>1437365176</v>
      </c>
      <c r="L3730" s="13">
        <f t="shared" si="291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92"/>
        <v>9.3100000000000002E-2</v>
      </c>
      <c r="R3730" s="8">
        <f t="shared" si="293"/>
        <v>60.064516129032256</v>
      </c>
      <c r="S3730" t="s">
        <v>8317</v>
      </c>
      <c r="T3730" t="s">
        <v>8318</v>
      </c>
      <c r="U3730">
        <f t="shared" si="294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90"/>
        <v>42085.954999999994</v>
      </c>
      <c r="K3731">
        <v>1423198512</v>
      </c>
      <c r="L3731" s="13">
        <f t="shared" si="291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92"/>
        <v>7.2400000000000006E-2</v>
      </c>
      <c r="R3731" s="8">
        <f t="shared" si="293"/>
        <v>72.400000000000006</v>
      </c>
      <c r="S3731" t="s">
        <v>8317</v>
      </c>
      <c r="T3731" t="s">
        <v>8318</v>
      </c>
      <c r="U3731">
        <f t="shared" si="294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90"/>
        <v>42233.46943287037</v>
      </c>
      <c r="K3732">
        <v>1437236159</v>
      </c>
      <c r="L3732" s="13">
        <f t="shared" si="291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92"/>
        <v>0.1</v>
      </c>
      <c r="R3732" s="8">
        <f t="shared" si="293"/>
        <v>100</v>
      </c>
      <c r="S3732" t="s">
        <v>8317</v>
      </c>
      <c r="T3732" t="s">
        <v>8318</v>
      </c>
      <c r="U3732">
        <f t="shared" si="294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90"/>
        <v>42013.932638888888</v>
      </c>
      <c r="K3733">
        <v>1418234646</v>
      </c>
      <c r="L3733" s="13">
        <f t="shared" si="291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92"/>
        <v>0.11272727272727273</v>
      </c>
      <c r="R3733" s="8">
        <f t="shared" si="293"/>
        <v>51.666666666666664</v>
      </c>
      <c r="S3733" t="s">
        <v>8317</v>
      </c>
      <c r="T3733" t="s">
        <v>8318</v>
      </c>
      <c r="U3733">
        <f t="shared" si="294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90"/>
        <v>42028.291666666664</v>
      </c>
      <c r="K3734">
        <v>1416932133</v>
      </c>
      <c r="L3734" s="13">
        <f t="shared" si="291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92"/>
        <v>0.15411764705882353</v>
      </c>
      <c r="R3734" s="8">
        <f t="shared" si="293"/>
        <v>32.75</v>
      </c>
      <c r="S3734" t="s">
        <v>8317</v>
      </c>
      <c r="T3734" t="s">
        <v>8318</v>
      </c>
      <c r="U3734">
        <f t="shared" si="294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90"/>
        <v>42112.729166666664</v>
      </c>
      <c r="K3735">
        <v>1428539708</v>
      </c>
      <c r="L3735" s="13">
        <f t="shared" si="291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92"/>
        <v>0</v>
      </c>
      <c r="R3735" s="8" t="e">
        <f t="shared" si="293"/>
        <v>#DIV/0!</v>
      </c>
      <c r="S3735" t="s">
        <v>8317</v>
      </c>
      <c r="T3735" t="s">
        <v>8318</v>
      </c>
      <c r="U3735">
        <f t="shared" si="294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90"/>
        <v>42149.693240740737</v>
      </c>
      <c r="K3736">
        <v>1427405896</v>
      </c>
      <c r="L3736" s="13">
        <f t="shared" si="291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92"/>
        <v>0.28466666666666668</v>
      </c>
      <c r="R3736" s="8">
        <f t="shared" si="293"/>
        <v>61</v>
      </c>
      <c r="S3736" t="s">
        <v>8317</v>
      </c>
      <c r="T3736" t="s">
        <v>8318</v>
      </c>
      <c r="U3736">
        <f t="shared" si="294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90"/>
        <v>42152.484826388885</v>
      </c>
      <c r="K3737">
        <v>1430239089</v>
      </c>
      <c r="L3737" s="13">
        <f t="shared" si="291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92"/>
        <v>0.13333333333333333</v>
      </c>
      <c r="R3737" s="8">
        <f t="shared" si="293"/>
        <v>10</v>
      </c>
      <c r="S3737" t="s">
        <v>8317</v>
      </c>
      <c r="T3737" t="s">
        <v>8318</v>
      </c>
      <c r="U3737">
        <f t="shared" si="294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90"/>
        <v>42086.541666666664</v>
      </c>
      <c r="K3738">
        <v>1423847093</v>
      </c>
      <c r="L3738" s="13">
        <f t="shared" si="291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92"/>
        <v>6.6666666666666671E-3</v>
      </c>
      <c r="R3738" s="8">
        <f t="shared" si="293"/>
        <v>10</v>
      </c>
      <c r="S3738" t="s">
        <v>8317</v>
      </c>
      <c r="T3738" t="s">
        <v>8318</v>
      </c>
      <c r="U3738">
        <f t="shared" si="294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90"/>
        <v>42320.082638888889</v>
      </c>
      <c r="K3739">
        <v>1445358903</v>
      </c>
      <c r="L3739" s="13">
        <f t="shared" si="291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92"/>
        <v>0.21428571428571427</v>
      </c>
      <c r="R3739" s="8">
        <f t="shared" si="293"/>
        <v>37.5</v>
      </c>
      <c r="S3739" t="s">
        <v>8317</v>
      </c>
      <c r="T3739" t="s">
        <v>8318</v>
      </c>
      <c r="U3739">
        <f t="shared" si="294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90"/>
        <v>41835.708333333328</v>
      </c>
      <c r="K3740">
        <v>1403562705</v>
      </c>
      <c r="L3740" s="13">
        <f t="shared" si="291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92"/>
        <v>0.18</v>
      </c>
      <c r="R3740" s="8">
        <f t="shared" si="293"/>
        <v>45</v>
      </c>
      <c r="S3740" t="s">
        <v>8317</v>
      </c>
      <c r="T3740" t="s">
        <v>8318</v>
      </c>
      <c r="U3740">
        <f t="shared" si="294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90"/>
        <v>42568.241527777776</v>
      </c>
      <c r="K3741">
        <v>1467024468</v>
      </c>
      <c r="L3741" s="13">
        <f t="shared" si="291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92"/>
        <v>0.20125000000000001</v>
      </c>
      <c r="R3741" s="8">
        <f t="shared" si="293"/>
        <v>100.625</v>
      </c>
      <c r="S3741" t="s">
        <v>8317</v>
      </c>
      <c r="T3741" t="s">
        <v>8318</v>
      </c>
      <c r="U3741">
        <f t="shared" si="294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90"/>
        <v>41862.870810185181</v>
      </c>
      <c r="K3742">
        <v>1405217355</v>
      </c>
      <c r="L3742" s="13">
        <f t="shared" si="291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92"/>
        <v>0.17899999999999999</v>
      </c>
      <c r="R3742" s="8">
        <f t="shared" si="293"/>
        <v>25.571428571428573</v>
      </c>
      <c r="S3742" t="s">
        <v>8317</v>
      </c>
      <c r="T3742" t="s">
        <v>8318</v>
      </c>
      <c r="U3742">
        <f t="shared" si="294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90"/>
        <v>42355.712384259255</v>
      </c>
      <c r="K3743">
        <v>1447797950</v>
      </c>
      <c r="L3743" s="13">
        <f t="shared" si="291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92"/>
        <v>0</v>
      </c>
      <c r="R3743" s="8" t="e">
        <f t="shared" si="293"/>
        <v>#DIV/0!</v>
      </c>
      <c r="S3743" t="s">
        <v>8317</v>
      </c>
      <c r="T3743" t="s">
        <v>8318</v>
      </c>
      <c r="U3743">
        <f t="shared" si="294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90"/>
        <v>41888.006296296291</v>
      </c>
      <c r="K3744">
        <v>1407388144</v>
      </c>
      <c r="L3744" s="13">
        <f t="shared" si="291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92"/>
        <v>0.02</v>
      </c>
      <c r="R3744" s="8">
        <f t="shared" si="293"/>
        <v>25</v>
      </c>
      <c r="S3744" t="s">
        <v>8317</v>
      </c>
      <c r="T3744" t="s">
        <v>8318</v>
      </c>
      <c r="U3744">
        <f t="shared" si="294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90"/>
        <v>41823.501898148148</v>
      </c>
      <c r="K3745">
        <v>1401814964</v>
      </c>
      <c r="L3745" s="13">
        <f t="shared" si="291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92"/>
        <v>0</v>
      </c>
      <c r="R3745" s="8" t="e">
        <f t="shared" si="293"/>
        <v>#DIV/0!</v>
      </c>
      <c r="S3745" t="s">
        <v>8317</v>
      </c>
      <c r="T3745" t="s">
        <v>8318</v>
      </c>
      <c r="U3745">
        <f t="shared" si="294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90"/>
        <v>41824.957638888889</v>
      </c>
      <c r="K3746">
        <v>1401823952</v>
      </c>
      <c r="L3746" s="13">
        <f t="shared" si="291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92"/>
        <v>0</v>
      </c>
      <c r="R3746" s="8" t="e">
        <f t="shared" si="293"/>
        <v>#DIV/0!</v>
      </c>
      <c r="S3746" t="s">
        <v>8317</v>
      </c>
      <c r="T3746" t="s">
        <v>8318</v>
      </c>
      <c r="U3746">
        <f t="shared" si="294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90"/>
        <v>41861.489606481475</v>
      </c>
      <c r="K3747">
        <v>1405097102</v>
      </c>
      <c r="L3747" s="13">
        <f t="shared" si="291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92"/>
        <v>0.1</v>
      </c>
      <c r="R3747" s="8">
        <f t="shared" si="293"/>
        <v>10</v>
      </c>
      <c r="S3747" t="s">
        <v>8317</v>
      </c>
      <c r="T3747" t="s">
        <v>8318</v>
      </c>
      <c r="U3747">
        <f t="shared" si="294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90"/>
        <v>42651.18100694444</v>
      </c>
      <c r="K3748">
        <v>1473326439</v>
      </c>
      <c r="L3748" s="13">
        <f t="shared" si="291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92"/>
        <v>2.3764705882352941E-2</v>
      </c>
      <c r="R3748" s="8">
        <f t="shared" si="293"/>
        <v>202</v>
      </c>
      <c r="S3748" t="s">
        <v>8317</v>
      </c>
      <c r="T3748" t="s">
        <v>8318</v>
      </c>
      <c r="U3748">
        <f t="shared" si="294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90"/>
        <v>42190.749305555553</v>
      </c>
      <c r="K3749">
        <v>1433833896</v>
      </c>
      <c r="L3749" s="13">
        <f t="shared" si="291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92"/>
        <v>0.01</v>
      </c>
      <c r="R3749" s="8">
        <f t="shared" si="293"/>
        <v>25</v>
      </c>
      <c r="S3749" t="s">
        <v>8317</v>
      </c>
      <c r="T3749" t="s">
        <v>8318</v>
      </c>
      <c r="U3749">
        <f t="shared" si="294"/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90"/>
        <v>42416.040972222218</v>
      </c>
      <c r="K3750">
        <v>1453827436</v>
      </c>
      <c r="L3750" s="13">
        <f t="shared" si="291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92"/>
        <v>1.0351999999999999</v>
      </c>
      <c r="R3750" s="8">
        <f t="shared" si="293"/>
        <v>99.538461538461533</v>
      </c>
      <c r="S3750" t="s">
        <v>8317</v>
      </c>
      <c r="T3750" t="s">
        <v>8359</v>
      </c>
      <c r="U3750">
        <f t="shared" si="294"/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90"/>
        <v>42488.957638888889</v>
      </c>
      <c r="K3751">
        <v>1459220588</v>
      </c>
      <c r="L3751" s="13">
        <f t="shared" si="291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92"/>
        <v>1.05</v>
      </c>
      <c r="R3751" s="8">
        <f t="shared" si="293"/>
        <v>75</v>
      </c>
      <c r="S3751" t="s">
        <v>8317</v>
      </c>
      <c r="T3751" t="s">
        <v>8359</v>
      </c>
      <c r="U3751">
        <f t="shared" si="294"/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90"/>
        <v>42045.124305555553</v>
      </c>
      <c r="K3752">
        <v>1421105608</v>
      </c>
      <c r="L3752" s="13">
        <f t="shared" si="291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92"/>
        <v>1.0044999999999999</v>
      </c>
      <c r="R3752" s="8">
        <f t="shared" si="293"/>
        <v>215.25</v>
      </c>
      <c r="S3752" t="s">
        <v>8317</v>
      </c>
      <c r="T3752" t="s">
        <v>8359</v>
      </c>
      <c r="U3752">
        <f t="shared" si="294"/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90"/>
        <v>42462.785567129627</v>
      </c>
      <c r="K3753">
        <v>1454460673</v>
      </c>
      <c r="L3753" s="13">
        <f t="shared" si="291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92"/>
        <v>1.3260000000000001</v>
      </c>
      <c r="R3753" s="8">
        <f t="shared" si="293"/>
        <v>120.54545454545455</v>
      </c>
      <c r="S3753" t="s">
        <v>8317</v>
      </c>
      <c r="T3753" t="s">
        <v>8359</v>
      </c>
      <c r="U3753">
        <f t="shared" si="294"/>
        <v>59.958333333335759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90"/>
        <v>42659.666666666664</v>
      </c>
      <c r="K3754">
        <v>1473189335</v>
      </c>
      <c r="L3754" s="13">
        <f t="shared" si="291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92"/>
        <v>1.1299999999999999</v>
      </c>
      <c r="R3754" s="8">
        <f t="shared" si="293"/>
        <v>37.666666666666664</v>
      </c>
      <c r="S3754" t="s">
        <v>8317</v>
      </c>
      <c r="T3754" t="s">
        <v>8359</v>
      </c>
      <c r="U3754">
        <f t="shared" si="294"/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90"/>
        <v>42157.791666666664</v>
      </c>
      <c r="K3755">
        <v>1430768800</v>
      </c>
      <c r="L3755" s="13">
        <f t="shared" si="291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92"/>
        <v>1.0334000000000001</v>
      </c>
      <c r="R3755" s="8">
        <f t="shared" si="293"/>
        <v>172.23333333333332</v>
      </c>
      <c r="S3755" t="s">
        <v>8317</v>
      </c>
      <c r="T3755" t="s">
        <v>8359</v>
      </c>
      <c r="U3755">
        <f t="shared" si="294"/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90"/>
        <v>41845.999305555553</v>
      </c>
      <c r="K3756">
        <v>1403125737</v>
      </c>
      <c r="L3756" s="13">
        <f t="shared" si="291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92"/>
        <v>1.2</v>
      </c>
      <c r="R3756" s="8">
        <f t="shared" si="293"/>
        <v>111.11111111111111</v>
      </c>
      <c r="S3756" t="s">
        <v>8317</v>
      </c>
      <c r="T3756" t="s">
        <v>8359</v>
      </c>
      <c r="U3756">
        <f t="shared" si="294"/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90"/>
        <v>42475.658645833326</v>
      </c>
      <c r="K3757">
        <v>1458161307</v>
      </c>
      <c r="L3757" s="13">
        <f t="shared" si="291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92"/>
        <v>1.2963636363636364</v>
      </c>
      <c r="R3757" s="8">
        <f t="shared" si="293"/>
        <v>25.464285714285715</v>
      </c>
      <c r="S3757" t="s">
        <v>8317</v>
      </c>
      <c r="T3757" t="s">
        <v>8359</v>
      </c>
      <c r="U3757">
        <f t="shared" si="294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90"/>
        <v>41801.606458333328</v>
      </c>
      <c r="K3758">
        <v>1399923198</v>
      </c>
      <c r="L3758" s="13">
        <f t="shared" si="291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92"/>
        <v>1.0111111111111111</v>
      </c>
      <c r="R3758" s="8">
        <f t="shared" si="293"/>
        <v>267.64705882352939</v>
      </c>
      <c r="S3758" t="s">
        <v>8317</v>
      </c>
      <c r="T3758" t="s">
        <v>8359</v>
      </c>
      <c r="U3758">
        <f t="shared" si="294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90"/>
        <v>41974.642534722218</v>
      </c>
      <c r="K3759">
        <v>1415737515</v>
      </c>
      <c r="L3759" s="13">
        <f t="shared" si="291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92"/>
        <v>1.0851428571428572</v>
      </c>
      <c r="R3759" s="8">
        <f t="shared" si="293"/>
        <v>75.959999999999994</v>
      </c>
      <c r="S3759" t="s">
        <v>8317</v>
      </c>
      <c r="T3759" t="s">
        <v>8359</v>
      </c>
      <c r="U3759">
        <f t="shared" si="294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90"/>
        <v>41778</v>
      </c>
      <c r="K3760">
        <v>1397819938</v>
      </c>
      <c r="L3760" s="13">
        <f t="shared" si="291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92"/>
        <v>1.0233333333333334</v>
      </c>
      <c r="R3760" s="8">
        <f t="shared" si="293"/>
        <v>59.03846153846154</v>
      </c>
      <c r="S3760" t="s">
        <v>8317</v>
      </c>
      <c r="T3760" t="s">
        <v>8359</v>
      </c>
      <c r="U3760">
        <f t="shared" si="294"/>
        <v>30.736828703702486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90"/>
        <v>42241.899918981479</v>
      </c>
      <c r="K3761">
        <v>1435372553</v>
      </c>
      <c r="L3761" s="13">
        <f t="shared" si="291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92"/>
        <v>1.1024425000000002</v>
      </c>
      <c r="R3761" s="8">
        <f t="shared" si="293"/>
        <v>50.111022727272733</v>
      </c>
      <c r="S3761" t="s">
        <v>8317</v>
      </c>
      <c r="T3761" t="s">
        <v>8359</v>
      </c>
      <c r="U3761">
        <f t="shared" si="294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90"/>
        <v>41764.316967592589</v>
      </c>
      <c r="K3762">
        <v>1397133386</v>
      </c>
      <c r="L3762" s="13">
        <f t="shared" si="291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92"/>
        <v>1.010154</v>
      </c>
      <c r="R3762" s="8">
        <f t="shared" si="293"/>
        <v>55.502967032967035</v>
      </c>
      <c r="S3762" t="s">
        <v>8317</v>
      </c>
      <c r="T3762" t="s">
        <v>8359</v>
      </c>
      <c r="U3762">
        <f t="shared" si="294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90"/>
        <v>42226.749999999993</v>
      </c>
      <c r="K3763">
        <v>1434625937</v>
      </c>
      <c r="L3763" s="13">
        <f t="shared" si="291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92"/>
        <v>1</v>
      </c>
      <c r="R3763" s="8">
        <f t="shared" si="293"/>
        <v>166.66666666666666</v>
      </c>
      <c r="S3763" t="s">
        <v>8317</v>
      </c>
      <c r="T3763" t="s">
        <v>8359</v>
      </c>
      <c r="U3763">
        <f t="shared" si="294"/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90"/>
        <v>42218.605196759258</v>
      </c>
      <c r="K3764">
        <v>1436383889</v>
      </c>
      <c r="L3764" s="13">
        <f t="shared" si="291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92"/>
        <v>1.0624</v>
      </c>
      <c r="R3764" s="8">
        <f t="shared" si="293"/>
        <v>47.428571428571431</v>
      </c>
      <c r="S3764" t="s">
        <v>8317</v>
      </c>
      <c r="T3764" t="s">
        <v>8359</v>
      </c>
      <c r="U3764">
        <f t="shared" si="294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90"/>
        <v>42095.500300925924</v>
      </c>
      <c r="K3765">
        <v>1425319226</v>
      </c>
      <c r="L3765" s="13">
        <f t="shared" si="291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92"/>
        <v>1</v>
      </c>
      <c r="R3765" s="8">
        <f t="shared" si="293"/>
        <v>64.935064935064929</v>
      </c>
      <c r="S3765" t="s">
        <v>8317</v>
      </c>
      <c r="T3765" t="s">
        <v>8359</v>
      </c>
      <c r="U3765">
        <f t="shared" si="294"/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90"/>
        <v>42518.816666666666</v>
      </c>
      <c r="K3766">
        <v>1462824832</v>
      </c>
      <c r="L3766" s="13">
        <f t="shared" si="291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92"/>
        <v>1</v>
      </c>
      <c r="R3766" s="8">
        <f t="shared" si="293"/>
        <v>55.555555555555557</v>
      </c>
      <c r="S3766" t="s">
        <v>8317</v>
      </c>
      <c r="T3766" t="s">
        <v>8359</v>
      </c>
      <c r="U3766">
        <f t="shared" si="294"/>
        <v>19.182037037033297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90"/>
        <v>41850.568078703705</v>
      </c>
      <c r="K3767">
        <v>1404153482</v>
      </c>
      <c r="L3767" s="13">
        <f t="shared" si="291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92"/>
        <v>1.1345714285714286</v>
      </c>
      <c r="R3767" s="8">
        <f t="shared" si="293"/>
        <v>74.224299065420567</v>
      </c>
      <c r="S3767" t="s">
        <v>8317</v>
      </c>
      <c r="T3767" t="s">
        <v>8359</v>
      </c>
      <c r="U3767">
        <f t="shared" si="294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90"/>
        <v>41822.958854166667</v>
      </c>
      <c r="K3768">
        <v>1401336045</v>
      </c>
      <c r="L3768" s="13">
        <f t="shared" si="291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92"/>
        <v>1.0265010000000001</v>
      </c>
      <c r="R3768" s="8">
        <f t="shared" si="293"/>
        <v>106.9271875</v>
      </c>
      <c r="S3768" t="s">
        <v>8317</v>
      </c>
      <c r="T3768" t="s">
        <v>8359</v>
      </c>
      <c r="U3768">
        <f t="shared" si="294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90"/>
        <v>42063.999305555553</v>
      </c>
      <c r="K3769">
        <v>1423960097</v>
      </c>
      <c r="L3769" s="13">
        <f t="shared" si="291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92"/>
        <v>1.1675</v>
      </c>
      <c r="R3769" s="8">
        <f t="shared" si="293"/>
        <v>41.696428571428569</v>
      </c>
      <c r="S3769" t="s">
        <v>8317</v>
      </c>
      <c r="T3769" t="s">
        <v>8359</v>
      </c>
      <c r="U3769">
        <f t="shared" si="294"/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90"/>
        <v>41802.519560185181</v>
      </c>
      <c r="K3770">
        <v>1400002090</v>
      </c>
      <c r="L3770" s="13">
        <f t="shared" si="291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92"/>
        <v>1.0765274999999999</v>
      </c>
      <c r="R3770" s="8">
        <f t="shared" si="293"/>
        <v>74.243275862068955</v>
      </c>
      <c r="S3770" t="s">
        <v>8317</v>
      </c>
      <c r="T3770" t="s">
        <v>8359</v>
      </c>
      <c r="U3770">
        <f t="shared" si="294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90"/>
        <v>42475.389803240738</v>
      </c>
      <c r="K3771">
        <v>1458138079</v>
      </c>
      <c r="L3771" s="13">
        <f t="shared" si="291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92"/>
        <v>1</v>
      </c>
      <c r="R3771" s="8">
        <f t="shared" si="293"/>
        <v>73.333333333333329</v>
      </c>
      <c r="S3771" t="s">
        <v>8317</v>
      </c>
      <c r="T3771" t="s">
        <v>8359</v>
      </c>
      <c r="U3771">
        <f t="shared" si="294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90"/>
        <v>42168.722337962965</v>
      </c>
      <c r="K3772">
        <v>1431642010</v>
      </c>
      <c r="L3772" s="13">
        <f t="shared" si="291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92"/>
        <v>1</v>
      </c>
      <c r="R3772" s="8">
        <f t="shared" si="293"/>
        <v>100</v>
      </c>
      <c r="S3772" t="s">
        <v>8317</v>
      </c>
      <c r="T3772" t="s">
        <v>8359</v>
      </c>
      <c r="U3772">
        <f t="shared" si="294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90"/>
        <v>42507.791666666664</v>
      </c>
      <c r="K3773">
        <v>1462307652</v>
      </c>
      <c r="L3773" s="13">
        <f t="shared" si="291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92"/>
        <v>1.46</v>
      </c>
      <c r="R3773" s="8">
        <f t="shared" si="293"/>
        <v>38.421052631578945</v>
      </c>
      <c r="S3773" t="s">
        <v>8317</v>
      </c>
      <c r="T3773" t="s">
        <v>8359</v>
      </c>
      <c r="U3773">
        <f t="shared" si="294"/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90"/>
        <v>42703.041666666664</v>
      </c>
      <c r="K3774">
        <v>1478616506</v>
      </c>
      <c r="L3774" s="13">
        <f t="shared" si="291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92"/>
        <v>1.1020000000000001</v>
      </c>
      <c r="R3774" s="8">
        <f t="shared" si="293"/>
        <v>166.96969696969697</v>
      </c>
      <c r="S3774" t="s">
        <v>8317</v>
      </c>
      <c r="T3774" t="s">
        <v>8359</v>
      </c>
      <c r="U3774">
        <f t="shared" si="294"/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90"/>
        <v>42688.880555555552</v>
      </c>
      <c r="K3775">
        <v>1476317247</v>
      </c>
      <c r="L3775" s="13">
        <f t="shared" si="291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92"/>
        <v>1.0820000000000001</v>
      </c>
      <c r="R3775" s="8">
        <f t="shared" si="293"/>
        <v>94.912280701754383</v>
      </c>
      <c r="S3775" t="s">
        <v>8317</v>
      </c>
      <c r="T3775" t="s">
        <v>8359</v>
      </c>
      <c r="U3775">
        <f t="shared" si="294"/>
        <v>33.0837152777749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90"/>
        <v>42103.583969907406</v>
      </c>
      <c r="K3776">
        <v>1427223655</v>
      </c>
      <c r="L3776" s="13">
        <f t="shared" si="291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92"/>
        <v>1</v>
      </c>
      <c r="R3776" s="8">
        <f t="shared" si="293"/>
        <v>100</v>
      </c>
      <c r="S3776" t="s">
        <v>8317</v>
      </c>
      <c r="T3776" t="s">
        <v>8359</v>
      </c>
      <c r="U3776">
        <f t="shared" si="294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90"/>
        <v>42102.958333333336</v>
      </c>
      <c r="K3777">
        <v>1426199843</v>
      </c>
      <c r="L3777" s="13">
        <f t="shared" si="291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92"/>
        <v>1.0024999999999999</v>
      </c>
      <c r="R3777" s="8">
        <f t="shared" si="293"/>
        <v>143.21428571428572</v>
      </c>
      <c r="S3777" t="s">
        <v>8317</v>
      </c>
      <c r="T3777" t="s">
        <v>8359</v>
      </c>
      <c r="U3777">
        <f t="shared" si="294"/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ref="J3778:J3841" si="295">(I3778/86400)+25569+(-5/24)</f>
        <v>41851.833333333328</v>
      </c>
      <c r="K3778">
        <v>1403599778</v>
      </c>
      <c r="L3778" s="13">
        <f t="shared" ref="L3778:L3841" si="296">(K3778/86400)+25569+(-5/24)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97">E3778/D3778</f>
        <v>1.0671250000000001</v>
      </c>
      <c r="R3778" s="8">
        <f t="shared" ref="R3778:R3841" si="298">E3778/N3778</f>
        <v>90.819148936170208</v>
      </c>
      <c r="S3778" t="s">
        <v>8317</v>
      </c>
      <c r="T3778" t="s">
        <v>8359</v>
      </c>
      <c r="U3778">
        <f t="shared" si="294"/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si="295"/>
        <v>41908.958333333328</v>
      </c>
      <c r="K3779">
        <v>1409884821</v>
      </c>
      <c r="L3779" s="13">
        <f t="shared" si="296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97"/>
        <v>1.4319999999999999</v>
      </c>
      <c r="R3779" s="8">
        <f t="shared" si="298"/>
        <v>48.542372881355931</v>
      </c>
      <c r="S3779" t="s">
        <v>8317</v>
      </c>
      <c r="T3779" t="s">
        <v>8359</v>
      </c>
      <c r="U3779">
        <f t="shared" ref="U3779:U3842" si="299">J3779-L3779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95"/>
        <v>42049.610879629625</v>
      </c>
      <c r="K3780">
        <v>1418758780</v>
      </c>
      <c r="L3780" s="13">
        <f t="shared" si="296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97"/>
        <v>1.0504166666666668</v>
      </c>
      <c r="R3780" s="8">
        <f t="shared" si="298"/>
        <v>70.027777777777771</v>
      </c>
      <c r="S3780" t="s">
        <v>8317</v>
      </c>
      <c r="T3780" t="s">
        <v>8359</v>
      </c>
      <c r="U3780">
        <f t="shared" si="29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95"/>
        <v>42455.485416666663</v>
      </c>
      <c r="K3781">
        <v>1456421940</v>
      </c>
      <c r="L3781" s="13">
        <f t="shared" si="296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97"/>
        <v>1.0398000000000001</v>
      </c>
      <c r="R3781" s="8">
        <f t="shared" si="298"/>
        <v>135.62608695652173</v>
      </c>
      <c r="S3781" t="s">
        <v>8317</v>
      </c>
      <c r="T3781" t="s">
        <v>8359</v>
      </c>
      <c r="U3781">
        <f t="shared" si="299"/>
        <v>29.958333333335759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95"/>
        <v>42198.629166666666</v>
      </c>
      <c r="K3782">
        <v>1433999785</v>
      </c>
      <c r="L3782" s="13">
        <f t="shared" si="296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97"/>
        <v>1.2</v>
      </c>
      <c r="R3782" s="8">
        <f t="shared" si="298"/>
        <v>100</v>
      </c>
      <c r="S3782" t="s">
        <v>8317</v>
      </c>
      <c r="T3782" t="s">
        <v>8359</v>
      </c>
      <c r="U3782">
        <f t="shared" si="299"/>
        <v>32.617766203700739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95"/>
        <v>41890.674594907403</v>
      </c>
      <c r="K3783">
        <v>1408050685</v>
      </c>
      <c r="L3783" s="13">
        <f t="shared" si="296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97"/>
        <v>1.0966666666666667</v>
      </c>
      <c r="R3783" s="8">
        <f t="shared" si="298"/>
        <v>94.90384615384616</v>
      </c>
      <c r="S3783" t="s">
        <v>8317</v>
      </c>
      <c r="T3783" t="s">
        <v>8359</v>
      </c>
      <c r="U3783">
        <f t="shared" si="29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95"/>
        <v>42575.749999999993</v>
      </c>
      <c r="K3784">
        <v>1466887297</v>
      </c>
      <c r="L3784" s="13">
        <f t="shared" si="296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97"/>
        <v>1.0175000000000001</v>
      </c>
      <c r="R3784" s="8">
        <f t="shared" si="298"/>
        <v>75.370370370370367</v>
      </c>
      <c r="S3784" t="s">
        <v>8317</v>
      </c>
      <c r="T3784" t="s">
        <v>8359</v>
      </c>
      <c r="U3784">
        <f t="shared" si="299"/>
        <v>29.096099537033297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95"/>
        <v>42444.458333333336</v>
      </c>
      <c r="K3785">
        <v>1455938520</v>
      </c>
      <c r="L3785" s="13">
        <f t="shared" si="296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97"/>
        <v>1.2891666666666666</v>
      </c>
      <c r="R3785" s="8">
        <f t="shared" si="298"/>
        <v>64.458333333333329</v>
      </c>
      <c r="S3785" t="s">
        <v>8317</v>
      </c>
      <c r="T3785" t="s">
        <v>8359</v>
      </c>
      <c r="U3785">
        <f t="shared" si="299"/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95"/>
        <v>42561.772361111107</v>
      </c>
      <c r="K3786">
        <v>1465601532</v>
      </c>
      <c r="L3786" s="13">
        <f t="shared" si="296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97"/>
        <v>1.1499999999999999</v>
      </c>
      <c r="R3786" s="8">
        <f t="shared" si="298"/>
        <v>115</v>
      </c>
      <c r="S3786" t="s">
        <v>8317</v>
      </c>
      <c r="T3786" t="s">
        <v>8359</v>
      </c>
      <c r="U3786">
        <f t="shared" si="29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95"/>
        <v>42584.210416666661</v>
      </c>
      <c r="K3787">
        <v>1467040769</v>
      </c>
      <c r="L3787" s="13">
        <f t="shared" si="296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97"/>
        <v>1.5075000000000001</v>
      </c>
      <c r="R3787" s="8">
        <f t="shared" si="298"/>
        <v>100.5</v>
      </c>
      <c r="S3787" t="s">
        <v>8317</v>
      </c>
      <c r="T3787" t="s">
        <v>8359</v>
      </c>
      <c r="U3787">
        <f t="shared" si="299"/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95"/>
        <v>42516.829571759255</v>
      </c>
      <c r="K3788">
        <v>1461718475</v>
      </c>
      <c r="L3788" s="13">
        <f t="shared" si="296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97"/>
        <v>1.1096666666666666</v>
      </c>
      <c r="R3788" s="8">
        <f t="shared" si="298"/>
        <v>93.774647887323937</v>
      </c>
      <c r="S3788" t="s">
        <v>8317</v>
      </c>
      <c r="T3788" t="s">
        <v>8359</v>
      </c>
      <c r="U3788">
        <f t="shared" si="29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95"/>
        <v>42195.957638888889</v>
      </c>
      <c r="K3789">
        <v>1434113406</v>
      </c>
      <c r="L3789" s="13">
        <f t="shared" si="296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97"/>
        <v>1.0028571428571429</v>
      </c>
      <c r="R3789" s="8">
        <f t="shared" si="298"/>
        <v>35.1</v>
      </c>
      <c r="S3789" t="s">
        <v>8317</v>
      </c>
      <c r="T3789" t="s">
        <v>8359</v>
      </c>
      <c r="U3789">
        <f t="shared" si="29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95"/>
        <v>42361.470833333333</v>
      </c>
      <c r="K3790">
        <v>1448469719</v>
      </c>
      <c r="L3790" s="13">
        <f t="shared" si="296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97"/>
        <v>6.6666666666666671E-3</v>
      </c>
      <c r="R3790" s="8">
        <f t="shared" si="298"/>
        <v>500</v>
      </c>
      <c r="S3790" t="s">
        <v>8317</v>
      </c>
      <c r="T3790" t="s">
        <v>8359</v>
      </c>
      <c r="U3790">
        <f t="shared" si="29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95"/>
        <v>42170.590486111112</v>
      </c>
      <c r="K3791">
        <v>1431630618</v>
      </c>
      <c r="L3791" s="13">
        <f t="shared" si="296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97"/>
        <v>3.267605633802817E-2</v>
      </c>
      <c r="R3791" s="8">
        <f t="shared" si="298"/>
        <v>29</v>
      </c>
      <c r="S3791" t="s">
        <v>8317</v>
      </c>
      <c r="T3791" t="s">
        <v>8359</v>
      </c>
      <c r="U3791">
        <f t="shared" si="29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95"/>
        <v>42696.5002662037</v>
      </c>
      <c r="K3792">
        <v>1477238423</v>
      </c>
      <c r="L3792" s="13">
        <f t="shared" si="296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97"/>
        <v>0</v>
      </c>
      <c r="R3792" s="8" t="e">
        <f t="shared" si="298"/>
        <v>#DIV/0!</v>
      </c>
      <c r="S3792" t="s">
        <v>8317</v>
      </c>
      <c r="T3792" t="s">
        <v>8359</v>
      </c>
      <c r="U3792">
        <f t="shared" si="29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95"/>
        <v>41826.4837037037</v>
      </c>
      <c r="K3793">
        <v>1399480592</v>
      </c>
      <c r="L3793" s="13">
        <f t="shared" si="296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97"/>
        <v>0</v>
      </c>
      <c r="R3793" s="8" t="e">
        <f t="shared" si="298"/>
        <v>#DIV/0!</v>
      </c>
      <c r="S3793" t="s">
        <v>8317</v>
      </c>
      <c r="T3793" t="s">
        <v>8359</v>
      </c>
      <c r="U3793">
        <f t="shared" si="29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95"/>
        <v>42200.238680555551</v>
      </c>
      <c r="K3794">
        <v>1434365022</v>
      </c>
      <c r="L3794" s="13">
        <f t="shared" si="296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97"/>
        <v>2.8E-3</v>
      </c>
      <c r="R3794" s="8">
        <f t="shared" si="298"/>
        <v>17.5</v>
      </c>
      <c r="S3794" t="s">
        <v>8317</v>
      </c>
      <c r="T3794" t="s">
        <v>8359</v>
      </c>
      <c r="U3794">
        <f t="shared" si="29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95"/>
        <v>41989.73065972222</v>
      </c>
      <c r="K3795">
        <v>1416954729</v>
      </c>
      <c r="L3795" s="13">
        <f t="shared" si="296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97"/>
        <v>0.59657142857142853</v>
      </c>
      <c r="R3795" s="8">
        <f t="shared" si="298"/>
        <v>174</v>
      </c>
      <c r="S3795" t="s">
        <v>8317</v>
      </c>
      <c r="T3795" t="s">
        <v>8359</v>
      </c>
      <c r="U3795">
        <f t="shared" si="29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95"/>
        <v>42162.372152777774</v>
      </c>
      <c r="K3796">
        <v>1431093354</v>
      </c>
      <c r="L3796" s="13">
        <f t="shared" si="296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97"/>
        <v>0.01</v>
      </c>
      <c r="R3796" s="8">
        <f t="shared" si="298"/>
        <v>50</v>
      </c>
      <c r="S3796" t="s">
        <v>8317</v>
      </c>
      <c r="T3796" t="s">
        <v>8359</v>
      </c>
      <c r="U3796">
        <f t="shared" si="29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95"/>
        <v>42244.729166666664</v>
      </c>
      <c r="K3797">
        <v>1437042490</v>
      </c>
      <c r="L3797" s="13">
        <f t="shared" si="296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97"/>
        <v>1.6666666666666666E-2</v>
      </c>
      <c r="R3797" s="8">
        <f t="shared" si="298"/>
        <v>5</v>
      </c>
      <c r="S3797" t="s">
        <v>8317</v>
      </c>
      <c r="T3797" t="s">
        <v>8359</v>
      </c>
      <c r="U3797">
        <f t="shared" si="29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95"/>
        <v>42748.821250000001</v>
      </c>
      <c r="K3798">
        <v>1479170556</v>
      </c>
      <c r="L3798" s="13">
        <f t="shared" si="296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97"/>
        <v>4.4444444444444447E-5</v>
      </c>
      <c r="R3798" s="8">
        <f t="shared" si="298"/>
        <v>1</v>
      </c>
      <c r="S3798" t="s">
        <v>8317</v>
      </c>
      <c r="T3798" t="s">
        <v>8359</v>
      </c>
      <c r="U3798">
        <f t="shared" si="29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95"/>
        <v>42114.673206018517</v>
      </c>
      <c r="K3799">
        <v>1426972165</v>
      </c>
      <c r="L3799" s="13">
        <f t="shared" si="296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97"/>
        <v>0.89666666666666661</v>
      </c>
      <c r="R3799" s="8">
        <f t="shared" si="298"/>
        <v>145.40540540540542</v>
      </c>
      <c r="S3799" t="s">
        <v>8317</v>
      </c>
      <c r="T3799" t="s">
        <v>8359</v>
      </c>
      <c r="U3799">
        <f t="shared" si="29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95"/>
        <v>41861.514444444438</v>
      </c>
      <c r="K3800">
        <v>1405099248</v>
      </c>
      <c r="L3800" s="13">
        <f t="shared" si="296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97"/>
        <v>1.4642857142857143E-2</v>
      </c>
      <c r="R3800" s="8">
        <f t="shared" si="298"/>
        <v>205</v>
      </c>
      <c r="S3800" t="s">
        <v>8317</v>
      </c>
      <c r="T3800" t="s">
        <v>8359</v>
      </c>
      <c r="U3800">
        <f t="shared" si="29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95"/>
        <v>42440.722719907404</v>
      </c>
      <c r="K3801">
        <v>1455142843</v>
      </c>
      <c r="L3801" s="13">
        <f t="shared" si="296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97"/>
        <v>4.02E-2</v>
      </c>
      <c r="R3801" s="8">
        <f t="shared" si="298"/>
        <v>100.5</v>
      </c>
      <c r="S3801" t="s">
        <v>8317</v>
      </c>
      <c r="T3801" t="s">
        <v>8359</v>
      </c>
      <c r="U3801">
        <f t="shared" si="29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95"/>
        <v>42014.999305555553</v>
      </c>
      <c r="K3802">
        <v>1418146883</v>
      </c>
      <c r="L3802" s="13">
        <f t="shared" si="296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97"/>
        <v>4.0045454545454544E-2</v>
      </c>
      <c r="R3802" s="8">
        <f t="shared" si="298"/>
        <v>55.0625</v>
      </c>
      <c r="S3802" t="s">
        <v>8317</v>
      </c>
      <c r="T3802" t="s">
        <v>8359</v>
      </c>
      <c r="U3802">
        <f t="shared" si="29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95"/>
        <v>42006.467777777776</v>
      </c>
      <c r="K3803">
        <v>1417536816</v>
      </c>
      <c r="L3803" s="13">
        <f t="shared" si="296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97"/>
        <v>8.5199999999999998E-2</v>
      </c>
      <c r="R3803" s="8">
        <f t="shared" si="298"/>
        <v>47.333333333333336</v>
      </c>
      <c r="S3803" t="s">
        <v>8317</v>
      </c>
      <c r="T3803" t="s">
        <v>8359</v>
      </c>
      <c r="U3803">
        <f t="shared" si="29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95"/>
        <v>42298.917893518512</v>
      </c>
      <c r="K3804">
        <v>1442890906</v>
      </c>
      <c r="L3804" s="13">
        <f t="shared" si="296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97"/>
        <v>0</v>
      </c>
      <c r="R3804" s="8" t="e">
        <f t="shared" si="298"/>
        <v>#DIV/0!</v>
      </c>
      <c r="S3804" t="s">
        <v>8317</v>
      </c>
      <c r="T3804" t="s">
        <v>8359</v>
      </c>
      <c r="U3804">
        <f t="shared" si="29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95"/>
        <v>42433.763518518514</v>
      </c>
      <c r="K3805">
        <v>1454541568</v>
      </c>
      <c r="L3805" s="13">
        <f t="shared" si="296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97"/>
        <v>0.19650000000000001</v>
      </c>
      <c r="R3805" s="8">
        <f t="shared" si="298"/>
        <v>58.95</v>
      </c>
      <c r="S3805" t="s">
        <v>8317</v>
      </c>
      <c r="T3805" t="s">
        <v>8359</v>
      </c>
      <c r="U3805">
        <f t="shared" si="29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95"/>
        <v>42582.083333333336</v>
      </c>
      <c r="K3806">
        <v>1465172024</v>
      </c>
      <c r="L3806" s="13">
        <f t="shared" si="296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97"/>
        <v>0</v>
      </c>
      <c r="R3806" s="8" t="e">
        <f t="shared" si="298"/>
        <v>#DIV/0!</v>
      </c>
      <c r="S3806" t="s">
        <v>8317</v>
      </c>
      <c r="T3806" t="s">
        <v>8359</v>
      </c>
      <c r="U3806">
        <f t="shared" si="29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95"/>
        <v>41909.678703703699</v>
      </c>
      <c r="K3807">
        <v>1406668640</v>
      </c>
      <c r="L3807" s="13">
        <f t="shared" si="296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97"/>
        <v>2.0000000000000002E-5</v>
      </c>
      <c r="R3807" s="8">
        <f t="shared" si="298"/>
        <v>1.5</v>
      </c>
      <c r="S3807" t="s">
        <v>8317</v>
      </c>
      <c r="T3807" t="s">
        <v>8359</v>
      </c>
      <c r="U3807">
        <f t="shared" si="29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95"/>
        <v>41819.050706018512</v>
      </c>
      <c r="K3808">
        <v>1402294381</v>
      </c>
      <c r="L3808" s="13">
        <f t="shared" si="296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97"/>
        <v>6.6666666666666664E-4</v>
      </c>
      <c r="R3808" s="8">
        <f t="shared" si="298"/>
        <v>5</v>
      </c>
      <c r="S3808" t="s">
        <v>8317</v>
      </c>
      <c r="T3808" t="s">
        <v>8359</v>
      </c>
      <c r="U3808">
        <f t="shared" si="29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95"/>
        <v>42097.700682870367</v>
      </c>
      <c r="K3809">
        <v>1427492939</v>
      </c>
      <c r="L3809" s="13">
        <f t="shared" si="296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97"/>
        <v>0.30333333333333334</v>
      </c>
      <c r="R3809" s="8">
        <f t="shared" si="298"/>
        <v>50.555555555555557</v>
      </c>
      <c r="S3809" t="s">
        <v>8317</v>
      </c>
      <c r="T3809" t="s">
        <v>8359</v>
      </c>
      <c r="U3809">
        <f t="shared" si="29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95"/>
        <v>42119.203923611109</v>
      </c>
      <c r="K3810">
        <v>1424775219</v>
      </c>
      <c r="L3810" s="13">
        <f t="shared" si="296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97"/>
        <v>1</v>
      </c>
      <c r="R3810" s="8">
        <f t="shared" si="298"/>
        <v>41.666666666666664</v>
      </c>
      <c r="S3810" t="s">
        <v>8317</v>
      </c>
      <c r="T3810" t="s">
        <v>8318</v>
      </c>
      <c r="U3810">
        <f t="shared" si="299"/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95"/>
        <v>41850.75</v>
      </c>
      <c r="K3811">
        <v>1402403907</v>
      </c>
      <c r="L3811" s="13">
        <f t="shared" si="296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97"/>
        <v>1.0125</v>
      </c>
      <c r="R3811" s="8">
        <f t="shared" si="298"/>
        <v>53.289473684210527</v>
      </c>
      <c r="S3811" t="s">
        <v>8317</v>
      </c>
      <c r="T3811" t="s">
        <v>8318</v>
      </c>
      <c r="U3811">
        <f t="shared" si="299"/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95"/>
        <v>42084.599050925921</v>
      </c>
      <c r="K3812">
        <v>1424377358</v>
      </c>
      <c r="L3812" s="13">
        <f t="shared" si="296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97"/>
        <v>1.2173333333333334</v>
      </c>
      <c r="R3812" s="8">
        <f t="shared" si="298"/>
        <v>70.230769230769226</v>
      </c>
      <c r="S3812" t="s">
        <v>8317</v>
      </c>
      <c r="T3812" t="s">
        <v>8318</v>
      </c>
      <c r="U3812">
        <f t="shared" si="299"/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95"/>
        <v>42521.249999999993</v>
      </c>
      <c r="K3813">
        <v>1461769373</v>
      </c>
      <c r="L3813" s="13">
        <f t="shared" si="296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97"/>
        <v>3.3</v>
      </c>
      <c r="R3813" s="8">
        <f t="shared" si="298"/>
        <v>43.421052631578945</v>
      </c>
      <c r="S3813" t="s">
        <v>8317</v>
      </c>
      <c r="T3813" t="s">
        <v>8318</v>
      </c>
      <c r="U3813">
        <f t="shared" si="299"/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95"/>
        <v>42155.957638888889</v>
      </c>
      <c r="K3814">
        <v>1429120908</v>
      </c>
      <c r="L3814" s="13">
        <f t="shared" si="296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97"/>
        <v>1.0954999999999999</v>
      </c>
      <c r="R3814" s="8">
        <f t="shared" si="298"/>
        <v>199.18181818181819</v>
      </c>
      <c r="S3814" t="s">
        <v>8317</v>
      </c>
      <c r="T3814" t="s">
        <v>8318</v>
      </c>
      <c r="U3814">
        <f t="shared" si="299"/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95"/>
        <v>42535.696527777771</v>
      </c>
      <c r="K3815">
        <v>1462603021</v>
      </c>
      <c r="L3815" s="13">
        <f t="shared" si="296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97"/>
        <v>1.0095190476190474</v>
      </c>
      <c r="R3815" s="8">
        <f t="shared" si="298"/>
        <v>78.518148148148143</v>
      </c>
      <c r="S3815" t="s">
        <v>8317</v>
      </c>
      <c r="T3815" t="s">
        <v>8318</v>
      </c>
      <c r="U3815">
        <f t="shared" si="299"/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95"/>
        <v>42094.957638888889</v>
      </c>
      <c r="K3816">
        <v>1424727712</v>
      </c>
      <c r="L3816" s="13">
        <f t="shared" si="296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97"/>
        <v>1.4013333333333333</v>
      </c>
      <c r="R3816" s="8">
        <f t="shared" si="298"/>
        <v>61.823529411764703</v>
      </c>
      <c r="S3816" t="s">
        <v>8317</v>
      </c>
      <c r="T3816" t="s">
        <v>8318</v>
      </c>
      <c r="U3816">
        <f t="shared" si="299"/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95"/>
        <v>42236.749999999993</v>
      </c>
      <c r="K3817">
        <v>1437545657</v>
      </c>
      <c r="L3817" s="13">
        <f t="shared" si="296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97"/>
        <v>1.0000100000000001</v>
      </c>
      <c r="R3817" s="8">
        <f t="shared" si="298"/>
        <v>50.000500000000002</v>
      </c>
      <c r="S3817" t="s">
        <v>8317</v>
      </c>
      <c r="T3817" t="s">
        <v>8318</v>
      </c>
      <c r="U3817">
        <f t="shared" si="299"/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95"/>
        <v>41837.481747685182</v>
      </c>
      <c r="K3818">
        <v>1403022823</v>
      </c>
      <c r="L3818" s="13">
        <f t="shared" si="296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97"/>
        <v>1.19238</v>
      </c>
      <c r="R3818" s="8">
        <f t="shared" si="298"/>
        <v>48.339729729729726</v>
      </c>
      <c r="S3818" t="s">
        <v>8317</v>
      </c>
      <c r="T3818" t="s">
        <v>8318</v>
      </c>
      <c r="U3818">
        <f t="shared" si="29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95"/>
        <v>42300.957638888889</v>
      </c>
      <c r="K3819">
        <v>1444236216</v>
      </c>
      <c r="L3819" s="13">
        <f t="shared" si="296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97"/>
        <v>1.0725</v>
      </c>
      <c r="R3819" s="8">
        <f t="shared" si="298"/>
        <v>107.25</v>
      </c>
      <c r="S3819" t="s">
        <v>8317</v>
      </c>
      <c r="T3819" t="s">
        <v>8318</v>
      </c>
      <c r="U3819">
        <f t="shared" si="299"/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95"/>
        <v>42075.592384259253</v>
      </c>
      <c r="K3820">
        <v>1423599182</v>
      </c>
      <c r="L3820" s="13">
        <f t="shared" si="296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97"/>
        <v>2.2799999999999998</v>
      </c>
      <c r="R3820" s="8">
        <f t="shared" si="298"/>
        <v>57</v>
      </c>
      <c r="S3820" t="s">
        <v>8317</v>
      </c>
      <c r="T3820" t="s">
        <v>8318</v>
      </c>
      <c r="U3820">
        <f t="shared" si="299"/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95"/>
        <v>42202.668055555558</v>
      </c>
      <c r="K3821">
        <v>1435554104</v>
      </c>
      <c r="L3821" s="13">
        <f t="shared" si="296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97"/>
        <v>1.0640000000000001</v>
      </c>
      <c r="R3821" s="8">
        <f t="shared" si="298"/>
        <v>40.92307692307692</v>
      </c>
      <c r="S3821" t="s">
        <v>8317</v>
      </c>
      <c r="T3821" t="s">
        <v>8318</v>
      </c>
      <c r="U3821">
        <f t="shared" si="299"/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95"/>
        <v>42190.443483796298</v>
      </c>
      <c r="K3822">
        <v>1433518717</v>
      </c>
      <c r="L3822" s="13">
        <f t="shared" si="296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97"/>
        <v>1.4333333333333333</v>
      </c>
      <c r="R3822" s="8">
        <f t="shared" si="298"/>
        <v>21.5</v>
      </c>
      <c r="S3822" t="s">
        <v>8317</v>
      </c>
      <c r="T3822" t="s">
        <v>8318</v>
      </c>
      <c r="U3822">
        <f t="shared" si="29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95"/>
        <v>42372.972303240742</v>
      </c>
      <c r="K3823">
        <v>1449116407</v>
      </c>
      <c r="L3823" s="13">
        <f t="shared" si="296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97"/>
        <v>1.0454285714285714</v>
      </c>
      <c r="R3823" s="8">
        <f t="shared" si="298"/>
        <v>79.543478260869563</v>
      </c>
      <c r="S3823" t="s">
        <v>8317</v>
      </c>
      <c r="T3823" t="s">
        <v>8318</v>
      </c>
      <c r="U3823">
        <f t="shared" si="29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95"/>
        <v>42388.749305555553</v>
      </c>
      <c r="K3824">
        <v>1448136417</v>
      </c>
      <c r="L3824" s="13">
        <f t="shared" si="296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97"/>
        <v>1.1002000000000001</v>
      </c>
      <c r="R3824" s="8">
        <f t="shared" si="298"/>
        <v>72.381578947368425</v>
      </c>
      <c r="S3824" t="s">
        <v>8317</v>
      </c>
      <c r="T3824" t="s">
        <v>8318</v>
      </c>
      <c r="U3824">
        <f t="shared" si="299"/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95"/>
        <v>42204.957638888889</v>
      </c>
      <c r="K3825">
        <v>1434405044</v>
      </c>
      <c r="L3825" s="13">
        <f t="shared" si="296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97"/>
        <v>1.06</v>
      </c>
      <c r="R3825" s="8">
        <f t="shared" si="298"/>
        <v>64.634146341463421</v>
      </c>
      <c r="S3825" t="s">
        <v>8317</v>
      </c>
      <c r="T3825" t="s">
        <v>8318</v>
      </c>
      <c r="U3825">
        <f t="shared" si="299"/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95"/>
        <v>42583.361805555549</v>
      </c>
      <c r="K3826">
        <v>1469026903</v>
      </c>
      <c r="L3826" s="13">
        <f t="shared" si="296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97"/>
        <v>1.08</v>
      </c>
      <c r="R3826" s="8">
        <f t="shared" si="298"/>
        <v>38.571428571428569</v>
      </c>
      <c r="S3826" t="s">
        <v>8317</v>
      </c>
      <c r="T3826" t="s">
        <v>8318</v>
      </c>
      <c r="U3826">
        <f t="shared" si="299"/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95"/>
        <v>42171.861273148148</v>
      </c>
      <c r="K3827">
        <v>1432690814</v>
      </c>
      <c r="L3827" s="13">
        <f t="shared" si="296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97"/>
        <v>1.0542</v>
      </c>
      <c r="R3827" s="8">
        <f t="shared" si="298"/>
        <v>107.57142857142857</v>
      </c>
      <c r="S3827" t="s">
        <v>8317</v>
      </c>
      <c r="T3827" t="s">
        <v>8318</v>
      </c>
      <c r="U3827">
        <f t="shared" si="29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95"/>
        <v>42131.215208333328</v>
      </c>
      <c r="K3828">
        <v>1428401394</v>
      </c>
      <c r="L3828" s="13">
        <f t="shared" si="296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97"/>
        <v>1.1916666666666667</v>
      </c>
      <c r="R3828" s="8">
        <f t="shared" si="298"/>
        <v>27.5</v>
      </c>
      <c r="S3828" t="s">
        <v>8317</v>
      </c>
      <c r="T3828" t="s">
        <v>8318</v>
      </c>
      <c r="U3828">
        <f t="shared" si="29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95"/>
        <v>42089.791666666664</v>
      </c>
      <c r="K3829">
        <v>1422656201</v>
      </c>
      <c r="L3829" s="13">
        <f t="shared" si="296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97"/>
        <v>1.5266666666666666</v>
      </c>
      <c r="R3829" s="8">
        <f t="shared" si="298"/>
        <v>70.461538461538467</v>
      </c>
      <c r="S3829" t="s">
        <v>8317</v>
      </c>
      <c r="T3829" t="s">
        <v>8318</v>
      </c>
      <c r="U3829">
        <f t="shared" si="299"/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95"/>
        <v>42004.36096064814</v>
      </c>
      <c r="K3830">
        <v>1414845587</v>
      </c>
      <c r="L3830" s="13">
        <f t="shared" si="296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97"/>
        <v>1</v>
      </c>
      <c r="R3830" s="8">
        <f t="shared" si="298"/>
        <v>178.57142857142858</v>
      </c>
      <c r="S3830" t="s">
        <v>8317</v>
      </c>
      <c r="T3830" t="s">
        <v>8318</v>
      </c>
      <c r="U3830">
        <f t="shared" si="299"/>
        <v>60.041666666656965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95"/>
        <v>42613.657071759262</v>
      </c>
      <c r="K3831">
        <v>1470948371</v>
      </c>
      <c r="L3831" s="13">
        <f t="shared" si="296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97"/>
        <v>1.002</v>
      </c>
      <c r="R3831" s="8">
        <f t="shared" si="298"/>
        <v>62.625</v>
      </c>
      <c r="S3831" t="s">
        <v>8317</v>
      </c>
      <c r="T3831" t="s">
        <v>8318</v>
      </c>
      <c r="U3831">
        <f t="shared" si="29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95"/>
        <v>42517.532534722217</v>
      </c>
      <c r="K3832">
        <v>1463161611</v>
      </c>
      <c r="L3832" s="13">
        <f t="shared" si="296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97"/>
        <v>2.25</v>
      </c>
      <c r="R3832" s="8">
        <f t="shared" si="298"/>
        <v>75</v>
      </c>
      <c r="S3832" t="s">
        <v>8317</v>
      </c>
      <c r="T3832" t="s">
        <v>8318</v>
      </c>
      <c r="U3832">
        <f t="shared" si="29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95"/>
        <v>41948.682233796295</v>
      </c>
      <c r="K3833">
        <v>1413404545</v>
      </c>
      <c r="L3833" s="13">
        <f t="shared" si="296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97"/>
        <v>1.0602199999999999</v>
      </c>
      <c r="R3833" s="8">
        <f t="shared" si="298"/>
        <v>58.901111111111113</v>
      </c>
      <c r="S3833" t="s">
        <v>8317</v>
      </c>
      <c r="T3833" t="s">
        <v>8318</v>
      </c>
      <c r="U3833">
        <f t="shared" si="299"/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95"/>
        <v>42419.906655092585</v>
      </c>
      <c r="K3834">
        <v>1452048335</v>
      </c>
      <c r="L3834" s="13">
        <f t="shared" si="296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97"/>
        <v>1.0466666666666666</v>
      </c>
      <c r="R3834" s="8">
        <f t="shared" si="298"/>
        <v>139.55555555555554</v>
      </c>
      <c r="S3834" t="s">
        <v>8317</v>
      </c>
      <c r="T3834" t="s">
        <v>8318</v>
      </c>
      <c r="U3834">
        <f t="shared" si="29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95"/>
        <v>41974.589583333327</v>
      </c>
      <c r="K3835">
        <v>1416516972</v>
      </c>
      <c r="L3835" s="13">
        <f t="shared" si="296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97"/>
        <v>1.1666666666666667</v>
      </c>
      <c r="R3835" s="8">
        <f t="shared" si="298"/>
        <v>70</v>
      </c>
      <c r="S3835" t="s">
        <v>8317</v>
      </c>
      <c r="T3835" t="s">
        <v>8318</v>
      </c>
      <c r="U3835">
        <f t="shared" si="299"/>
        <v>10.925555555550091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95"/>
        <v>42173.236886574072</v>
      </c>
      <c r="K3836">
        <v>1432032067</v>
      </c>
      <c r="L3836" s="13">
        <f t="shared" si="296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97"/>
        <v>1.0903333333333334</v>
      </c>
      <c r="R3836" s="8">
        <f t="shared" si="298"/>
        <v>57.385964912280699</v>
      </c>
      <c r="S3836" t="s">
        <v>8317</v>
      </c>
      <c r="T3836" t="s">
        <v>8318</v>
      </c>
      <c r="U3836">
        <f t="shared" si="29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95"/>
        <v>42481.733888888884</v>
      </c>
      <c r="K3837">
        <v>1459463808</v>
      </c>
      <c r="L3837" s="13">
        <f t="shared" si="296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97"/>
        <v>1.6</v>
      </c>
      <c r="R3837" s="8">
        <f t="shared" si="298"/>
        <v>40</v>
      </c>
      <c r="S3837" t="s">
        <v>8317</v>
      </c>
      <c r="T3837" t="s">
        <v>8318</v>
      </c>
      <c r="U3837">
        <f t="shared" si="29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95"/>
        <v>42584.964583333327</v>
      </c>
      <c r="K3838">
        <v>1467497652</v>
      </c>
      <c r="L3838" s="13">
        <f t="shared" si="296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97"/>
        <v>1.125</v>
      </c>
      <c r="R3838" s="8">
        <f t="shared" si="298"/>
        <v>64.285714285714292</v>
      </c>
      <c r="S3838" t="s">
        <v>8317</v>
      </c>
      <c r="T3838" t="s">
        <v>8318</v>
      </c>
      <c r="U3838">
        <f t="shared" si="299"/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95"/>
        <v>42188.557384259257</v>
      </c>
      <c r="K3839">
        <v>1432837358</v>
      </c>
      <c r="L3839" s="13">
        <f t="shared" si="296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97"/>
        <v>1.0209999999999999</v>
      </c>
      <c r="R3839" s="8">
        <f t="shared" si="298"/>
        <v>120.11764705882354</v>
      </c>
      <c r="S3839" t="s">
        <v>8317</v>
      </c>
      <c r="T3839" t="s">
        <v>8318</v>
      </c>
      <c r="U3839">
        <f t="shared" si="29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95"/>
        <v>42146.502418981479</v>
      </c>
      <c r="K3840">
        <v>1429722209</v>
      </c>
      <c r="L3840" s="13">
        <f t="shared" si="296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97"/>
        <v>1.00824</v>
      </c>
      <c r="R3840" s="8">
        <f t="shared" si="298"/>
        <v>1008.24</v>
      </c>
      <c r="S3840" t="s">
        <v>8317</v>
      </c>
      <c r="T3840" t="s">
        <v>8318</v>
      </c>
      <c r="U3840">
        <f t="shared" si="29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95"/>
        <v>42214.934305555558</v>
      </c>
      <c r="K3841">
        <v>1433042724</v>
      </c>
      <c r="L3841" s="13">
        <f t="shared" si="296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97"/>
        <v>1.0125</v>
      </c>
      <c r="R3841" s="8">
        <f t="shared" si="298"/>
        <v>63.28125</v>
      </c>
      <c r="S3841" t="s">
        <v>8317</v>
      </c>
      <c r="T3841" t="s">
        <v>8318</v>
      </c>
      <c r="U3841">
        <f t="shared" si="29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ref="J3842:J3905" si="300">(I3842/86400)+25569+(-5/24)</f>
        <v>42457.45172453703</v>
      </c>
      <c r="K3842">
        <v>1457023829</v>
      </c>
      <c r="L3842" s="13">
        <f t="shared" ref="L3842:L3905" si="301">(K3842/86400)+25569+(-5/24)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02">E3842/D3842</f>
        <v>65</v>
      </c>
      <c r="R3842" s="8">
        <f t="shared" ref="R3842:R3905" si="303">E3842/N3842</f>
        <v>21.666666666666668</v>
      </c>
      <c r="S3842" t="s">
        <v>8317</v>
      </c>
      <c r="T3842" t="s">
        <v>8318</v>
      </c>
      <c r="U3842">
        <f t="shared" si="29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si="300"/>
        <v>41840.57739583333</v>
      </c>
      <c r="K3843">
        <v>1400698287</v>
      </c>
      <c r="L3843" s="13">
        <f t="shared" si="301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02"/>
        <v>8.72E-2</v>
      </c>
      <c r="R3843" s="8">
        <f t="shared" si="303"/>
        <v>25.647058823529413</v>
      </c>
      <c r="S3843" t="s">
        <v>8317</v>
      </c>
      <c r="T3843" t="s">
        <v>8318</v>
      </c>
      <c r="U3843">
        <f t="shared" ref="U3843:U3906" si="304">J3843-L3843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00"/>
        <v>41770.285324074073</v>
      </c>
      <c r="K3844">
        <v>1397217052</v>
      </c>
      <c r="L3844" s="13">
        <f t="shared" si="30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02"/>
        <v>0.21940000000000001</v>
      </c>
      <c r="R3844" s="8">
        <f t="shared" si="303"/>
        <v>47.695652173913047</v>
      </c>
      <c r="S3844" t="s">
        <v>8317</v>
      </c>
      <c r="T3844" t="s">
        <v>8318</v>
      </c>
      <c r="U3844">
        <f t="shared" si="304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00"/>
        <v>41790.864166666666</v>
      </c>
      <c r="K3845">
        <v>1399427064</v>
      </c>
      <c r="L3845" s="13">
        <f t="shared" si="30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02"/>
        <v>0.21299999999999999</v>
      </c>
      <c r="R3845" s="8">
        <f t="shared" si="303"/>
        <v>56.05263157894737</v>
      </c>
      <c r="S3845" t="s">
        <v>8317</v>
      </c>
      <c r="T3845" t="s">
        <v>8318</v>
      </c>
      <c r="U3845">
        <f t="shared" si="304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00"/>
        <v>41793.082638888889</v>
      </c>
      <c r="K3846">
        <v>1399474134</v>
      </c>
      <c r="L3846" s="13">
        <f t="shared" si="30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02"/>
        <v>0.41489795918367345</v>
      </c>
      <c r="R3846" s="8">
        <f t="shared" si="303"/>
        <v>81.319999999999993</v>
      </c>
      <c r="S3846" t="s">
        <v>8317</v>
      </c>
      <c r="T3846" t="s">
        <v>8318</v>
      </c>
      <c r="U3846">
        <f t="shared" si="304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00"/>
        <v>42278.418680555558</v>
      </c>
      <c r="K3847">
        <v>1441119774</v>
      </c>
      <c r="L3847" s="13">
        <f t="shared" si="30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02"/>
        <v>2.1049999999999999E-2</v>
      </c>
      <c r="R3847" s="8">
        <f t="shared" si="303"/>
        <v>70.166666666666671</v>
      </c>
      <c r="S3847" t="s">
        <v>8317</v>
      </c>
      <c r="T3847" t="s">
        <v>8318</v>
      </c>
      <c r="U3847">
        <f t="shared" si="304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00"/>
        <v>41916.082638888889</v>
      </c>
      <c r="K3848">
        <v>1409721542</v>
      </c>
      <c r="L3848" s="13">
        <f t="shared" si="30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02"/>
        <v>2.7E-2</v>
      </c>
      <c r="R3848" s="8">
        <f t="shared" si="303"/>
        <v>23.625</v>
      </c>
      <c r="S3848" t="s">
        <v>8317</v>
      </c>
      <c r="T3848" t="s">
        <v>8318</v>
      </c>
      <c r="U3848">
        <f t="shared" si="304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00"/>
        <v>42204.016099537032</v>
      </c>
      <c r="K3849">
        <v>1433395391</v>
      </c>
      <c r="L3849" s="13">
        <f t="shared" si="30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02"/>
        <v>0.16161904761904761</v>
      </c>
      <c r="R3849" s="8">
        <f t="shared" si="303"/>
        <v>188.55555555555554</v>
      </c>
      <c r="S3849" t="s">
        <v>8317</v>
      </c>
      <c r="T3849" t="s">
        <v>8318</v>
      </c>
      <c r="U3849">
        <f t="shared" si="304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00"/>
        <v>42295.608668981477</v>
      </c>
      <c r="K3850">
        <v>1442604989</v>
      </c>
      <c r="L3850" s="13">
        <f t="shared" si="30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02"/>
        <v>0.16376923076923078</v>
      </c>
      <c r="R3850" s="8">
        <f t="shared" si="303"/>
        <v>49.511627906976742</v>
      </c>
      <c r="S3850" t="s">
        <v>8317</v>
      </c>
      <c r="T3850" t="s">
        <v>8318</v>
      </c>
      <c r="U3850">
        <f t="shared" si="304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00"/>
        <v>42166.558842592589</v>
      </c>
      <c r="K3851">
        <v>1431455084</v>
      </c>
      <c r="L3851" s="13">
        <f t="shared" si="30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02"/>
        <v>7.0433333333333334E-2</v>
      </c>
      <c r="R3851" s="8">
        <f t="shared" si="303"/>
        <v>75.464285714285708</v>
      </c>
      <c r="S3851" t="s">
        <v>8317</v>
      </c>
      <c r="T3851" t="s">
        <v>8318</v>
      </c>
      <c r="U3851">
        <f t="shared" si="304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00"/>
        <v>42004.916006944441</v>
      </c>
      <c r="K3852">
        <v>1417489143</v>
      </c>
      <c r="L3852" s="13">
        <f t="shared" si="30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02"/>
        <v>3.7999999999999999E-2</v>
      </c>
      <c r="R3852" s="8">
        <f t="shared" si="303"/>
        <v>9.5</v>
      </c>
      <c r="S3852" t="s">
        <v>8317</v>
      </c>
      <c r="T3852" t="s">
        <v>8318</v>
      </c>
      <c r="U3852">
        <f t="shared" si="304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00"/>
        <v>42202.23123842592</v>
      </c>
      <c r="K3853">
        <v>1434537179</v>
      </c>
      <c r="L3853" s="13">
        <f t="shared" si="30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02"/>
        <v>0.34079999999999999</v>
      </c>
      <c r="R3853" s="8">
        <f t="shared" si="303"/>
        <v>35.5</v>
      </c>
      <c r="S3853" t="s">
        <v>8317</v>
      </c>
      <c r="T3853" t="s">
        <v>8318</v>
      </c>
      <c r="U3853">
        <f t="shared" si="304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00"/>
        <v>42089.940694444442</v>
      </c>
      <c r="K3854">
        <v>1425270876</v>
      </c>
      <c r="L3854" s="13">
        <f t="shared" si="30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02"/>
        <v>2E-3</v>
      </c>
      <c r="R3854" s="8">
        <f t="shared" si="303"/>
        <v>10</v>
      </c>
      <c r="S3854" t="s">
        <v>8317</v>
      </c>
      <c r="T3854" t="s">
        <v>8318</v>
      </c>
      <c r="U3854">
        <f t="shared" si="304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00"/>
        <v>41883.631689814814</v>
      </c>
      <c r="K3855">
        <v>1406578178</v>
      </c>
      <c r="L3855" s="13">
        <f t="shared" si="30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02"/>
        <v>2.5999999999999998E-4</v>
      </c>
      <c r="R3855" s="8">
        <f t="shared" si="303"/>
        <v>13</v>
      </c>
      <c r="S3855" t="s">
        <v>8317</v>
      </c>
      <c r="T3855" t="s">
        <v>8318</v>
      </c>
      <c r="U3855">
        <f t="shared" si="304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00"/>
        <v>42133.67659722222</v>
      </c>
      <c r="K3856">
        <v>1428614058</v>
      </c>
      <c r="L3856" s="13">
        <f t="shared" si="30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02"/>
        <v>0.16254545454545455</v>
      </c>
      <c r="R3856" s="8">
        <f t="shared" si="303"/>
        <v>89.4</v>
      </c>
      <c r="S3856" t="s">
        <v>8317</v>
      </c>
      <c r="T3856" t="s">
        <v>8318</v>
      </c>
      <c r="U3856">
        <f t="shared" si="304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00"/>
        <v>42089.720729166664</v>
      </c>
      <c r="K3857">
        <v>1424819871</v>
      </c>
      <c r="L3857" s="13">
        <f t="shared" si="30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02"/>
        <v>2.5000000000000001E-2</v>
      </c>
      <c r="R3857" s="8">
        <f t="shared" si="303"/>
        <v>25</v>
      </c>
      <c r="S3857" t="s">
        <v>8317</v>
      </c>
      <c r="T3857" t="s">
        <v>8318</v>
      </c>
      <c r="U3857">
        <f t="shared" si="304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00"/>
        <v>42071.493090277778</v>
      </c>
      <c r="K3858">
        <v>1423245003</v>
      </c>
      <c r="L3858" s="13">
        <f t="shared" si="30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02"/>
        <v>2.0000000000000001E-4</v>
      </c>
      <c r="R3858" s="8">
        <f t="shared" si="303"/>
        <v>1</v>
      </c>
      <c r="S3858" t="s">
        <v>8317</v>
      </c>
      <c r="T3858" t="s">
        <v>8318</v>
      </c>
      <c r="U3858">
        <f t="shared" si="304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00"/>
        <v>41852.508333333331</v>
      </c>
      <c r="K3859">
        <v>1404927690</v>
      </c>
      <c r="L3859" s="13">
        <f t="shared" si="30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02"/>
        <v>5.1999999999999998E-2</v>
      </c>
      <c r="R3859" s="8">
        <f t="shared" si="303"/>
        <v>65</v>
      </c>
      <c r="S3859" t="s">
        <v>8317</v>
      </c>
      <c r="T3859" t="s">
        <v>8318</v>
      </c>
      <c r="U3859">
        <f t="shared" si="304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00"/>
        <v>42146.666666666664</v>
      </c>
      <c r="K3860">
        <v>1430734844</v>
      </c>
      <c r="L3860" s="13">
        <f t="shared" si="30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02"/>
        <v>0.02</v>
      </c>
      <c r="R3860" s="8">
        <f t="shared" si="303"/>
        <v>10</v>
      </c>
      <c r="S3860" t="s">
        <v>8317</v>
      </c>
      <c r="T3860" t="s">
        <v>8318</v>
      </c>
      <c r="U3860">
        <f t="shared" si="304"/>
        <v>18.443935185190639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00"/>
        <v>41815.666666666664</v>
      </c>
      <c r="K3861">
        <v>1401485207</v>
      </c>
      <c r="L3861" s="13">
        <f t="shared" si="30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02"/>
        <v>4.0000000000000002E-4</v>
      </c>
      <c r="R3861" s="8">
        <f t="shared" si="303"/>
        <v>1</v>
      </c>
      <c r="S3861" t="s">
        <v>8317</v>
      </c>
      <c r="T3861" t="s">
        <v>8318</v>
      </c>
      <c r="U3861">
        <f t="shared" si="304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00"/>
        <v>41863.452662037038</v>
      </c>
      <c r="K3862">
        <v>1405266710</v>
      </c>
      <c r="L3862" s="13">
        <f t="shared" si="30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02"/>
        <v>0.17666666666666667</v>
      </c>
      <c r="R3862" s="8">
        <f t="shared" si="303"/>
        <v>81.538461538461533</v>
      </c>
      <c r="S3862" t="s">
        <v>8317</v>
      </c>
      <c r="T3862" t="s">
        <v>8318</v>
      </c>
      <c r="U3862">
        <f t="shared" si="304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00"/>
        <v>41955.699305555558</v>
      </c>
      <c r="K3863">
        <v>1412258977</v>
      </c>
      <c r="L3863" s="13">
        <f t="shared" si="30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02"/>
        <v>0.05</v>
      </c>
      <c r="R3863" s="8">
        <f t="shared" si="303"/>
        <v>100</v>
      </c>
      <c r="S3863" t="s">
        <v>8317</v>
      </c>
      <c r="T3863" t="s">
        <v>8318</v>
      </c>
      <c r="U3863">
        <f t="shared" si="304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00"/>
        <v>42625.499305555553</v>
      </c>
      <c r="K3864">
        <v>1472451356</v>
      </c>
      <c r="L3864" s="13">
        <f t="shared" si="30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02"/>
        <v>1.3333333333333334E-4</v>
      </c>
      <c r="R3864" s="8">
        <f t="shared" si="303"/>
        <v>1</v>
      </c>
      <c r="S3864" t="s">
        <v>8317</v>
      </c>
      <c r="T3864" t="s">
        <v>8318</v>
      </c>
      <c r="U3864">
        <f t="shared" si="304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00"/>
        <v>42313.466493055552</v>
      </c>
      <c r="K3865">
        <v>1441552305</v>
      </c>
      <c r="L3865" s="13">
        <f t="shared" si="30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02"/>
        <v>0</v>
      </c>
      <c r="R3865" s="8" t="e">
        <f t="shared" si="303"/>
        <v>#DIV/0!</v>
      </c>
      <c r="S3865" t="s">
        <v>8317</v>
      </c>
      <c r="T3865" t="s">
        <v>8318</v>
      </c>
      <c r="U3865">
        <f t="shared" si="304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00"/>
        <v>42325.72516203703</v>
      </c>
      <c r="K3866">
        <v>1445203454</v>
      </c>
      <c r="L3866" s="13">
        <f t="shared" si="30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02"/>
        <v>1.2E-2</v>
      </c>
      <c r="R3866" s="8">
        <f t="shared" si="303"/>
        <v>20</v>
      </c>
      <c r="S3866" t="s">
        <v>8317</v>
      </c>
      <c r="T3866" t="s">
        <v>8318</v>
      </c>
      <c r="U3866">
        <f t="shared" si="304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00"/>
        <v>41881.020833333328</v>
      </c>
      <c r="K3867">
        <v>1405957098</v>
      </c>
      <c r="L3867" s="13">
        <f t="shared" si="30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02"/>
        <v>0.26937422295897223</v>
      </c>
      <c r="R3867" s="8">
        <f t="shared" si="303"/>
        <v>46.428571428571431</v>
      </c>
      <c r="S3867" t="s">
        <v>8317</v>
      </c>
      <c r="T3867" t="s">
        <v>8318</v>
      </c>
      <c r="U3867">
        <f t="shared" si="304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00"/>
        <v>42451.936805555553</v>
      </c>
      <c r="K3868">
        <v>1454453021</v>
      </c>
      <c r="L3868" s="13">
        <f t="shared" si="30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02"/>
        <v>5.4999999999999997E-3</v>
      </c>
      <c r="R3868" s="8">
        <f t="shared" si="303"/>
        <v>5.5</v>
      </c>
      <c r="S3868" t="s">
        <v>8317</v>
      </c>
      <c r="T3868" t="s">
        <v>8318</v>
      </c>
      <c r="U3868">
        <f t="shared" si="304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00"/>
        <v>42539.605775462966</v>
      </c>
      <c r="K3869">
        <v>1463686339</v>
      </c>
      <c r="L3869" s="13">
        <f t="shared" si="30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02"/>
        <v>0.1255</v>
      </c>
      <c r="R3869" s="8">
        <f t="shared" si="303"/>
        <v>50.2</v>
      </c>
      <c r="S3869" t="s">
        <v>8317</v>
      </c>
      <c r="T3869" t="s">
        <v>8318</v>
      </c>
      <c r="U3869">
        <f t="shared" si="30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00"/>
        <v>41890.45144675926</v>
      </c>
      <c r="K3870">
        <v>1408031405</v>
      </c>
      <c r="L3870" s="13">
        <f t="shared" si="30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02"/>
        <v>2E-3</v>
      </c>
      <c r="R3870" s="8">
        <f t="shared" si="303"/>
        <v>10</v>
      </c>
      <c r="S3870" t="s">
        <v>8317</v>
      </c>
      <c r="T3870" t="s">
        <v>8359</v>
      </c>
      <c r="U3870">
        <f t="shared" si="304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00"/>
        <v>42076.924305555549</v>
      </c>
      <c r="K3871">
        <v>1423761792</v>
      </c>
      <c r="L3871" s="13">
        <f t="shared" si="30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02"/>
        <v>3.44748684310884E-2</v>
      </c>
      <c r="R3871" s="8">
        <f t="shared" si="303"/>
        <v>30.133333333333333</v>
      </c>
      <c r="S3871" t="s">
        <v>8317</v>
      </c>
      <c r="T3871" t="s">
        <v>8359</v>
      </c>
      <c r="U3871">
        <f t="shared" si="304"/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00"/>
        <v>41822.963865740741</v>
      </c>
      <c r="K3872">
        <v>1401768478</v>
      </c>
      <c r="L3872" s="13">
        <f t="shared" si="30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02"/>
        <v>0.15</v>
      </c>
      <c r="R3872" s="8">
        <f t="shared" si="303"/>
        <v>150</v>
      </c>
      <c r="S3872" t="s">
        <v>8317</v>
      </c>
      <c r="T3872" t="s">
        <v>8359</v>
      </c>
      <c r="U3872">
        <f t="shared" si="304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00"/>
        <v>42823.530671296299</v>
      </c>
      <c r="K3873">
        <v>1485629050</v>
      </c>
      <c r="L3873" s="13">
        <f t="shared" si="30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02"/>
        <v>2.6666666666666668E-2</v>
      </c>
      <c r="R3873" s="8">
        <f t="shared" si="303"/>
        <v>13.333333333333334</v>
      </c>
      <c r="S3873" t="s">
        <v>8317</v>
      </c>
      <c r="T3873" t="s">
        <v>8359</v>
      </c>
      <c r="U3873">
        <f t="shared" si="304"/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00"/>
        <v>42229.9374537037</v>
      </c>
      <c r="K3874">
        <v>1435202996</v>
      </c>
      <c r="L3874" s="13">
        <f t="shared" si="30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02"/>
        <v>0</v>
      </c>
      <c r="R3874" s="8" t="e">
        <f t="shared" si="303"/>
        <v>#DIV/0!</v>
      </c>
      <c r="S3874" t="s">
        <v>8317</v>
      </c>
      <c r="T3874" t="s">
        <v>8359</v>
      </c>
      <c r="U3874">
        <f t="shared" si="304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00"/>
        <v>42285.487673611111</v>
      </c>
      <c r="K3875">
        <v>1441730535</v>
      </c>
      <c r="L3875" s="13">
        <f t="shared" si="30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02"/>
        <v>0</v>
      </c>
      <c r="R3875" s="8" t="e">
        <f t="shared" si="303"/>
        <v>#DIV/0!</v>
      </c>
      <c r="S3875" t="s">
        <v>8317</v>
      </c>
      <c r="T3875" t="s">
        <v>8359</v>
      </c>
      <c r="U3875">
        <f t="shared" si="304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00"/>
        <v>42027.833333333336</v>
      </c>
      <c r="K3876">
        <v>1420244622</v>
      </c>
      <c r="L3876" s="13">
        <f t="shared" si="30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02"/>
        <v>0</v>
      </c>
      <c r="R3876" s="8" t="e">
        <f t="shared" si="303"/>
        <v>#DIV/0!</v>
      </c>
      <c r="S3876" t="s">
        <v>8317</v>
      </c>
      <c r="T3876" t="s">
        <v>8359</v>
      </c>
      <c r="U3876">
        <f t="shared" si="304"/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00"/>
        <v>42616.208333333336</v>
      </c>
      <c r="K3877">
        <v>1472804365</v>
      </c>
      <c r="L3877" s="13">
        <f t="shared" si="30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02"/>
        <v>0</v>
      </c>
      <c r="R3877" s="8" t="e">
        <f t="shared" si="303"/>
        <v>#DIV/0!</v>
      </c>
      <c r="S3877" t="s">
        <v>8317</v>
      </c>
      <c r="T3877" t="s">
        <v>8359</v>
      </c>
      <c r="U3877">
        <f t="shared" si="304"/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00"/>
        <v>42402.415833333333</v>
      </c>
      <c r="K3878">
        <v>1451833128</v>
      </c>
      <c r="L3878" s="13">
        <f t="shared" si="30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02"/>
        <v>0.52794871794871789</v>
      </c>
      <c r="R3878" s="8">
        <f t="shared" si="303"/>
        <v>44.760869565217391</v>
      </c>
      <c r="S3878" t="s">
        <v>8317</v>
      </c>
      <c r="T3878" t="s">
        <v>8359</v>
      </c>
      <c r="U3878">
        <f t="shared" si="304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00"/>
        <v>42712.469351851854</v>
      </c>
      <c r="K3879">
        <v>1478621752</v>
      </c>
      <c r="L3879" s="13">
        <f t="shared" si="30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02"/>
        <v>4.9639999999999997E-2</v>
      </c>
      <c r="R3879" s="8">
        <f t="shared" si="303"/>
        <v>88.642857142857139</v>
      </c>
      <c r="S3879" t="s">
        <v>8317</v>
      </c>
      <c r="T3879" t="s">
        <v>8359</v>
      </c>
      <c r="U3879">
        <f t="shared" si="304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00"/>
        <v>42184.957638888889</v>
      </c>
      <c r="K3880">
        <v>1433014746</v>
      </c>
      <c r="L3880" s="13">
        <f t="shared" si="30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02"/>
        <v>5.5555555555555556E-4</v>
      </c>
      <c r="R3880" s="8">
        <f t="shared" si="303"/>
        <v>10</v>
      </c>
      <c r="S3880" t="s">
        <v>8317</v>
      </c>
      <c r="T3880" t="s">
        <v>8359</v>
      </c>
      <c r="U3880">
        <f t="shared" si="304"/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00"/>
        <v>42029.652731481481</v>
      </c>
      <c r="K3881">
        <v>1419626396</v>
      </c>
      <c r="L3881" s="13">
        <f t="shared" si="30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02"/>
        <v>0</v>
      </c>
      <c r="R3881" s="8" t="e">
        <f t="shared" si="303"/>
        <v>#DIV/0!</v>
      </c>
      <c r="S3881" t="s">
        <v>8317</v>
      </c>
      <c r="T3881" t="s">
        <v>8359</v>
      </c>
      <c r="U3881">
        <f t="shared" si="30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00"/>
        <v>41850.75</v>
      </c>
      <c r="K3882">
        <v>1403724820</v>
      </c>
      <c r="L3882" s="13">
        <f t="shared" si="30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02"/>
        <v>0.13066666666666665</v>
      </c>
      <c r="R3882" s="8">
        <f t="shared" si="303"/>
        <v>57.647058823529413</v>
      </c>
      <c r="S3882" t="s">
        <v>8317</v>
      </c>
      <c r="T3882" t="s">
        <v>8359</v>
      </c>
      <c r="U3882">
        <f t="shared" si="304"/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00"/>
        <v>42785.810173611106</v>
      </c>
      <c r="K3883">
        <v>1484958399</v>
      </c>
      <c r="L3883" s="13">
        <f t="shared" si="30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02"/>
        <v>0.05</v>
      </c>
      <c r="R3883" s="8">
        <f t="shared" si="303"/>
        <v>25</v>
      </c>
      <c r="S3883" t="s">
        <v>8317</v>
      </c>
      <c r="T3883" t="s">
        <v>8359</v>
      </c>
      <c r="U3883">
        <f t="shared" si="304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00"/>
        <v>42400.752083333333</v>
      </c>
      <c r="K3884">
        <v>1451950570</v>
      </c>
      <c r="L3884" s="13">
        <f t="shared" si="30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02"/>
        <v>0</v>
      </c>
      <c r="R3884" s="8" t="e">
        <f t="shared" si="303"/>
        <v>#DIV/0!</v>
      </c>
      <c r="S3884" t="s">
        <v>8317</v>
      </c>
      <c r="T3884" t="s">
        <v>8359</v>
      </c>
      <c r="U3884">
        <f t="shared" si="304"/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00"/>
        <v>41884.394317129627</v>
      </c>
      <c r="K3885">
        <v>1407076069</v>
      </c>
      <c r="L3885" s="13">
        <f t="shared" si="30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02"/>
        <v>0</v>
      </c>
      <c r="R3885" s="8" t="e">
        <f t="shared" si="303"/>
        <v>#DIV/0!</v>
      </c>
      <c r="S3885" t="s">
        <v>8317</v>
      </c>
      <c r="T3885" t="s">
        <v>8359</v>
      </c>
      <c r="U3885">
        <f t="shared" si="304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00"/>
        <v>42090.541574074072</v>
      </c>
      <c r="K3886">
        <v>1425322792</v>
      </c>
      <c r="L3886" s="13">
        <f t="shared" si="30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02"/>
        <v>0</v>
      </c>
      <c r="R3886" s="8" t="e">
        <f t="shared" si="303"/>
        <v>#DIV/0!</v>
      </c>
      <c r="S3886" t="s">
        <v>8317</v>
      </c>
      <c r="T3886" t="s">
        <v>8359</v>
      </c>
      <c r="U3886">
        <f t="shared" si="304"/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00"/>
        <v>42499.742951388886</v>
      </c>
      <c r="K3887">
        <v>1460242191</v>
      </c>
      <c r="L3887" s="13">
        <f t="shared" si="30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02"/>
        <v>0</v>
      </c>
      <c r="R3887" s="8" t="e">
        <f t="shared" si="303"/>
        <v>#DIV/0!</v>
      </c>
      <c r="S3887" t="s">
        <v>8317</v>
      </c>
      <c r="T3887" t="s">
        <v>8359</v>
      </c>
      <c r="U3887">
        <f t="shared" si="304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00"/>
        <v>41984.019699074073</v>
      </c>
      <c r="K3888">
        <v>1415683702</v>
      </c>
      <c r="L3888" s="13">
        <f t="shared" si="30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02"/>
        <v>0</v>
      </c>
      <c r="R3888" s="8" t="e">
        <f t="shared" si="303"/>
        <v>#DIV/0!</v>
      </c>
      <c r="S3888" t="s">
        <v>8317</v>
      </c>
      <c r="T3888" t="s">
        <v>8359</v>
      </c>
      <c r="U3888">
        <f t="shared" si="304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00"/>
        <v>42125.708333333336</v>
      </c>
      <c r="K3889">
        <v>1426538129</v>
      </c>
      <c r="L3889" s="13">
        <f t="shared" si="30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02"/>
        <v>1.7500000000000002E-2</v>
      </c>
      <c r="R3889" s="8">
        <f t="shared" si="303"/>
        <v>17.5</v>
      </c>
      <c r="S3889" t="s">
        <v>8317</v>
      </c>
      <c r="T3889" t="s">
        <v>8359</v>
      </c>
      <c r="U3889">
        <f t="shared" si="304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00"/>
        <v>42792.337476851848</v>
      </c>
      <c r="K3890">
        <v>1485522358</v>
      </c>
      <c r="L3890" s="13">
        <f t="shared" si="30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02"/>
        <v>0.27100000000000002</v>
      </c>
      <c r="R3890" s="8">
        <f t="shared" si="303"/>
        <v>38.714285714285715</v>
      </c>
      <c r="S3890" t="s">
        <v>8317</v>
      </c>
      <c r="T3890" t="s">
        <v>8318</v>
      </c>
      <c r="U3890">
        <f t="shared" si="304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00"/>
        <v>42008.768055555549</v>
      </c>
      <c r="K3891">
        <v>1417651630</v>
      </c>
      <c r="L3891" s="13">
        <f t="shared" si="30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02"/>
        <v>1.4749999999999999E-2</v>
      </c>
      <c r="R3891" s="8">
        <f t="shared" si="303"/>
        <v>13.111111111111111</v>
      </c>
      <c r="S3891" t="s">
        <v>8317</v>
      </c>
      <c r="T3891" t="s">
        <v>8318</v>
      </c>
      <c r="U3891">
        <f t="shared" si="304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00"/>
        <v>42231.55027777778</v>
      </c>
      <c r="K3892">
        <v>1434478344</v>
      </c>
      <c r="L3892" s="13">
        <f t="shared" si="30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02"/>
        <v>0.16826666666666668</v>
      </c>
      <c r="R3892" s="8">
        <f t="shared" si="303"/>
        <v>315.5</v>
      </c>
      <c r="S3892" t="s">
        <v>8317</v>
      </c>
      <c r="T3892" t="s">
        <v>8318</v>
      </c>
      <c r="U3892">
        <f t="shared" si="304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00"/>
        <v>42085.999305555553</v>
      </c>
      <c r="K3893">
        <v>1424488244</v>
      </c>
      <c r="L3893" s="13">
        <f t="shared" si="30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02"/>
        <v>0.32500000000000001</v>
      </c>
      <c r="R3893" s="8">
        <f t="shared" si="303"/>
        <v>37.142857142857146</v>
      </c>
      <c r="S3893" t="s">
        <v>8317</v>
      </c>
      <c r="T3893" t="s">
        <v>8318</v>
      </c>
      <c r="U3893">
        <f t="shared" si="304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00"/>
        <v>41875.083333333328</v>
      </c>
      <c r="K3894">
        <v>1408203557</v>
      </c>
      <c r="L3894" s="13">
        <f t="shared" si="30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02"/>
        <v>0</v>
      </c>
      <c r="R3894" s="8" t="e">
        <f t="shared" si="303"/>
        <v>#DIV/0!</v>
      </c>
      <c r="S3894" t="s">
        <v>8317</v>
      </c>
      <c r="T3894" t="s">
        <v>8318</v>
      </c>
      <c r="U3894">
        <f t="shared" si="304"/>
        <v>7.6393865740756155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00"/>
        <v>41821.041666666664</v>
      </c>
      <c r="K3895">
        <v>1400600840</v>
      </c>
      <c r="L3895" s="13">
        <f t="shared" si="30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02"/>
        <v>0.2155</v>
      </c>
      <c r="R3895" s="8">
        <f t="shared" si="303"/>
        <v>128.27380952380952</v>
      </c>
      <c r="S3895" t="s">
        <v>8317</v>
      </c>
      <c r="T3895" t="s">
        <v>8318</v>
      </c>
      <c r="U3895">
        <f t="shared" si="304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00"/>
        <v>42709.999305555553</v>
      </c>
      <c r="K3896">
        <v>1478386812</v>
      </c>
      <c r="L3896" s="13">
        <f t="shared" si="30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02"/>
        <v>3.4666666666666665E-2</v>
      </c>
      <c r="R3896" s="8">
        <f t="shared" si="303"/>
        <v>47.272727272727273</v>
      </c>
      <c r="S3896" t="s">
        <v>8317</v>
      </c>
      <c r="T3896" t="s">
        <v>8318</v>
      </c>
      <c r="U3896">
        <f t="shared" si="304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00"/>
        <v>42063.041875000003</v>
      </c>
      <c r="K3897">
        <v>1422424818</v>
      </c>
      <c r="L3897" s="13">
        <f t="shared" si="30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02"/>
        <v>0.05</v>
      </c>
      <c r="R3897" s="8">
        <f t="shared" si="303"/>
        <v>50</v>
      </c>
      <c r="S3897" t="s">
        <v>8317</v>
      </c>
      <c r="T3897" t="s">
        <v>8318</v>
      </c>
      <c r="U3897">
        <f t="shared" si="304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00"/>
        <v>41806.983541666668</v>
      </c>
      <c r="K3898">
        <v>1401770178</v>
      </c>
      <c r="L3898" s="13">
        <f t="shared" si="30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02"/>
        <v>0.10625</v>
      </c>
      <c r="R3898" s="8">
        <f t="shared" si="303"/>
        <v>42.5</v>
      </c>
      <c r="S3898" t="s">
        <v>8317</v>
      </c>
      <c r="T3898" t="s">
        <v>8318</v>
      </c>
      <c r="U3898">
        <f t="shared" si="304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00"/>
        <v>42012.665312499994</v>
      </c>
      <c r="K3899">
        <v>1418158683</v>
      </c>
      <c r="L3899" s="13">
        <f t="shared" si="30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02"/>
        <v>0.17599999999999999</v>
      </c>
      <c r="R3899" s="8">
        <f t="shared" si="303"/>
        <v>44</v>
      </c>
      <c r="S3899" t="s">
        <v>8317</v>
      </c>
      <c r="T3899" t="s">
        <v>8318</v>
      </c>
      <c r="U3899">
        <f t="shared" si="304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00"/>
        <v>42233.458333333336</v>
      </c>
      <c r="K3900">
        <v>1436355270</v>
      </c>
      <c r="L3900" s="13">
        <f t="shared" si="30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02"/>
        <v>0.3256</v>
      </c>
      <c r="R3900" s="8">
        <f t="shared" si="303"/>
        <v>50.875</v>
      </c>
      <c r="S3900" t="s">
        <v>8317</v>
      </c>
      <c r="T3900" t="s">
        <v>8318</v>
      </c>
      <c r="U3900">
        <f t="shared" si="304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00"/>
        <v>41863.566678240742</v>
      </c>
      <c r="K3901">
        <v>1406140561</v>
      </c>
      <c r="L3901" s="13">
        <f t="shared" si="30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02"/>
        <v>1.2500000000000001E-2</v>
      </c>
      <c r="R3901" s="8">
        <f t="shared" si="303"/>
        <v>62.5</v>
      </c>
      <c r="S3901" t="s">
        <v>8317</v>
      </c>
      <c r="T3901" t="s">
        <v>8318</v>
      </c>
      <c r="U3901">
        <f t="shared" si="304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00"/>
        <v>42165.884155092594</v>
      </c>
      <c r="K3902">
        <v>1431396791</v>
      </c>
      <c r="L3902" s="13">
        <f t="shared" si="30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02"/>
        <v>5.3999999999999999E-2</v>
      </c>
      <c r="R3902" s="8">
        <f t="shared" si="303"/>
        <v>27</v>
      </c>
      <c r="S3902" t="s">
        <v>8317</v>
      </c>
      <c r="T3902" t="s">
        <v>8318</v>
      </c>
      <c r="U3902">
        <f t="shared" si="304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00"/>
        <v>42357.618043981478</v>
      </c>
      <c r="K3903">
        <v>1447098599</v>
      </c>
      <c r="L3903" s="13">
        <f t="shared" si="30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02"/>
        <v>8.3333333333333332E-3</v>
      </c>
      <c r="R3903" s="8">
        <f t="shared" si="303"/>
        <v>25</v>
      </c>
      <c r="S3903" t="s">
        <v>8317</v>
      </c>
      <c r="T3903" t="s">
        <v>8318</v>
      </c>
      <c r="U3903">
        <f t="shared" si="304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00"/>
        <v>42688.301412037035</v>
      </c>
      <c r="K3904">
        <v>1476962042</v>
      </c>
      <c r="L3904" s="13">
        <f t="shared" si="30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02"/>
        <v>0.48833333333333334</v>
      </c>
      <c r="R3904" s="8">
        <f t="shared" si="303"/>
        <v>47.258064516129032</v>
      </c>
      <c r="S3904" t="s">
        <v>8317</v>
      </c>
      <c r="T3904" t="s">
        <v>8318</v>
      </c>
      <c r="U3904">
        <f t="shared" si="304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00"/>
        <v>42230.609722222223</v>
      </c>
      <c r="K3905">
        <v>1435709765</v>
      </c>
      <c r="L3905" s="13">
        <f t="shared" si="30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02"/>
        <v>0</v>
      </c>
      <c r="R3905" s="8" t="e">
        <f t="shared" si="303"/>
        <v>#DIV/0!</v>
      </c>
      <c r="S3905" t="s">
        <v>8317</v>
      </c>
      <c r="T3905" t="s">
        <v>8318</v>
      </c>
      <c r="U3905">
        <f t="shared" si="304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ref="J3906:J3969" si="305">(I3906/86400)+25569+(-5/24)</f>
        <v>42109.00277777778</v>
      </c>
      <c r="K3906">
        <v>1427866200</v>
      </c>
      <c r="L3906" s="13">
        <f t="shared" ref="L3906:L3969" si="306">(K3906/86400)+25569+(-5/24)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07">E3906/D3906</f>
        <v>2.9999999999999997E-4</v>
      </c>
      <c r="R3906" s="8">
        <f t="shared" ref="R3906:R3969" si="308">E3906/N3906</f>
        <v>1.5</v>
      </c>
      <c r="S3906" t="s">
        <v>8317</v>
      </c>
      <c r="T3906" t="s">
        <v>8318</v>
      </c>
      <c r="U3906">
        <f t="shared" si="304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si="305"/>
        <v>42166.749999999993</v>
      </c>
      <c r="K3907">
        <v>1430405903</v>
      </c>
      <c r="L3907" s="13">
        <f t="shared" si="306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07"/>
        <v>0.11533333333333333</v>
      </c>
      <c r="R3907" s="8">
        <f t="shared" si="308"/>
        <v>24.714285714285715</v>
      </c>
      <c r="S3907" t="s">
        <v>8317</v>
      </c>
      <c r="T3907" t="s">
        <v>8318</v>
      </c>
      <c r="U3907">
        <f t="shared" ref="U3907:U3970" si="309">J3907-L3907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05"/>
        <v>42181.350694444445</v>
      </c>
      <c r="K3908">
        <v>1432072893</v>
      </c>
      <c r="L3908" s="13">
        <f t="shared" si="306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07"/>
        <v>0.67333333333333334</v>
      </c>
      <c r="R3908" s="8">
        <f t="shared" si="308"/>
        <v>63.125</v>
      </c>
      <c r="S3908" t="s">
        <v>8317</v>
      </c>
      <c r="T3908" t="s">
        <v>8318</v>
      </c>
      <c r="U3908">
        <f t="shared" si="309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05"/>
        <v>41938.630555555552</v>
      </c>
      <c r="K3909">
        <v>1411587606</v>
      </c>
      <c r="L3909" s="13">
        <f t="shared" si="306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07"/>
        <v>0.153</v>
      </c>
      <c r="R3909" s="8">
        <f t="shared" si="308"/>
        <v>38.25</v>
      </c>
      <c r="S3909" t="s">
        <v>8317</v>
      </c>
      <c r="T3909" t="s">
        <v>8318</v>
      </c>
      <c r="U3909">
        <f t="shared" si="309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05"/>
        <v>41848.927037037036</v>
      </c>
      <c r="K3910">
        <v>1405307696</v>
      </c>
      <c r="L3910" s="13">
        <f t="shared" si="306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07"/>
        <v>8.666666666666667E-2</v>
      </c>
      <c r="R3910" s="8">
        <f t="shared" si="308"/>
        <v>16.25</v>
      </c>
      <c r="S3910" t="s">
        <v>8317</v>
      </c>
      <c r="T3910" t="s">
        <v>8318</v>
      </c>
      <c r="U3910">
        <f t="shared" si="309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05"/>
        <v>41893.150949074072</v>
      </c>
      <c r="K3911">
        <v>1407832642</v>
      </c>
      <c r="L3911" s="13">
        <f t="shared" si="306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07"/>
        <v>2.2499999999999998E-3</v>
      </c>
      <c r="R3911" s="8">
        <f t="shared" si="308"/>
        <v>33.75</v>
      </c>
      <c r="S3911" t="s">
        <v>8317</v>
      </c>
      <c r="T3911" t="s">
        <v>8318</v>
      </c>
      <c r="U3911">
        <f t="shared" si="309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05"/>
        <v>42254.548576388886</v>
      </c>
      <c r="K3912">
        <v>1439057397</v>
      </c>
      <c r="L3912" s="13">
        <f t="shared" si="306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07"/>
        <v>3.0833333333333334E-2</v>
      </c>
      <c r="R3912" s="8">
        <f t="shared" si="308"/>
        <v>61.666666666666664</v>
      </c>
      <c r="S3912" t="s">
        <v>8317</v>
      </c>
      <c r="T3912" t="s">
        <v>8318</v>
      </c>
      <c r="U3912">
        <f t="shared" si="309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05"/>
        <v>41969.645567129628</v>
      </c>
      <c r="K3913">
        <v>1414438177</v>
      </c>
      <c r="L3913" s="13">
        <f t="shared" si="306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07"/>
        <v>0.37412499999999999</v>
      </c>
      <c r="R3913" s="8">
        <f t="shared" si="308"/>
        <v>83.138888888888886</v>
      </c>
      <c r="S3913" t="s">
        <v>8317</v>
      </c>
      <c r="T3913" t="s">
        <v>8318</v>
      </c>
      <c r="U3913">
        <f t="shared" si="309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05"/>
        <v>42118.982638888883</v>
      </c>
      <c r="K3914">
        <v>1424759330</v>
      </c>
      <c r="L3914" s="13">
        <f t="shared" si="306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07"/>
        <v>6.666666666666667E-5</v>
      </c>
      <c r="R3914" s="8">
        <f t="shared" si="308"/>
        <v>1</v>
      </c>
      <c r="S3914" t="s">
        <v>8317</v>
      </c>
      <c r="T3914" t="s">
        <v>8318</v>
      </c>
      <c r="U3914">
        <f t="shared" si="309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05"/>
        <v>42338.044548611106</v>
      </c>
      <c r="K3915">
        <v>1446267849</v>
      </c>
      <c r="L3915" s="13">
        <f t="shared" si="306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07"/>
        <v>0.1</v>
      </c>
      <c r="R3915" s="8">
        <f t="shared" si="308"/>
        <v>142.85714285714286</v>
      </c>
      <c r="S3915" t="s">
        <v>8317</v>
      </c>
      <c r="T3915" t="s">
        <v>8318</v>
      </c>
      <c r="U3915">
        <f t="shared" si="309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05"/>
        <v>42134.749305555553</v>
      </c>
      <c r="K3916">
        <v>1429558756</v>
      </c>
      <c r="L3916" s="13">
        <f t="shared" si="306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07"/>
        <v>0.36359999999999998</v>
      </c>
      <c r="R3916" s="8">
        <f t="shared" si="308"/>
        <v>33.666666666666664</v>
      </c>
      <c r="S3916" t="s">
        <v>8317</v>
      </c>
      <c r="T3916" t="s">
        <v>8318</v>
      </c>
      <c r="U3916">
        <f t="shared" si="309"/>
        <v>20.138703703698411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05"/>
        <v>42522.776724537034</v>
      </c>
      <c r="K3917">
        <v>1462232309</v>
      </c>
      <c r="L3917" s="13">
        <f t="shared" si="306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07"/>
        <v>3.3333333333333335E-3</v>
      </c>
      <c r="R3917" s="8">
        <f t="shared" si="308"/>
        <v>5</v>
      </c>
      <c r="S3917" t="s">
        <v>8317</v>
      </c>
      <c r="T3917" t="s">
        <v>8318</v>
      </c>
      <c r="U3917">
        <f t="shared" si="309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05"/>
        <v>42524.263333333329</v>
      </c>
      <c r="K3918">
        <v>1462360752</v>
      </c>
      <c r="L3918" s="13">
        <f t="shared" si="306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07"/>
        <v>0</v>
      </c>
      <c r="R3918" s="8" t="e">
        <f t="shared" si="308"/>
        <v>#DIV/0!</v>
      </c>
      <c r="S3918" t="s">
        <v>8317</v>
      </c>
      <c r="T3918" t="s">
        <v>8318</v>
      </c>
      <c r="U3918">
        <f t="shared" si="309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05"/>
        <v>41893.318993055553</v>
      </c>
      <c r="K3919">
        <v>1407847161</v>
      </c>
      <c r="L3919" s="13">
        <f t="shared" si="306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07"/>
        <v>2.8571428571428571E-3</v>
      </c>
      <c r="R3919" s="8">
        <f t="shared" si="308"/>
        <v>10</v>
      </c>
      <c r="S3919" t="s">
        <v>8317</v>
      </c>
      <c r="T3919" t="s">
        <v>8318</v>
      </c>
      <c r="U3919">
        <f t="shared" si="309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05"/>
        <v>41855.458333333328</v>
      </c>
      <c r="K3920">
        <v>1406131023</v>
      </c>
      <c r="L3920" s="13">
        <f t="shared" si="306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07"/>
        <v>2E-3</v>
      </c>
      <c r="R3920" s="8">
        <f t="shared" si="308"/>
        <v>40</v>
      </c>
      <c r="S3920" t="s">
        <v>8317</v>
      </c>
      <c r="T3920" t="s">
        <v>8318</v>
      </c>
      <c r="U3920">
        <f t="shared" si="309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05"/>
        <v>42386.791666666664</v>
      </c>
      <c r="K3921">
        <v>1450628773</v>
      </c>
      <c r="L3921" s="13">
        <f t="shared" si="306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07"/>
        <v>1.7999999999999999E-2</v>
      </c>
      <c r="R3921" s="8">
        <f t="shared" si="308"/>
        <v>30</v>
      </c>
      <c r="S3921" t="s">
        <v>8317</v>
      </c>
      <c r="T3921" t="s">
        <v>8318</v>
      </c>
      <c r="U3921">
        <f t="shared" si="309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05"/>
        <v>42687.220601851848</v>
      </c>
      <c r="K3922">
        <v>1476436660</v>
      </c>
      <c r="L3922" s="13">
        <f t="shared" si="306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07"/>
        <v>5.3999999999999999E-2</v>
      </c>
      <c r="R3922" s="8">
        <f t="shared" si="308"/>
        <v>45</v>
      </c>
      <c r="S3922" t="s">
        <v>8317</v>
      </c>
      <c r="T3922" t="s">
        <v>8318</v>
      </c>
      <c r="U3922">
        <f t="shared" si="309"/>
        <v>30.041666666664241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05"/>
        <v>41938.541666666664</v>
      </c>
      <c r="K3923">
        <v>1413291655</v>
      </c>
      <c r="L3923" s="13">
        <f t="shared" si="306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07"/>
        <v>0</v>
      </c>
      <c r="R3923" s="8" t="e">
        <f t="shared" si="308"/>
        <v>#DIV/0!</v>
      </c>
      <c r="S3923" t="s">
        <v>8317</v>
      </c>
      <c r="T3923" t="s">
        <v>8318</v>
      </c>
      <c r="U3923">
        <f t="shared" si="309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05"/>
        <v>42065.749999999993</v>
      </c>
      <c r="K3924">
        <v>1421432810</v>
      </c>
      <c r="L3924" s="13">
        <f t="shared" si="306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07"/>
        <v>8.1333333333333327E-2</v>
      </c>
      <c r="R3924" s="8">
        <f t="shared" si="308"/>
        <v>10.166666666666666</v>
      </c>
      <c r="S3924" t="s">
        <v>8317</v>
      </c>
      <c r="T3924" t="s">
        <v>8318</v>
      </c>
      <c r="U3924">
        <f t="shared" si="309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05"/>
        <v>42103.771655092591</v>
      </c>
      <c r="K3925">
        <v>1426203071</v>
      </c>
      <c r="L3925" s="13">
        <f t="shared" si="306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07"/>
        <v>0.12034782608695652</v>
      </c>
      <c r="R3925" s="8">
        <f t="shared" si="308"/>
        <v>81.411764705882348</v>
      </c>
      <c r="S3925" t="s">
        <v>8317</v>
      </c>
      <c r="T3925" t="s">
        <v>8318</v>
      </c>
      <c r="U3925">
        <f t="shared" si="309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05"/>
        <v>41816.751412037032</v>
      </c>
      <c r="K3926">
        <v>1401231722</v>
      </c>
      <c r="L3926" s="13">
        <f t="shared" si="306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07"/>
        <v>0.15266666666666667</v>
      </c>
      <c r="R3926" s="8">
        <f t="shared" si="308"/>
        <v>57.25</v>
      </c>
      <c r="S3926" t="s">
        <v>8317</v>
      </c>
      <c r="T3926" t="s">
        <v>8318</v>
      </c>
      <c r="U3926">
        <f t="shared" si="309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05"/>
        <v>41850.662488425922</v>
      </c>
      <c r="K3927">
        <v>1404161639</v>
      </c>
      <c r="L3927" s="13">
        <f t="shared" si="306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07"/>
        <v>0.1</v>
      </c>
      <c r="R3927" s="8">
        <f t="shared" si="308"/>
        <v>5</v>
      </c>
      <c r="S3927" t="s">
        <v>8317</v>
      </c>
      <c r="T3927" t="s">
        <v>8318</v>
      </c>
      <c r="U3927">
        <f t="shared" si="309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05"/>
        <v>41999.876712962963</v>
      </c>
      <c r="K3928">
        <v>1417053748</v>
      </c>
      <c r="L3928" s="13">
        <f t="shared" si="306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07"/>
        <v>3.0000000000000001E-3</v>
      </c>
      <c r="R3928" s="8">
        <f t="shared" si="308"/>
        <v>15</v>
      </c>
      <c r="S3928" t="s">
        <v>8317</v>
      </c>
      <c r="T3928" t="s">
        <v>8318</v>
      </c>
      <c r="U3928">
        <f t="shared" si="309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05"/>
        <v>41860.059074074074</v>
      </c>
      <c r="K3929">
        <v>1404973504</v>
      </c>
      <c r="L3929" s="13">
        <f t="shared" si="306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07"/>
        <v>0.01</v>
      </c>
      <c r="R3929" s="8">
        <f t="shared" si="308"/>
        <v>12.5</v>
      </c>
      <c r="S3929" t="s">
        <v>8317</v>
      </c>
      <c r="T3929" t="s">
        <v>8318</v>
      </c>
      <c r="U3929">
        <f t="shared" si="309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05"/>
        <v>42292.999305555553</v>
      </c>
      <c r="K3930">
        <v>1442593427</v>
      </c>
      <c r="L3930" s="13">
        <f t="shared" si="306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07"/>
        <v>0.13020000000000001</v>
      </c>
      <c r="R3930" s="8">
        <f t="shared" si="308"/>
        <v>93</v>
      </c>
      <c r="S3930" t="s">
        <v>8317</v>
      </c>
      <c r="T3930" t="s">
        <v>8318</v>
      </c>
      <c r="U3930">
        <f t="shared" si="309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05"/>
        <v>42631.618807870364</v>
      </c>
      <c r="K3931">
        <v>1471636265</v>
      </c>
      <c r="L3931" s="13">
        <f t="shared" si="306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07"/>
        <v>2.265E-2</v>
      </c>
      <c r="R3931" s="8">
        <f t="shared" si="308"/>
        <v>32.357142857142854</v>
      </c>
      <c r="S3931" t="s">
        <v>8317</v>
      </c>
      <c r="T3931" t="s">
        <v>8318</v>
      </c>
      <c r="U3931">
        <f t="shared" si="309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05"/>
        <v>42461.041666666664</v>
      </c>
      <c r="K3932">
        <v>1457078868</v>
      </c>
      <c r="L3932" s="13">
        <f t="shared" si="306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07"/>
        <v>0</v>
      </c>
      <c r="R3932" s="8" t="e">
        <f t="shared" si="308"/>
        <v>#DIV/0!</v>
      </c>
      <c r="S3932" t="s">
        <v>8317</v>
      </c>
      <c r="T3932" t="s">
        <v>8318</v>
      </c>
      <c r="U3932">
        <f t="shared" si="309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05"/>
        <v>42252.943368055552</v>
      </c>
      <c r="K3933">
        <v>1439350707</v>
      </c>
      <c r="L3933" s="13">
        <f t="shared" si="306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07"/>
        <v>0</v>
      </c>
      <c r="R3933" s="8" t="e">
        <f t="shared" si="308"/>
        <v>#DIV/0!</v>
      </c>
      <c r="S3933" t="s">
        <v>8317</v>
      </c>
      <c r="T3933" t="s">
        <v>8318</v>
      </c>
      <c r="U3933">
        <f t="shared" si="309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05"/>
        <v>42444.918564814812</v>
      </c>
      <c r="K3934">
        <v>1455508964</v>
      </c>
      <c r="L3934" s="13">
        <f t="shared" si="306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07"/>
        <v>8.3333333333333331E-5</v>
      </c>
      <c r="R3934" s="8">
        <f t="shared" si="308"/>
        <v>1</v>
      </c>
      <c r="S3934" t="s">
        <v>8317</v>
      </c>
      <c r="T3934" t="s">
        <v>8318</v>
      </c>
      <c r="U3934">
        <f t="shared" si="309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05"/>
        <v>42567.821527777771</v>
      </c>
      <c r="K3935">
        <v>1466205262</v>
      </c>
      <c r="L3935" s="13">
        <f t="shared" si="306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07"/>
        <v>0.15742857142857142</v>
      </c>
      <c r="R3935" s="8">
        <f t="shared" si="308"/>
        <v>91.833333333333329</v>
      </c>
      <c r="S3935" t="s">
        <v>8317</v>
      </c>
      <c r="T3935" t="s">
        <v>8318</v>
      </c>
      <c r="U3935">
        <f t="shared" si="309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05"/>
        <v>42278.333333333336</v>
      </c>
      <c r="K3936">
        <v>1439827639</v>
      </c>
      <c r="L3936" s="13">
        <f t="shared" si="306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07"/>
        <v>0.11</v>
      </c>
      <c r="R3936" s="8">
        <f t="shared" si="308"/>
        <v>45.833333333333336</v>
      </c>
      <c r="S3936" t="s">
        <v>8317</v>
      </c>
      <c r="T3936" t="s">
        <v>8318</v>
      </c>
      <c r="U3936">
        <f t="shared" si="309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05"/>
        <v>42281.448449074072</v>
      </c>
      <c r="K3937">
        <v>1438789546</v>
      </c>
      <c r="L3937" s="13">
        <f t="shared" si="306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07"/>
        <v>0.43833333333333335</v>
      </c>
      <c r="R3937" s="8">
        <f t="shared" si="308"/>
        <v>57.173913043478258</v>
      </c>
      <c r="S3937" t="s">
        <v>8317</v>
      </c>
      <c r="T3937" t="s">
        <v>8318</v>
      </c>
      <c r="U3937">
        <f t="shared" si="309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05"/>
        <v>42705.096296296295</v>
      </c>
      <c r="K3938">
        <v>1477981120</v>
      </c>
      <c r="L3938" s="13">
        <f t="shared" si="306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07"/>
        <v>0</v>
      </c>
      <c r="R3938" s="8" t="e">
        <f t="shared" si="308"/>
        <v>#DIV/0!</v>
      </c>
      <c r="S3938" t="s">
        <v>8317</v>
      </c>
      <c r="T3938" t="s">
        <v>8318</v>
      </c>
      <c r="U3938">
        <f t="shared" si="309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05"/>
        <v>42562.423148148147</v>
      </c>
      <c r="K3939">
        <v>1465830560</v>
      </c>
      <c r="L3939" s="13">
        <f t="shared" si="306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07"/>
        <v>0.86135181975736563</v>
      </c>
      <c r="R3939" s="8">
        <f t="shared" si="308"/>
        <v>248.5</v>
      </c>
      <c r="S3939" t="s">
        <v>8317</v>
      </c>
      <c r="T3939" t="s">
        <v>8318</v>
      </c>
      <c r="U3939">
        <f t="shared" si="309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05"/>
        <v>42182.697384259256</v>
      </c>
      <c r="K3940">
        <v>1432763054</v>
      </c>
      <c r="L3940" s="13">
        <f t="shared" si="306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07"/>
        <v>0.12196620583717357</v>
      </c>
      <c r="R3940" s="8">
        <f t="shared" si="308"/>
        <v>79.400000000000006</v>
      </c>
      <c r="S3940" t="s">
        <v>8317</v>
      </c>
      <c r="T3940" t="s">
        <v>8318</v>
      </c>
      <c r="U3940">
        <f t="shared" si="309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05"/>
        <v>41918.979166666664</v>
      </c>
      <c r="K3941">
        <v>1412328979</v>
      </c>
      <c r="L3941" s="13">
        <f t="shared" si="306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07"/>
        <v>1E-3</v>
      </c>
      <c r="R3941" s="8">
        <f t="shared" si="308"/>
        <v>5</v>
      </c>
      <c r="S3941" t="s">
        <v>8317</v>
      </c>
      <c r="T3941" t="s">
        <v>8318</v>
      </c>
      <c r="U3941">
        <f t="shared" si="309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05"/>
        <v>42006.284155092588</v>
      </c>
      <c r="K3942">
        <v>1416311351</v>
      </c>
      <c r="L3942" s="13">
        <f t="shared" si="306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07"/>
        <v>2.2000000000000001E-3</v>
      </c>
      <c r="R3942" s="8">
        <f t="shared" si="308"/>
        <v>5.5</v>
      </c>
      <c r="S3942" t="s">
        <v>8317</v>
      </c>
      <c r="T3942" t="s">
        <v>8318</v>
      </c>
      <c r="U3942">
        <f t="shared" si="309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05"/>
        <v>41967.833333333336</v>
      </c>
      <c r="K3943">
        <v>1414505137</v>
      </c>
      <c r="L3943" s="13">
        <f t="shared" si="306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07"/>
        <v>9.0909090909090905E-3</v>
      </c>
      <c r="R3943" s="8">
        <f t="shared" si="308"/>
        <v>25</v>
      </c>
      <c r="S3943" t="s">
        <v>8317</v>
      </c>
      <c r="T3943" t="s">
        <v>8318</v>
      </c>
      <c r="U3943">
        <f t="shared" si="309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05"/>
        <v>42171.695763888885</v>
      </c>
      <c r="K3944">
        <v>1429306914</v>
      </c>
      <c r="L3944" s="13">
        <f t="shared" si="306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07"/>
        <v>0</v>
      </c>
      <c r="R3944" s="8" t="e">
        <f t="shared" si="308"/>
        <v>#DIV/0!</v>
      </c>
      <c r="S3944" t="s">
        <v>8317</v>
      </c>
      <c r="T3944" t="s">
        <v>8318</v>
      </c>
      <c r="U3944">
        <f t="shared" si="309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05"/>
        <v>42310.493055555555</v>
      </c>
      <c r="K3945">
        <v>1443811268</v>
      </c>
      <c r="L3945" s="13">
        <f t="shared" si="306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07"/>
        <v>0.35639999999999999</v>
      </c>
      <c r="R3945" s="8">
        <f t="shared" si="308"/>
        <v>137.07692307692307</v>
      </c>
      <c r="S3945" t="s">
        <v>8317</v>
      </c>
      <c r="T3945" t="s">
        <v>8318</v>
      </c>
      <c r="U3945">
        <f t="shared" si="309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05"/>
        <v>42243.454571759255</v>
      </c>
      <c r="K3946">
        <v>1438098875</v>
      </c>
      <c r="L3946" s="13">
        <f t="shared" si="306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07"/>
        <v>0</v>
      </c>
      <c r="R3946" s="8" t="e">
        <f t="shared" si="308"/>
        <v>#DIV/0!</v>
      </c>
      <c r="S3946" t="s">
        <v>8317</v>
      </c>
      <c r="T3946" t="s">
        <v>8318</v>
      </c>
      <c r="U3946">
        <f t="shared" si="309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05"/>
        <v>42139.593379629623</v>
      </c>
      <c r="K3947">
        <v>1429125268</v>
      </c>
      <c r="L3947" s="13">
        <f t="shared" si="306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07"/>
        <v>2.5000000000000001E-3</v>
      </c>
      <c r="R3947" s="8">
        <f t="shared" si="308"/>
        <v>5</v>
      </c>
      <c r="S3947" t="s">
        <v>8317</v>
      </c>
      <c r="T3947" t="s">
        <v>8318</v>
      </c>
      <c r="U3947">
        <f t="shared" si="309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05"/>
        <v>42063.124999999993</v>
      </c>
      <c r="K3948">
        <v>1422388822</v>
      </c>
      <c r="L3948" s="13">
        <f t="shared" si="306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07"/>
        <v>3.2500000000000001E-2</v>
      </c>
      <c r="R3948" s="8">
        <f t="shared" si="308"/>
        <v>39</v>
      </c>
      <c r="S3948" t="s">
        <v>8317</v>
      </c>
      <c r="T3948" t="s">
        <v>8318</v>
      </c>
      <c r="U3948">
        <f t="shared" si="309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05"/>
        <v>42644.934537037036</v>
      </c>
      <c r="K3949">
        <v>1472786744</v>
      </c>
      <c r="L3949" s="13">
        <f t="shared" si="306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07"/>
        <v>3.3666666666666664E-2</v>
      </c>
      <c r="R3949" s="8">
        <f t="shared" si="308"/>
        <v>50.5</v>
      </c>
      <c r="S3949" t="s">
        <v>8317</v>
      </c>
      <c r="T3949" t="s">
        <v>8318</v>
      </c>
      <c r="U3949">
        <f t="shared" si="309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05"/>
        <v>41889.117164351854</v>
      </c>
      <c r="K3950">
        <v>1404892123</v>
      </c>
      <c r="L3950" s="13">
        <f t="shared" si="306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07"/>
        <v>0</v>
      </c>
      <c r="R3950" s="8" t="e">
        <f t="shared" si="308"/>
        <v>#DIV/0!</v>
      </c>
      <c r="S3950" t="s">
        <v>8317</v>
      </c>
      <c r="T3950" t="s">
        <v>8318</v>
      </c>
      <c r="U3950">
        <f t="shared" si="309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05"/>
        <v>42045.912280092591</v>
      </c>
      <c r="K3951">
        <v>1421031221</v>
      </c>
      <c r="L3951" s="13">
        <f t="shared" si="306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07"/>
        <v>0.15770000000000001</v>
      </c>
      <c r="R3951" s="8">
        <f t="shared" si="308"/>
        <v>49.28125</v>
      </c>
      <c r="S3951" t="s">
        <v>8317</v>
      </c>
      <c r="T3951" t="s">
        <v>8318</v>
      </c>
      <c r="U3951">
        <f t="shared" si="309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05"/>
        <v>42468.565972222219</v>
      </c>
      <c r="K3952">
        <v>1457628680</v>
      </c>
      <c r="L3952" s="13">
        <f t="shared" si="306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07"/>
        <v>6.2500000000000003E-3</v>
      </c>
      <c r="R3952" s="8">
        <f t="shared" si="308"/>
        <v>25</v>
      </c>
      <c r="S3952" t="s">
        <v>8317</v>
      </c>
      <c r="T3952" t="s">
        <v>8318</v>
      </c>
      <c r="U3952">
        <f t="shared" si="309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05"/>
        <v>42493.57571759259</v>
      </c>
      <c r="K3953">
        <v>1457120942</v>
      </c>
      <c r="L3953" s="13">
        <f t="shared" si="306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07"/>
        <v>5.0000000000000004E-6</v>
      </c>
      <c r="R3953" s="8">
        <f t="shared" si="308"/>
        <v>1</v>
      </c>
      <c r="S3953" t="s">
        <v>8317</v>
      </c>
      <c r="T3953" t="s">
        <v>8318</v>
      </c>
      <c r="U3953">
        <f t="shared" si="309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05"/>
        <v>42303.582060185181</v>
      </c>
      <c r="K3954">
        <v>1440701890</v>
      </c>
      <c r="L3954" s="13">
        <f t="shared" si="306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07"/>
        <v>9.6153846153846159E-4</v>
      </c>
      <c r="R3954" s="8">
        <f t="shared" si="308"/>
        <v>25</v>
      </c>
      <c r="S3954" t="s">
        <v>8317</v>
      </c>
      <c r="T3954" t="s">
        <v>8318</v>
      </c>
      <c r="U3954">
        <f t="shared" si="309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05"/>
        <v>42580.770138888889</v>
      </c>
      <c r="K3955">
        <v>1467162586</v>
      </c>
      <c r="L3955" s="13">
        <f t="shared" si="306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07"/>
        <v>0</v>
      </c>
      <c r="R3955" s="8" t="e">
        <f t="shared" si="308"/>
        <v>#DIV/0!</v>
      </c>
      <c r="S3955" t="s">
        <v>8317</v>
      </c>
      <c r="T3955" t="s">
        <v>8318</v>
      </c>
      <c r="U3955">
        <f t="shared" si="309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05"/>
        <v>41834.442870370367</v>
      </c>
      <c r="K3956">
        <v>1400168264</v>
      </c>
      <c r="L3956" s="13">
        <f t="shared" si="306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07"/>
        <v>0</v>
      </c>
      <c r="R3956" s="8" t="e">
        <f t="shared" si="308"/>
        <v>#DIV/0!</v>
      </c>
      <c r="S3956" t="s">
        <v>8317</v>
      </c>
      <c r="T3956" t="s">
        <v>8318</v>
      </c>
      <c r="U3956">
        <f t="shared" si="309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05"/>
        <v>42336.682187499995</v>
      </c>
      <c r="K3957">
        <v>1446150141</v>
      </c>
      <c r="L3957" s="13">
        <f t="shared" si="306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07"/>
        <v>0.24285714285714285</v>
      </c>
      <c r="R3957" s="8">
        <f t="shared" si="308"/>
        <v>53.125</v>
      </c>
      <c r="S3957" t="s">
        <v>8317</v>
      </c>
      <c r="T3957" t="s">
        <v>8318</v>
      </c>
      <c r="U3957">
        <f t="shared" si="309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05"/>
        <v>42484.805555555555</v>
      </c>
      <c r="K3958">
        <v>1459203727</v>
      </c>
      <c r="L3958" s="13">
        <f t="shared" si="306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07"/>
        <v>0</v>
      </c>
      <c r="R3958" s="8" t="e">
        <f t="shared" si="308"/>
        <v>#DIV/0!</v>
      </c>
      <c r="S3958" t="s">
        <v>8317</v>
      </c>
      <c r="T3958" t="s">
        <v>8318</v>
      </c>
      <c r="U3958">
        <f t="shared" si="309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05"/>
        <v>42559.76798611111</v>
      </c>
      <c r="K3959">
        <v>1464045954</v>
      </c>
      <c r="L3959" s="13">
        <f t="shared" si="306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07"/>
        <v>2.5000000000000001E-4</v>
      </c>
      <c r="R3959" s="8">
        <f t="shared" si="308"/>
        <v>7</v>
      </c>
      <c r="S3959" t="s">
        <v>8317</v>
      </c>
      <c r="T3959" t="s">
        <v>8318</v>
      </c>
      <c r="U3959">
        <f t="shared" si="309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05"/>
        <v>41853.375</v>
      </c>
      <c r="K3960">
        <v>1403822912</v>
      </c>
      <c r="L3960" s="13">
        <f t="shared" si="306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07"/>
        <v>0.32050000000000001</v>
      </c>
      <c r="R3960" s="8">
        <f t="shared" si="308"/>
        <v>40.0625</v>
      </c>
      <c r="S3960" t="s">
        <v>8317</v>
      </c>
      <c r="T3960" t="s">
        <v>8318</v>
      </c>
      <c r="U3960">
        <f t="shared" si="309"/>
        <v>36.632962962969032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05"/>
        <v>41910.580509259256</v>
      </c>
      <c r="K3961">
        <v>1409338556</v>
      </c>
      <c r="L3961" s="13">
        <f t="shared" si="306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07"/>
        <v>0.24333333333333335</v>
      </c>
      <c r="R3961" s="8">
        <f t="shared" si="308"/>
        <v>24.333333333333332</v>
      </c>
      <c r="S3961" t="s">
        <v>8317</v>
      </c>
      <c r="T3961" t="s">
        <v>8318</v>
      </c>
      <c r="U3961">
        <f t="shared" si="309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05"/>
        <v>42372.63722222222</v>
      </c>
      <c r="K3962">
        <v>1449260256</v>
      </c>
      <c r="L3962" s="13">
        <f t="shared" si="306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07"/>
        <v>1.4999999999999999E-2</v>
      </c>
      <c r="R3962" s="8">
        <f t="shared" si="308"/>
        <v>11.25</v>
      </c>
      <c r="S3962" t="s">
        <v>8317</v>
      </c>
      <c r="T3962" t="s">
        <v>8318</v>
      </c>
      <c r="U3962">
        <f t="shared" si="309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05"/>
        <v>41767.682986111111</v>
      </c>
      <c r="K3963">
        <v>1397683410</v>
      </c>
      <c r="L3963" s="13">
        <f t="shared" si="306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07"/>
        <v>4.1999999999999997E-3</v>
      </c>
      <c r="R3963" s="8">
        <f t="shared" si="308"/>
        <v>10.5</v>
      </c>
      <c r="S3963" t="s">
        <v>8317</v>
      </c>
      <c r="T3963" t="s">
        <v>8318</v>
      </c>
      <c r="U3963">
        <f t="shared" si="309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05"/>
        <v>42336.413124999999</v>
      </c>
      <c r="K3964">
        <v>1446562494</v>
      </c>
      <c r="L3964" s="13">
        <f t="shared" si="306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07"/>
        <v>3.214285714285714E-2</v>
      </c>
      <c r="R3964" s="8">
        <f t="shared" si="308"/>
        <v>15</v>
      </c>
      <c r="S3964" t="s">
        <v>8317</v>
      </c>
      <c r="T3964" t="s">
        <v>8318</v>
      </c>
      <c r="U3964">
        <f t="shared" si="309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05"/>
        <v>42325.987465277773</v>
      </c>
      <c r="K3965">
        <v>1445226117</v>
      </c>
      <c r="L3965" s="13">
        <f t="shared" si="306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07"/>
        <v>0</v>
      </c>
      <c r="R3965" s="8" t="e">
        <f t="shared" si="308"/>
        <v>#DIV/0!</v>
      </c>
      <c r="S3965" t="s">
        <v>8317</v>
      </c>
      <c r="T3965" t="s">
        <v>8318</v>
      </c>
      <c r="U3965">
        <f t="shared" si="309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05"/>
        <v>42113.47206018518</v>
      </c>
      <c r="K3966">
        <v>1424279986</v>
      </c>
      <c r="L3966" s="13">
        <f t="shared" si="306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07"/>
        <v>6.3E-2</v>
      </c>
      <c r="R3966" s="8">
        <f t="shared" si="308"/>
        <v>42</v>
      </c>
      <c r="S3966" t="s">
        <v>8317</v>
      </c>
      <c r="T3966" t="s">
        <v>8318</v>
      </c>
      <c r="U3966">
        <f t="shared" si="309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05"/>
        <v>42473.985879629625</v>
      </c>
      <c r="K3967">
        <v>1455428380</v>
      </c>
      <c r="L3967" s="13">
        <f t="shared" si="306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07"/>
        <v>0.14249999999999999</v>
      </c>
      <c r="R3967" s="8">
        <f t="shared" si="308"/>
        <v>71.25</v>
      </c>
      <c r="S3967" t="s">
        <v>8317</v>
      </c>
      <c r="T3967" t="s">
        <v>8318</v>
      </c>
      <c r="U3967">
        <f t="shared" si="309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05"/>
        <v>41843.915972222218</v>
      </c>
      <c r="K3968">
        <v>1402506278</v>
      </c>
      <c r="L3968" s="13">
        <f t="shared" si="306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07"/>
        <v>6.0000000000000001E-3</v>
      </c>
      <c r="R3968" s="8">
        <f t="shared" si="308"/>
        <v>22.5</v>
      </c>
      <c r="S3968" t="s">
        <v>8317</v>
      </c>
      <c r="T3968" t="s">
        <v>8318</v>
      </c>
      <c r="U3968">
        <f t="shared" si="309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05"/>
        <v>42800.082256944443</v>
      </c>
      <c r="K3969">
        <v>1486191507</v>
      </c>
      <c r="L3969" s="13">
        <f t="shared" si="306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07"/>
        <v>0.2411764705882353</v>
      </c>
      <c r="R3969" s="8">
        <f t="shared" si="308"/>
        <v>41</v>
      </c>
      <c r="S3969" t="s">
        <v>8317</v>
      </c>
      <c r="T3969" t="s">
        <v>8318</v>
      </c>
      <c r="U3969">
        <f t="shared" si="309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ref="J3970:J4033" si="310">(I3970/86400)+25569+(-5/24)</f>
        <v>42512.60732638889</v>
      </c>
      <c r="K3970">
        <v>1458761673</v>
      </c>
      <c r="L3970" s="13">
        <f t="shared" ref="L3970:L4033" si="311">(K3970/86400)+25569+(-5/24)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12">E3970/D3970</f>
        <v>0.10539999999999999</v>
      </c>
      <c r="R3970" s="8">
        <f t="shared" ref="R3970:R4033" si="313">E3970/N3970</f>
        <v>47.909090909090907</v>
      </c>
      <c r="S3970" t="s">
        <v>8317</v>
      </c>
      <c r="T3970" t="s">
        <v>8318</v>
      </c>
      <c r="U3970">
        <f t="shared" si="309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si="310"/>
        <v>42610.954861111109</v>
      </c>
      <c r="K3971">
        <v>1471638646</v>
      </c>
      <c r="L3971" s="13">
        <f t="shared" si="311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12"/>
        <v>7.4690265486725665E-2</v>
      </c>
      <c r="R3971" s="8">
        <f t="shared" si="313"/>
        <v>35.166666666666664</v>
      </c>
      <c r="S3971" t="s">
        <v>8317</v>
      </c>
      <c r="T3971" t="s">
        <v>8318</v>
      </c>
      <c r="U3971">
        <f t="shared" ref="U3971:U4034" si="314">J3971-L3971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10"/>
        <v>42477.655219907407</v>
      </c>
      <c r="K3972">
        <v>1458333811</v>
      </c>
      <c r="L3972" s="13">
        <f t="shared" si="311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12"/>
        <v>7.3333333333333334E-4</v>
      </c>
      <c r="R3972" s="8">
        <f t="shared" si="313"/>
        <v>5.5</v>
      </c>
      <c r="S3972" t="s">
        <v>8317</v>
      </c>
      <c r="T3972" t="s">
        <v>8318</v>
      </c>
      <c r="U3972">
        <f t="shared" si="3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10"/>
        <v>41841.327847222223</v>
      </c>
      <c r="K3973">
        <v>1403355126</v>
      </c>
      <c r="L3973" s="13">
        <f t="shared" si="31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12"/>
        <v>9.7142857142857135E-3</v>
      </c>
      <c r="R3973" s="8">
        <f t="shared" si="313"/>
        <v>22.666666666666668</v>
      </c>
      <c r="S3973" t="s">
        <v>8317</v>
      </c>
      <c r="T3973" t="s">
        <v>8318</v>
      </c>
      <c r="U3973">
        <f t="shared" si="3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10"/>
        <v>42040.859189814808</v>
      </c>
      <c r="K3974">
        <v>1418002634</v>
      </c>
      <c r="L3974" s="13">
        <f t="shared" si="31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12"/>
        <v>0.21099999999999999</v>
      </c>
      <c r="R3974" s="8">
        <f t="shared" si="313"/>
        <v>26.375</v>
      </c>
      <c r="S3974" t="s">
        <v>8317</v>
      </c>
      <c r="T3974" t="s">
        <v>8318</v>
      </c>
      <c r="U3974">
        <f t="shared" si="3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10"/>
        <v>42498.958333333336</v>
      </c>
      <c r="K3975">
        <v>1460219110</v>
      </c>
      <c r="L3975" s="13">
        <f t="shared" si="31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12"/>
        <v>0.78100000000000003</v>
      </c>
      <c r="R3975" s="8">
        <f t="shared" si="313"/>
        <v>105.54054054054055</v>
      </c>
      <c r="S3975" t="s">
        <v>8317</v>
      </c>
      <c r="T3975" t="s">
        <v>8318</v>
      </c>
      <c r="U3975">
        <f t="shared" si="3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10"/>
        <v>42523.338518518511</v>
      </c>
      <c r="K3976">
        <v>1462280848</v>
      </c>
      <c r="L3976" s="13">
        <f t="shared" si="31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12"/>
        <v>0.32</v>
      </c>
      <c r="R3976" s="8">
        <f t="shared" si="313"/>
        <v>29.09090909090909</v>
      </c>
      <c r="S3976" t="s">
        <v>8317</v>
      </c>
      <c r="T3976" t="s">
        <v>8318</v>
      </c>
      <c r="U3976">
        <f t="shared" si="3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10"/>
        <v>42564.658541666664</v>
      </c>
      <c r="K3977">
        <v>1465850898</v>
      </c>
      <c r="L3977" s="13">
        <f t="shared" si="31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12"/>
        <v>0</v>
      </c>
      <c r="R3977" s="8" t="e">
        <f t="shared" si="313"/>
        <v>#DIV/0!</v>
      </c>
      <c r="S3977" t="s">
        <v>8317</v>
      </c>
      <c r="T3977" t="s">
        <v>8318</v>
      </c>
      <c r="U3977">
        <f t="shared" si="3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10"/>
        <v>41852.083333333328</v>
      </c>
      <c r="K3978">
        <v>1405024561</v>
      </c>
      <c r="L3978" s="13">
        <f t="shared" si="31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12"/>
        <v>0.47692307692307695</v>
      </c>
      <c r="R3978" s="8">
        <f t="shared" si="313"/>
        <v>62</v>
      </c>
      <c r="S3978" t="s">
        <v>8317</v>
      </c>
      <c r="T3978" t="s">
        <v>8318</v>
      </c>
      <c r="U3978">
        <f t="shared" si="3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10"/>
        <v>42573.580231481479</v>
      </c>
      <c r="K3979">
        <v>1466621732</v>
      </c>
      <c r="L3979" s="13">
        <f t="shared" si="31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12"/>
        <v>1.4500000000000001E-2</v>
      </c>
      <c r="R3979" s="8">
        <f t="shared" si="313"/>
        <v>217.5</v>
      </c>
      <c r="S3979" t="s">
        <v>8317</v>
      </c>
      <c r="T3979" t="s">
        <v>8318</v>
      </c>
      <c r="U3979">
        <f t="shared" si="3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10"/>
        <v>42035.434641203705</v>
      </c>
      <c r="K3980">
        <v>1417533953</v>
      </c>
      <c r="L3980" s="13">
        <f t="shared" si="31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12"/>
        <v>0.107</v>
      </c>
      <c r="R3980" s="8">
        <f t="shared" si="313"/>
        <v>26.75</v>
      </c>
      <c r="S3980" t="s">
        <v>8317</v>
      </c>
      <c r="T3980" t="s">
        <v>8318</v>
      </c>
      <c r="U3980">
        <f t="shared" si="3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10"/>
        <v>42092.624999999993</v>
      </c>
      <c r="K3981">
        <v>1425678057</v>
      </c>
      <c r="L3981" s="13">
        <f t="shared" si="31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12"/>
        <v>1.8333333333333333E-2</v>
      </c>
      <c r="R3981" s="8">
        <f t="shared" si="313"/>
        <v>18.333333333333332</v>
      </c>
      <c r="S3981" t="s">
        <v>8317</v>
      </c>
      <c r="T3981" t="s">
        <v>8318</v>
      </c>
      <c r="U3981">
        <f t="shared" si="3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10"/>
        <v>41825.390590277777</v>
      </c>
      <c r="K3982">
        <v>1401978147</v>
      </c>
      <c r="L3982" s="13">
        <f t="shared" si="31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12"/>
        <v>0.18</v>
      </c>
      <c r="R3982" s="8">
        <f t="shared" si="313"/>
        <v>64.285714285714292</v>
      </c>
      <c r="S3982" t="s">
        <v>8317</v>
      </c>
      <c r="T3982" t="s">
        <v>8318</v>
      </c>
      <c r="U3982">
        <f t="shared" si="3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10"/>
        <v>42567.971631944441</v>
      </c>
      <c r="K3983">
        <v>1463545149</v>
      </c>
      <c r="L3983" s="13">
        <f t="shared" si="31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12"/>
        <v>4.0833333333333333E-2</v>
      </c>
      <c r="R3983" s="8">
        <f t="shared" si="313"/>
        <v>175</v>
      </c>
      <c r="S3983" t="s">
        <v>8317</v>
      </c>
      <c r="T3983" t="s">
        <v>8318</v>
      </c>
      <c r="U3983">
        <f t="shared" si="3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10"/>
        <v>42192.601620370369</v>
      </c>
      <c r="K3984">
        <v>1431113180</v>
      </c>
      <c r="L3984" s="13">
        <f t="shared" si="31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12"/>
        <v>0.2</v>
      </c>
      <c r="R3984" s="8">
        <f t="shared" si="313"/>
        <v>34</v>
      </c>
      <c r="S3984" t="s">
        <v>8317</v>
      </c>
      <c r="T3984" t="s">
        <v>8318</v>
      </c>
      <c r="U3984">
        <f t="shared" si="3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10"/>
        <v>41779.082638888889</v>
      </c>
      <c r="K3985">
        <v>1397854356</v>
      </c>
      <c r="L3985" s="13">
        <f t="shared" si="31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12"/>
        <v>0.34802513464991025</v>
      </c>
      <c r="R3985" s="8">
        <f t="shared" si="313"/>
        <v>84.282608695652172</v>
      </c>
      <c r="S3985" t="s">
        <v>8317</v>
      </c>
      <c r="T3985" t="s">
        <v>8318</v>
      </c>
      <c r="U3985">
        <f t="shared" si="3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10"/>
        <v>41950.791666666664</v>
      </c>
      <c r="K3986">
        <v>1412809644</v>
      </c>
      <c r="L3986" s="13">
        <f t="shared" si="311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12"/>
        <v>6.3333333333333339E-2</v>
      </c>
      <c r="R3986" s="8">
        <f t="shared" si="313"/>
        <v>9.5</v>
      </c>
      <c r="S3986" t="s">
        <v>8317</v>
      </c>
      <c r="T3986" t="s">
        <v>8318</v>
      </c>
      <c r="U3986">
        <f t="shared" si="314"/>
        <v>30.036527777774609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10"/>
        <v>42420.670138888883</v>
      </c>
      <c r="K3987">
        <v>1454173120</v>
      </c>
      <c r="L3987" s="13">
        <f t="shared" si="31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12"/>
        <v>0.32050000000000001</v>
      </c>
      <c r="R3987" s="8">
        <f t="shared" si="313"/>
        <v>33.736842105263158</v>
      </c>
      <c r="S3987" t="s">
        <v>8317</v>
      </c>
      <c r="T3987" t="s">
        <v>8318</v>
      </c>
      <c r="U3987">
        <f t="shared" si="3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10"/>
        <v>42496.336111111108</v>
      </c>
      <c r="K3988">
        <v>1460034594</v>
      </c>
      <c r="L3988" s="13">
        <f t="shared" si="31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12"/>
        <v>9.7600000000000006E-2</v>
      </c>
      <c r="R3988" s="8">
        <f t="shared" si="313"/>
        <v>37.53846153846154</v>
      </c>
      <c r="S3988" t="s">
        <v>8317</v>
      </c>
      <c r="T3988" t="s">
        <v>8318</v>
      </c>
      <c r="U3988">
        <f t="shared" si="3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10"/>
        <v>41775.716319444444</v>
      </c>
      <c r="K3989">
        <v>1399414290</v>
      </c>
      <c r="L3989" s="13">
        <f t="shared" si="31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12"/>
        <v>0.3775</v>
      </c>
      <c r="R3989" s="8">
        <f t="shared" si="313"/>
        <v>11.615384615384615</v>
      </c>
      <c r="S3989" t="s">
        <v>8317</v>
      </c>
      <c r="T3989" t="s">
        <v>8318</v>
      </c>
      <c r="U3989">
        <f t="shared" si="3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10"/>
        <v>42244.872835648144</v>
      </c>
      <c r="K3990">
        <v>1439517413</v>
      </c>
      <c r="L3990" s="13">
        <f t="shared" si="31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12"/>
        <v>2.1333333333333333E-2</v>
      </c>
      <c r="R3990" s="8">
        <f t="shared" si="313"/>
        <v>8</v>
      </c>
      <c r="S3990" t="s">
        <v>8317</v>
      </c>
      <c r="T3990" t="s">
        <v>8318</v>
      </c>
      <c r="U3990">
        <f t="shared" si="3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10"/>
        <v>42316.583113425928</v>
      </c>
      <c r="K3991">
        <v>1444413581</v>
      </c>
      <c r="L3991" s="13">
        <f t="shared" si="31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12"/>
        <v>0</v>
      </c>
      <c r="R3991" s="8" t="e">
        <f t="shared" si="313"/>
        <v>#DIV/0!</v>
      </c>
      <c r="S3991" t="s">
        <v>8317</v>
      </c>
      <c r="T3991" t="s">
        <v>8318</v>
      </c>
      <c r="U3991">
        <f t="shared" si="3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10"/>
        <v>42431.464039351849</v>
      </c>
      <c r="K3992">
        <v>1454342893</v>
      </c>
      <c r="L3992" s="13">
        <f t="shared" si="31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12"/>
        <v>4.1818181818181817E-2</v>
      </c>
      <c r="R3992" s="8">
        <f t="shared" si="313"/>
        <v>23</v>
      </c>
      <c r="S3992" t="s">
        <v>8317</v>
      </c>
      <c r="T3992" t="s">
        <v>8318</v>
      </c>
      <c r="U3992">
        <f t="shared" si="3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10"/>
        <v>42155.436134259253</v>
      </c>
      <c r="K3993">
        <v>1430494082</v>
      </c>
      <c r="L3993" s="13">
        <f t="shared" si="31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12"/>
        <v>0.2</v>
      </c>
      <c r="R3993" s="8">
        <f t="shared" si="313"/>
        <v>100</v>
      </c>
      <c r="S3993" t="s">
        <v>8317</v>
      </c>
      <c r="T3993" t="s">
        <v>8318</v>
      </c>
      <c r="U3993">
        <f t="shared" si="3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10"/>
        <v>42349.773831018516</v>
      </c>
      <c r="K3994">
        <v>1444689259</v>
      </c>
      <c r="L3994" s="13">
        <f t="shared" si="31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12"/>
        <v>5.4100000000000002E-2</v>
      </c>
      <c r="R3994" s="8">
        <f t="shared" si="313"/>
        <v>60.111111111111114</v>
      </c>
      <c r="S3994" t="s">
        <v>8317</v>
      </c>
      <c r="T3994" t="s">
        <v>8318</v>
      </c>
      <c r="U3994">
        <f t="shared" si="3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10"/>
        <v>42137.656388888885</v>
      </c>
      <c r="K3995">
        <v>1428957912</v>
      </c>
      <c r="L3995" s="13">
        <f t="shared" si="31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12"/>
        <v>6.0000000000000002E-5</v>
      </c>
      <c r="R3995" s="8">
        <f t="shared" si="313"/>
        <v>3</v>
      </c>
      <c r="S3995" t="s">
        <v>8317</v>
      </c>
      <c r="T3995" t="s">
        <v>8318</v>
      </c>
      <c r="U3995">
        <f t="shared" si="3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10"/>
        <v>41839.181597222218</v>
      </c>
      <c r="K3996">
        <v>1403169690</v>
      </c>
      <c r="L3996" s="13">
        <f t="shared" si="31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12"/>
        <v>2.5000000000000001E-3</v>
      </c>
      <c r="R3996" s="8">
        <f t="shared" si="313"/>
        <v>5</v>
      </c>
      <c r="S3996" t="s">
        <v>8317</v>
      </c>
      <c r="T3996" t="s">
        <v>8318</v>
      </c>
      <c r="U3996">
        <f t="shared" si="3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10"/>
        <v>42049.268749999996</v>
      </c>
      <c r="K3997">
        <v>1421339077</v>
      </c>
      <c r="L3997" s="13">
        <f t="shared" si="31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12"/>
        <v>0.35</v>
      </c>
      <c r="R3997" s="8">
        <f t="shared" si="313"/>
        <v>17.5</v>
      </c>
      <c r="S3997" t="s">
        <v>8317</v>
      </c>
      <c r="T3997" t="s">
        <v>8318</v>
      </c>
      <c r="U3997">
        <f t="shared" si="3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10"/>
        <v>41963.461111111108</v>
      </c>
      <c r="K3998">
        <v>1415341464</v>
      </c>
      <c r="L3998" s="13">
        <f t="shared" si="311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12"/>
        <v>0.16566666666666666</v>
      </c>
      <c r="R3998" s="8">
        <f t="shared" si="313"/>
        <v>29.235294117647058</v>
      </c>
      <c r="S3998" t="s">
        <v>8317</v>
      </c>
      <c r="T3998" t="s">
        <v>8318</v>
      </c>
      <c r="U3998">
        <f t="shared" si="314"/>
        <v>13.402499999996508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10"/>
        <v>42099.141446759262</v>
      </c>
      <c r="K3999">
        <v>1425633821</v>
      </c>
      <c r="L3999" s="13">
        <f t="shared" si="31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12"/>
        <v>0</v>
      </c>
      <c r="R3999" s="8" t="e">
        <f t="shared" si="313"/>
        <v>#DIV/0!</v>
      </c>
      <c r="S3999" t="s">
        <v>8317</v>
      </c>
      <c r="T3999" t="s">
        <v>8318</v>
      </c>
      <c r="U3999">
        <f t="shared" si="3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10"/>
        <v>42091.713263888887</v>
      </c>
      <c r="K4000">
        <v>1424992026</v>
      </c>
      <c r="L4000" s="13">
        <f t="shared" si="31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12"/>
        <v>0.57199999999999995</v>
      </c>
      <c r="R4000" s="8">
        <f t="shared" si="313"/>
        <v>59.583333333333336</v>
      </c>
      <c r="S4000" t="s">
        <v>8317</v>
      </c>
      <c r="T4000" t="s">
        <v>8318</v>
      </c>
      <c r="U4000">
        <f t="shared" si="3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10"/>
        <v>41882.619317129625</v>
      </c>
      <c r="K4001">
        <v>1406058798</v>
      </c>
      <c r="L4001" s="13">
        <f t="shared" si="31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12"/>
        <v>0.16514285714285715</v>
      </c>
      <c r="R4001" s="8">
        <f t="shared" si="313"/>
        <v>82.571428571428569</v>
      </c>
      <c r="S4001" t="s">
        <v>8317</v>
      </c>
      <c r="T4001" t="s">
        <v>8318</v>
      </c>
      <c r="U4001">
        <f t="shared" si="3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10"/>
        <v>42497.39534722222</v>
      </c>
      <c r="K4002">
        <v>1457450958</v>
      </c>
      <c r="L4002" s="13">
        <f t="shared" si="31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12"/>
        <v>1.25E-3</v>
      </c>
      <c r="R4002" s="8">
        <f t="shared" si="313"/>
        <v>10</v>
      </c>
      <c r="S4002" t="s">
        <v>8317</v>
      </c>
      <c r="T4002" t="s">
        <v>8318</v>
      </c>
      <c r="U4002">
        <f t="shared" si="3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10"/>
        <v>42795.583333333336</v>
      </c>
      <c r="K4003">
        <v>1486681708</v>
      </c>
      <c r="L4003" s="13">
        <f t="shared" si="31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12"/>
        <v>0.3775</v>
      </c>
      <c r="R4003" s="8">
        <f t="shared" si="313"/>
        <v>32.357142857142854</v>
      </c>
      <c r="S4003" t="s">
        <v>8317</v>
      </c>
      <c r="T4003" t="s">
        <v>8318</v>
      </c>
      <c r="U4003">
        <f t="shared" si="3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10"/>
        <v>41908.835196759253</v>
      </c>
      <c r="K4004">
        <v>1409187761</v>
      </c>
      <c r="L4004" s="13">
        <f t="shared" si="31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12"/>
        <v>1.84E-2</v>
      </c>
      <c r="R4004" s="8">
        <f t="shared" si="313"/>
        <v>5.75</v>
      </c>
      <c r="S4004" t="s">
        <v>8317</v>
      </c>
      <c r="T4004" t="s">
        <v>8318</v>
      </c>
      <c r="U4004">
        <f t="shared" si="3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10"/>
        <v>42050.379016203697</v>
      </c>
      <c r="K4005">
        <v>1421417147</v>
      </c>
      <c r="L4005" s="13">
        <f t="shared" si="31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12"/>
        <v>0.10050000000000001</v>
      </c>
      <c r="R4005" s="8">
        <f t="shared" si="313"/>
        <v>100.5</v>
      </c>
      <c r="S4005" t="s">
        <v>8317</v>
      </c>
      <c r="T4005" t="s">
        <v>8318</v>
      </c>
      <c r="U4005">
        <f t="shared" si="3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10"/>
        <v>41919.954363425924</v>
      </c>
      <c r="K4006">
        <v>1410148457</v>
      </c>
      <c r="L4006" s="13">
        <f t="shared" si="31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12"/>
        <v>2E-3</v>
      </c>
      <c r="R4006" s="8">
        <f t="shared" si="313"/>
        <v>1</v>
      </c>
      <c r="S4006" t="s">
        <v>8317</v>
      </c>
      <c r="T4006" t="s">
        <v>8318</v>
      </c>
      <c r="U4006">
        <f t="shared" si="3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10"/>
        <v>41932.599363425921</v>
      </c>
      <c r="K4007">
        <v>1408648985</v>
      </c>
      <c r="L4007" s="13">
        <f t="shared" si="31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12"/>
        <v>1.3333333333333334E-2</v>
      </c>
      <c r="R4007" s="8">
        <f t="shared" si="313"/>
        <v>20</v>
      </c>
      <c r="S4007" t="s">
        <v>8317</v>
      </c>
      <c r="T4007" t="s">
        <v>8318</v>
      </c>
      <c r="U4007">
        <f t="shared" si="3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10"/>
        <v>42416.564664351848</v>
      </c>
      <c r="K4008">
        <v>1453487587</v>
      </c>
      <c r="L4008" s="13">
        <f t="shared" si="31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12"/>
        <v>6.666666666666667E-5</v>
      </c>
      <c r="R4008" s="8">
        <f t="shared" si="313"/>
        <v>2</v>
      </c>
      <c r="S4008" t="s">
        <v>8317</v>
      </c>
      <c r="T4008" t="s">
        <v>8318</v>
      </c>
      <c r="U4008">
        <f t="shared" si="3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10"/>
        <v>41877.477777777771</v>
      </c>
      <c r="K4009">
        <v>1406572381</v>
      </c>
      <c r="L4009" s="13">
        <f t="shared" si="31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12"/>
        <v>2.5000000000000001E-3</v>
      </c>
      <c r="R4009" s="8">
        <f t="shared" si="313"/>
        <v>5</v>
      </c>
      <c r="S4009" t="s">
        <v>8317</v>
      </c>
      <c r="T4009" t="s">
        <v>8318</v>
      </c>
      <c r="U4009">
        <f t="shared" si="314"/>
        <v>28.913182870368473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10"/>
        <v>42207.755868055552</v>
      </c>
      <c r="K4010">
        <v>1435014507</v>
      </c>
      <c r="L4010" s="13">
        <f t="shared" si="31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12"/>
        <v>0.06</v>
      </c>
      <c r="R4010" s="8">
        <f t="shared" si="313"/>
        <v>15</v>
      </c>
      <c r="S4010" t="s">
        <v>8317</v>
      </c>
      <c r="T4010" t="s">
        <v>8318</v>
      </c>
      <c r="U4010">
        <f t="shared" si="3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10"/>
        <v>41891.492592592593</v>
      </c>
      <c r="K4011">
        <v>1406825360</v>
      </c>
      <c r="L4011" s="13">
        <f t="shared" si="31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12"/>
        <v>3.8860103626943004E-2</v>
      </c>
      <c r="R4011" s="8">
        <f t="shared" si="313"/>
        <v>25</v>
      </c>
      <c r="S4011" t="s">
        <v>8317</v>
      </c>
      <c r="T4011" t="s">
        <v>8318</v>
      </c>
      <c r="U4011">
        <f t="shared" si="3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10"/>
        <v>41938.562106481477</v>
      </c>
      <c r="K4012">
        <v>1412879366</v>
      </c>
      <c r="L4012" s="13">
        <f t="shared" si="31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12"/>
        <v>0.24194444444444443</v>
      </c>
      <c r="R4012" s="8">
        <f t="shared" si="313"/>
        <v>45.842105263157897</v>
      </c>
      <c r="S4012" t="s">
        <v>8317</v>
      </c>
      <c r="T4012" t="s">
        <v>8318</v>
      </c>
      <c r="U4012">
        <f t="shared" si="3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10"/>
        <v>42032.336550925924</v>
      </c>
      <c r="K4013">
        <v>1419858278</v>
      </c>
      <c r="L4013" s="13">
        <f t="shared" si="31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12"/>
        <v>7.5999999999999998E-2</v>
      </c>
      <c r="R4013" s="8">
        <f t="shared" si="313"/>
        <v>4.75</v>
      </c>
      <c r="S4013" t="s">
        <v>8317</v>
      </c>
      <c r="T4013" t="s">
        <v>8318</v>
      </c>
      <c r="U4013">
        <f t="shared" si="3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10"/>
        <v>42126.336215277777</v>
      </c>
      <c r="K4014">
        <v>1427979849</v>
      </c>
      <c r="L4014" s="13">
        <f t="shared" si="31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12"/>
        <v>0</v>
      </c>
      <c r="R4014" s="8" t="e">
        <f t="shared" si="313"/>
        <v>#DIV/0!</v>
      </c>
      <c r="S4014" t="s">
        <v>8317</v>
      </c>
      <c r="T4014" t="s">
        <v>8318</v>
      </c>
      <c r="U4014">
        <f t="shared" si="3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10"/>
        <v>42051.092858796292</v>
      </c>
      <c r="K4015">
        <v>1421478823</v>
      </c>
      <c r="L4015" s="13">
        <f t="shared" si="31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12"/>
        <v>1.2999999999999999E-2</v>
      </c>
      <c r="R4015" s="8">
        <f t="shared" si="313"/>
        <v>13</v>
      </c>
      <c r="S4015" t="s">
        <v>8317</v>
      </c>
      <c r="T4015" t="s">
        <v>8318</v>
      </c>
      <c r="U4015">
        <f t="shared" si="3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10"/>
        <v>42434.037835648145</v>
      </c>
      <c r="K4016">
        <v>1455861269</v>
      </c>
      <c r="L4016" s="13">
        <f t="shared" si="31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12"/>
        <v>0</v>
      </c>
      <c r="R4016" s="8" t="e">
        <f t="shared" si="313"/>
        <v>#DIV/0!</v>
      </c>
      <c r="S4016" t="s">
        <v>8317</v>
      </c>
      <c r="T4016" t="s">
        <v>8318</v>
      </c>
      <c r="U4016">
        <f t="shared" si="3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10"/>
        <v>42204.572488425925</v>
      </c>
      <c r="K4017">
        <v>1434739463</v>
      </c>
      <c r="L4017" s="13">
        <f t="shared" si="311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12"/>
        <v>1.4285714285714287E-4</v>
      </c>
      <c r="R4017" s="8">
        <f t="shared" si="313"/>
        <v>1</v>
      </c>
      <c r="S4017" t="s">
        <v>8317</v>
      </c>
      <c r="T4017" t="s">
        <v>8318</v>
      </c>
      <c r="U4017">
        <f t="shared" si="3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10"/>
        <v>41899.664351851847</v>
      </c>
      <c r="K4018">
        <v>1408395400</v>
      </c>
      <c r="L4018" s="13">
        <f t="shared" si="31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12"/>
        <v>0.14000000000000001</v>
      </c>
      <c r="R4018" s="8">
        <f t="shared" si="313"/>
        <v>10</v>
      </c>
      <c r="S4018" t="s">
        <v>8317</v>
      </c>
      <c r="T4018" t="s">
        <v>8318</v>
      </c>
      <c r="U4018">
        <f t="shared" si="3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10"/>
        <v>41886.463819444441</v>
      </c>
      <c r="K4019">
        <v>1407254874</v>
      </c>
      <c r="L4019" s="13">
        <f t="shared" si="31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12"/>
        <v>1.0500000000000001E-2</v>
      </c>
      <c r="R4019" s="8">
        <f t="shared" si="313"/>
        <v>52.5</v>
      </c>
      <c r="S4019" t="s">
        <v>8317</v>
      </c>
      <c r="T4019" t="s">
        <v>8318</v>
      </c>
      <c r="U4019">
        <f t="shared" si="3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10"/>
        <v>42650.702638888884</v>
      </c>
      <c r="K4020">
        <v>1473285108</v>
      </c>
      <c r="L4020" s="13">
        <f t="shared" si="31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12"/>
        <v>8.666666666666667E-2</v>
      </c>
      <c r="R4020" s="8">
        <f t="shared" si="313"/>
        <v>32.5</v>
      </c>
      <c r="S4020" t="s">
        <v>8317</v>
      </c>
      <c r="T4020" t="s">
        <v>8318</v>
      </c>
      <c r="U4020">
        <f t="shared" si="3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10"/>
        <v>42475.477777777771</v>
      </c>
      <c r="K4021">
        <v>1455725596</v>
      </c>
      <c r="L4021" s="13">
        <f t="shared" si="31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12"/>
        <v>8.2857142857142851E-3</v>
      </c>
      <c r="R4021" s="8">
        <f t="shared" si="313"/>
        <v>7.25</v>
      </c>
      <c r="S4021" t="s">
        <v>8317</v>
      </c>
      <c r="T4021" t="s">
        <v>8318</v>
      </c>
      <c r="U4021">
        <f t="shared" si="3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10"/>
        <v>42086.940960648142</v>
      </c>
      <c r="K4022">
        <v>1424579699</v>
      </c>
      <c r="L4022" s="13">
        <f t="shared" si="31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12"/>
        <v>0.16666666666666666</v>
      </c>
      <c r="R4022" s="8">
        <f t="shared" si="313"/>
        <v>33.333333333333336</v>
      </c>
      <c r="S4022" t="s">
        <v>8317</v>
      </c>
      <c r="T4022" t="s">
        <v>8318</v>
      </c>
      <c r="U4022">
        <f t="shared" si="3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10"/>
        <v>41938.703217592592</v>
      </c>
      <c r="K4023">
        <v>1409176358</v>
      </c>
      <c r="L4023" s="13">
        <f t="shared" si="31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12"/>
        <v>8.3333333333333332E-3</v>
      </c>
      <c r="R4023" s="8">
        <f t="shared" si="313"/>
        <v>62.5</v>
      </c>
      <c r="S4023" t="s">
        <v>8317</v>
      </c>
      <c r="T4023" t="s">
        <v>8318</v>
      </c>
      <c r="U4023">
        <f t="shared" si="3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10"/>
        <v>42035.912499999999</v>
      </c>
      <c r="K4024">
        <v>1418824867</v>
      </c>
      <c r="L4024" s="13">
        <f t="shared" si="311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12"/>
        <v>0.69561111111111107</v>
      </c>
      <c r="R4024" s="8">
        <f t="shared" si="313"/>
        <v>63.558375634517766</v>
      </c>
      <c r="S4024" t="s">
        <v>8317</v>
      </c>
      <c r="T4024" t="s">
        <v>8318</v>
      </c>
      <c r="U4024">
        <f t="shared" si="314"/>
        <v>45.536724537036207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10"/>
        <v>42453.749571759261</v>
      </c>
      <c r="K4025">
        <v>1454975963</v>
      </c>
      <c r="L4025" s="13">
        <f t="shared" si="311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12"/>
        <v>0</v>
      </c>
      <c r="R4025" s="8" t="e">
        <f t="shared" si="313"/>
        <v>#DIV/0!</v>
      </c>
      <c r="S4025" t="s">
        <v>8317</v>
      </c>
      <c r="T4025" t="s">
        <v>8318</v>
      </c>
      <c r="U4025">
        <f t="shared" si="314"/>
        <v>44.958333333335759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10"/>
        <v>42247.461770833332</v>
      </c>
      <c r="K4026">
        <v>1438445097</v>
      </c>
      <c r="L4026" s="13">
        <f t="shared" si="31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12"/>
        <v>1.2500000000000001E-2</v>
      </c>
      <c r="R4026" s="8">
        <f t="shared" si="313"/>
        <v>10</v>
      </c>
      <c r="S4026" t="s">
        <v>8317</v>
      </c>
      <c r="T4026" t="s">
        <v>8318</v>
      </c>
      <c r="U4026">
        <f t="shared" si="3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10"/>
        <v>42211.029351851852</v>
      </c>
      <c r="K4027">
        <v>1432705336</v>
      </c>
      <c r="L4027" s="13">
        <f t="shared" si="31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12"/>
        <v>0.05</v>
      </c>
      <c r="R4027" s="8">
        <f t="shared" si="313"/>
        <v>62.5</v>
      </c>
      <c r="S4027" t="s">
        <v>8317</v>
      </c>
      <c r="T4027" t="s">
        <v>8318</v>
      </c>
      <c r="U4027">
        <f t="shared" si="3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10"/>
        <v>42342.488877314812</v>
      </c>
      <c r="K4028">
        <v>1444059839</v>
      </c>
      <c r="L4028" s="13">
        <f t="shared" si="31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12"/>
        <v>0</v>
      </c>
      <c r="R4028" s="8" t="e">
        <f t="shared" si="313"/>
        <v>#DIV/0!</v>
      </c>
      <c r="S4028" t="s">
        <v>8317</v>
      </c>
      <c r="T4028" t="s">
        <v>8318</v>
      </c>
      <c r="U4028">
        <f t="shared" si="3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10"/>
        <v>42788.833333333336</v>
      </c>
      <c r="K4029">
        <v>1486077481</v>
      </c>
      <c r="L4029" s="13">
        <f t="shared" si="31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12"/>
        <v>7.166666666666667E-2</v>
      </c>
      <c r="R4029" s="8">
        <f t="shared" si="313"/>
        <v>30.714285714285715</v>
      </c>
      <c r="S4029" t="s">
        <v>8317</v>
      </c>
      <c r="T4029" t="s">
        <v>8318</v>
      </c>
      <c r="U4029">
        <f t="shared" si="3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10"/>
        <v>41795.730324074073</v>
      </c>
      <c r="K4030">
        <v>1399415500</v>
      </c>
      <c r="L4030" s="13">
        <f t="shared" si="31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12"/>
        <v>0.28050000000000003</v>
      </c>
      <c r="R4030" s="8">
        <f t="shared" si="313"/>
        <v>51</v>
      </c>
      <c r="S4030" t="s">
        <v>8317</v>
      </c>
      <c r="T4030" t="s">
        <v>8318</v>
      </c>
      <c r="U4030">
        <f t="shared" si="3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10"/>
        <v>42351.816782407404</v>
      </c>
      <c r="K4031">
        <v>1447461370</v>
      </c>
      <c r="L4031" s="13">
        <f t="shared" si="311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12"/>
        <v>0</v>
      </c>
      <c r="R4031" s="8" t="e">
        <f t="shared" si="313"/>
        <v>#DIV/0!</v>
      </c>
      <c r="S4031" t="s">
        <v>8317</v>
      </c>
      <c r="T4031" t="s">
        <v>8318</v>
      </c>
      <c r="U4031">
        <f t="shared" si="3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10"/>
        <v>42403.575694444444</v>
      </c>
      <c r="K4032">
        <v>1452008599</v>
      </c>
      <c r="L4032" s="13">
        <f t="shared" si="31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12"/>
        <v>0.16</v>
      </c>
      <c r="R4032" s="8">
        <f t="shared" si="313"/>
        <v>66.666666666666671</v>
      </c>
      <c r="S4032" t="s">
        <v>8317</v>
      </c>
      <c r="T4032" t="s">
        <v>8318</v>
      </c>
      <c r="U4032">
        <f t="shared" si="314"/>
        <v>29.128946759265091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10"/>
        <v>41991.418564814812</v>
      </c>
      <c r="K4033">
        <v>1414591364</v>
      </c>
      <c r="L4033" s="13">
        <f t="shared" si="31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12"/>
        <v>0</v>
      </c>
      <c r="R4033" s="8" t="e">
        <f t="shared" si="313"/>
        <v>#DIV/0!</v>
      </c>
      <c r="S4033" t="s">
        <v>8317</v>
      </c>
      <c r="T4033" t="s">
        <v>8318</v>
      </c>
      <c r="U4033">
        <f t="shared" si="3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ref="J4034:J4097" si="315">(I4034/86400)+25569+(-5/24)</f>
        <v>42353.642546296294</v>
      </c>
      <c r="K4034">
        <v>1445023516</v>
      </c>
      <c r="L4034" s="13">
        <f t="shared" ref="L4034:L4097" si="316">(K4034/86400)+25569+(-5/24)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17">E4034/D4034</f>
        <v>6.8287037037037035E-2</v>
      </c>
      <c r="R4034" s="8">
        <f t="shared" ref="R4034:R4097" si="318">E4034/N4034</f>
        <v>59</v>
      </c>
      <c r="S4034" t="s">
        <v>8317</v>
      </c>
      <c r="T4034" t="s">
        <v>8318</v>
      </c>
      <c r="U4034">
        <f t="shared" si="3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si="315"/>
        <v>42645.166666666664</v>
      </c>
      <c r="K4035">
        <v>1472711224</v>
      </c>
      <c r="L4035" s="13">
        <f t="shared" si="316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17"/>
        <v>0.25698702928870293</v>
      </c>
      <c r="R4035" s="8">
        <f t="shared" si="318"/>
        <v>65.340319148936175</v>
      </c>
      <c r="S4035" t="s">
        <v>8317</v>
      </c>
      <c r="T4035" t="s">
        <v>8318</v>
      </c>
      <c r="U4035">
        <f t="shared" ref="U4035:U4098" si="319">J4035-L4035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15"/>
        <v>42097.697337962956</v>
      </c>
      <c r="K4036">
        <v>1425509050</v>
      </c>
      <c r="L4036" s="13">
        <f t="shared" si="316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17"/>
        <v>1.4814814814814815E-2</v>
      </c>
      <c r="R4036" s="8">
        <f t="shared" si="318"/>
        <v>100</v>
      </c>
      <c r="S4036" t="s">
        <v>8317</v>
      </c>
      <c r="T4036" t="s">
        <v>8318</v>
      </c>
      <c r="U4036">
        <f t="shared" si="319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15"/>
        <v>41933.674618055556</v>
      </c>
      <c r="K4037">
        <v>1411333887</v>
      </c>
      <c r="L4037" s="13">
        <f t="shared" si="316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17"/>
        <v>0.36849999999999999</v>
      </c>
      <c r="R4037" s="8">
        <f t="shared" si="318"/>
        <v>147.4</v>
      </c>
      <c r="S4037" t="s">
        <v>8317</v>
      </c>
      <c r="T4037" t="s">
        <v>8318</v>
      </c>
      <c r="U4037">
        <f t="shared" si="319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15"/>
        <v>41821.729166666664</v>
      </c>
      <c r="K4038">
        <v>1402784964</v>
      </c>
      <c r="L4038" s="13">
        <f t="shared" si="316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17"/>
        <v>0.47049999999999997</v>
      </c>
      <c r="R4038" s="8">
        <f t="shared" si="318"/>
        <v>166.05882352941177</v>
      </c>
      <c r="S4038" t="s">
        <v>8317</v>
      </c>
      <c r="T4038" t="s">
        <v>8318</v>
      </c>
      <c r="U4038">
        <f t="shared" si="319"/>
        <v>17.000416666662204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15"/>
        <v>42514.392361111109</v>
      </c>
      <c r="K4039">
        <v>1462585315</v>
      </c>
      <c r="L4039" s="13">
        <f t="shared" si="316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17"/>
        <v>0.11428571428571428</v>
      </c>
      <c r="R4039" s="8">
        <f t="shared" si="318"/>
        <v>40</v>
      </c>
      <c r="S4039" t="s">
        <v>8317</v>
      </c>
      <c r="T4039" t="s">
        <v>8318</v>
      </c>
      <c r="U4039">
        <f t="shared" si="319"/>
        <v>17.529918981483206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15"/>
        <v>41929.590393518512</v>
      </c>
      <c r="K4040">
        <v>1408389010</v>
      </c>
      <c r="L4040" s="13">
        <f t="shared" si="316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17"/>
        <v>0.12039999999999999</v>
      </c>
      <c r="R4040" s="8">
        <f t="shared" si="318"/>
        <v>75.25</v>
      </c>
      <c r="S4040" t="s">
        <v>8317</v>
      </c>
      <c r="T4040" t="s">
        <v>8318</v>
      </c>
      <c r="U4040">
        <f t="shared" si="319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15"/>
        <v>42339.040972222218</v>
      </c>
      <c r="K4041">
        <v>1446048367</v>
      </c>
      <c r="L4041" s="13">
        <f t="shared" si="316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17"/>
        <v>0.6</v>
      </c>
      <c r="R4041" s="8">
        <f t="shared" si="318"/>
        <v>60</v>
      </c>
      <c r="S4041" t="s">
        <v>8317</v>
      </c>
      <c r="T4041" t="s">
        <v>8318</v>
      </c>
      <c r="U4041">
        <f t="shared" si="319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15"/>
        <v>42202.916666666664</v>
      </c>
      <c r="K4042">
        <v>1432100004</v>
      </c>
      <c r="L4042" s="13">
        <f t="shared" si="316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17"/>
        <v>0.3125</v>
      </c>
      <c r="R4042" s="8">
        <f t="shared" si="318"/>
        <v>1250</v>
      </c>
      <c r="S4042" t="s">
        <v>8317</v>
      </c>
      <c r="T4042" t="s">
        <v>8318</v>
      </c>
      <c r="U4042">
        <f t="shared" si="319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15"/>
        <v>42619.265671296293</v>
      </c>
      <c r="K4043">
        <v>1467976954</v>
      </c>
      <c r="L4043" s="13">
        <f t="shared" si="316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17"/>
        <v>4.1999999999999997E-3</v>
      </c>
      <c r="R4043" s="8">
        <f t="shared" si="318"/>
        <v>10.5</v>
      </c>
      <c r="S4043" t="s">
        <v>8317</v>
      </c>
      <c r="T4043" t="s">
        <v>8318</v>
      </c>
      <c r="U4043">
        <f t="shared" si="319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15"/>
        <v>42024.594444444439</v>
      </c>
      <c r="K4044">
        <v>1419213664</v>
      </c>
      <c r="L4044" s="13">
        <f t="shared" si="316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17"/>
        <v>2.0999999999999999E-3</v>
      </c>
      <c r="R4044" s="8">
        <f t="shared" si="318"/>
        <v>7</v>
      </c>
      <c r="S4044" t="s">
        <v>8317</v>
      </c>
      <c r="T4044" t="s">
        <v>8318</v>
      </c>
      <c r="U4044">
        <f t="shared" si="319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15"/>
        <v>41963.749131944445</v>
      </c>
      <c r="K4045">
        <v>1415228325</v>
      </c>
      <c r="L4045" s="13">
        <f t="shared" si="316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17"/>
        <v>0</v>
      </c>
      <c r="R4045" s="8" t="e">
        <f t="shared" si="318"/>
        <v>#DIV/0!</v>
      </c>
      <c r="S4045" t="s">
        <v>8317</v>
      </c>
      <c r="T4045" t="s">
        <v>8318</v>
      </c>
      <c r="U4045">
        <f t="shared" si="319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15"/>
        <v>42103.999999999993</v>
      </c>
      <c r="K4046">
        <v>1426050982</v>
      </c>
      <c r="L4046" s="13">
        <f t="shared" si="316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17"/>
        <v>0.375</v>
      </c>
      <c r="R4046" s="8">
        <f t="shared" si="318"/>
        <v>56.25</v>
      </c>
      <c r="S4046" t="s">
        <v>8317</v>
      </c>
      <c r="T4046" t="s">
        <v>8318</v>
      </c>
      <c r="U4046">
        <f t="shared" si="319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15"/>
        <v>41871.992928240739</v>
      </c>
      <c r="K4047">
        <v>1406004589</v>
      </c>
      <c r="L4047" s="13">
        <f t="shared" si="316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17"/>
        <v>2.0000000000000001E-4</v>
      </c>
      <c r="R4047" s="8">
        <f t="shared" si="318"/>
        <v>1</v>
      </c>
      <c r="S4047" t="s">
        <v>8317</v>
      </c>
      <c r="T4047" t="s">
        <v>8318</v>
      </c>
      <c r="U4047">
        <f t="shared" si="319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15"/>
        <v>41934.442245370366</v>
      </c>
      <c r="K4048">
        <v>1411400210</v>
      </c>
      <c r="L4048" s="13">
        <f t="shared" si="316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17"/>
        <v>8.2142857142857142E-2</v>
      </c>
      <c r="R4048" s="8">
        <f t="shared" si="318"/>
        <v>38.333333333333336</v>
      </c>
      <c r="S4048" t="s">
        <v>8317</v>
      </c>
      <c r="T4048" t="s">
        <v>8318</v>
      </c>
      <c r="U4048">
        <f t="shared" si="319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15"/>
        <v>42014.833333333336</v>
      </c>
      <c r="K4049">
        <v>1418862743</v>
      </c>
      <c r="L4049" s="13">
        <f t="shared" si="316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17"/>
        <v>2.1999999999999999E-2</v>
      </c>
      <c r="R4049" s="8">
        <f t="shared" si="318"/>
        <v>27.5</v>
      </c>
      <c r="S4049" t="s">
        <v>8317</v>
      </c>
      <c r="T4049" t="s">
        <v>8318</v>
      </c>
      <c r="U4049">
        <f t="shared" si="319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15"/>
        <v>42471.259108796294</v>
      </c>
      <c r="K4050">
        <v>1457352787</v>
      </c>
      <c r="L4050" s="13">
        <f t="shared" si="316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17"/>
        <v>0.17652941176470588</v>
      </c>
      <c r="R4050" s="8">
        <f t="shared" si="318"/>
        <v>32.978021978021978</v>
      </c>
      <c r="S4050" t="s">
        <v>8317</v>
      </c>
      <c r="T4050" t="s">
        <v>8318</v>
      </c>
      <c r="U4050">
        <f t="shared" si="319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15"/>
        <v>42199.750173611108</v>
      </c>
      <c r="K4051">
        <v>1434322815</v>
      </c>
      <c r="L4051" s="13">
        <f t="shared" si="316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17"/>
        <v>8.0000000000000004E-4</v>
      </c>
      <c r="R4051" s="8">
        <f t="shared" si="318"/>
        <v>16</v>
      </c>
      <c r="S4051" t="s">
        <v>8317</v>
      </c>
      <c r="T4051" t="s">
        <v>8318</v>
      </c>
      <c r="U4051">
        <f t="shared" si="319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15"/>
        <v>41935.428136574068</v>
      </c>
      <c r="K4052">
        <v>1411485391</v>
      </c>
      <c r="L4052" s="13">
        <f t="shared" si="316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17"/>
        <v>6.6666666666666664E-4</v>
      </c>
      <c r="R4052" s="8">
        <f t="shared" si="318"/>
        <v>1</v>
      </c>
      <c r="S4052" t="s">
        <v>8317</v>
      </c>
      <c r="T4052" t="s">
        <v>8318</v>
      </c>
      <c r="U4052">
        <f t="shared" si="319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15"/>
        <v>41768.078472222223</v>
      </c>
      <c r="K4053">
        <v>1399058797</v>
      </c>
      <c r="L4053" s="13">
        <f t="shared" si="316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17"/>
        <v>0</v>
      </c>
      <c r="R4053" s="8" t="e">
        <f t="shared" si="318"/>
        <v>#DIV/0!</v>
      </c>
      <c r="S4053" t="s">
        <v>8317</v>
      </c>
      <c r="T4053" t="s">
        <v>8318</v>
      </c>
      <c r="U4053">
        <f t="shared" si="319"/>
        <v>6.4766550925996853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15"/>
        <v>41925.670324074068</v>
      </c>
      <c r="K4054">
        <v>1408050316</v>
      </c>
      <c r="L4054" s="13">
        <f t="shared" si="316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17"/>
        <v>0.37533333333333335</v>
      </c>
      <c r="R4054" s="8">
        <f t="shared" si="318"/>
        <v>86.615384615384613</v>
      </c>
      <c r="S4054" t="s">
        <v>8317</v>
      </c>
      <c r="T4054" t="s">
        <v>8318</v>
      </c>
      <c r="U4054">
        <f t="shared" si="319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15"/>
        <v>41958.624999999993</v>
      </c>
      <c r="K4055">
        <v>1413477228</v>
      </c>
      <c r="L4055" s="13">
        <f t="shared" si="316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17"/>
        <v>0.22</v>
      </c>
      <c r="R4055" s="8">
        <f t="shared" si="318"/>
        <v>55</v>
      </c>
      <c r="S4055" t="s">
        <v>8317</v>
      </c>
      <c r="T4055" t="s">
        <v>8318</v>
      </c>
      <c r="U4055">
        <f t="shared" si="319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15"/>
        <v>42643.958333333336</v>
      </c>
      <c r="K4056">
        <v>1472674285</v>
      </c>
      <c r="L4056" s="13">
        <f t="shared" si="316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17"/>
        <v>0</v>
      </c>
      <c r="R4056" s="8" t="e">
        <f t="shared" si="318"/>
        <v>#DIV/0!</v>
      </c>
      <c r="S4056" t="s">
        <v>8317</v>
      </c>
      <c r="T4056" t="s">
        <v>8318</v>
      </c>
      <c r="U4056">
        <f t="shared" si="319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15"/>
        <v>41809.44017361111</v>
      </c>
      <c r="K4057">
        <v>1400600031</v>
      </c>
      <c r="L4057" s="13">
        <f t="shared" si="316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17"/>
        <v>0.1762</v>
      </c>
      <c r="R4057" s="8">
        <f t="shared" si="318"/>
        <v>41.952380952380949</v>
      </c>
      <c r="S4057" t="s">
        <v>8317</v>
      </c>
      <c r="T4057" t="s">
        <v>8318</v>
      </c>
      <c r="U4057">
        <f t="shared" si="319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15"/>
        <v>42554.624305555553</v>
      </c>
      <c r="K4058">
        <v>1465856639</v>
      </c>
      <c r="L4058" s="13">
        <f t="shared" si="316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17"/>
        <v>0.53</v>
      </c>
      <c r="R4058" s="8">
        <f t="shared" si="318"/>
        <v>88.333333333333329</v>
      </c>
      <c r="S4058" t="s">
        <v>8317</v>
      </c>
      <c r="T4058" t="s">
        <v>8318</v>
      </c>
      <c r="U4058">
        <f t="shared" si="319"/>
        <v>19.899317129631527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15"/>
        <v>42333.749999999993</v>
      </c>
      <c r="K4059">
        <v>1446506080</v>
      </c>
      <c r="L4059" s="13">
        <f t="shared" si="316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17"/>
        <v>0.22142857142857142</v>
      </c>
      <c r="R4059" s="8">
        <f t="shared" si="318"/>
        <v>129.16666666666666</v>
      </c>
      <c r="S4059" t="s">
        <v>8317</v>
      </c>
      <c r="T4059" t="s">
        <v>8318</v>
      </c>
      <c r="U4059">
        <f t="shared" si="319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15"/>
        <v>42460.957638888889</v>
      </c>
      <c r="K4060">
        <v>1458178044</v>
      </c>
      <c r="L4060" s="13">
        <f t="shared" si="316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17"/>
        <v>2.5333333333333333E-2</v>
      </c>
      <c r="R4060" s="8">
        <f t="shared" si="318"/>
        <v>23.75</v>
      </c>
      <c r="S4060" t="s">
        <v>8317</v>
      </c>
      <c r="T4060" t="s">
        <v>8318</v>
      </c>
      <c r="U4060">
        <f t="shared" si="319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15"/>
        <v>41897.916666666664</v>
      </c>
      <c r="K4061">
        <v>1408116152</v>
      </c>
      <c r="L4061" s="13">
        <f t="shared" si="316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17"/>
        <v>2.5000000000000001E-2</v>
      </c>
      <c r="R4061" s="8">
        <f t="shared" si="318"/>
        <v>35.714285714285715</v>
      </c>
      <c r="S4061" t="s">
        <v>8317</v>
      </c>
      <c r="T4061" t="s">
        <v>8318</v>
      </c>
      <c r="U4061">
        <f t="shared" si="319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15"/>
        <v>41813.458333333328</v>
      </c>
      <c r="K4062">
        <v>1400604056</v>
      </c>
      <c r="L4062" s="13">
        <f t="shared" si="316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17"/>
        <v>2.8500000000000001E-2</v>
      </c>
      <c r="R4062" s="8">
        <f t="shared" si="318"/>
        <v>57</v>
      </c>
      <c r="S4062" t="s">
        <v>8317</v>
      </c>
      <c r="T4062" t="s">
        <v>8318</v>
      </c>
      <c r="U4062">
        <f t="shared" si="319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15"/>
        <v>42480.891469907401</v>
      </c>
      <c r="K4063">
        <v>1456025023</v>
      </c>
      <c r="L4063" s="13">
        <f t="shared" si="316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17"/>
        <v>0</v>
      </c>
      <c r="R4063" s="8" t="e">
        <f t="shared" si="318"/>
        <v>#DIV/0!</v>
      </c>
      <c r="S4063" t="s">
        <v>8317</v>
      </c>
      <c r="T4063" t="s">
        <v>8318</v>
      </c>
      <c r="U4063">
        <f t="shared" si="319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15"/>
        <v>42553.530879629623</v>
      </c>
      <c r="K4064">
        <v>1464889468</v>
      </c>
      <c r="L4064" s="13">
        <f t="shared" si="316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17"/>
        <v>2.4500000000000001E-2</v>
      </c>
      <c r="R4064" s="8">
        <f t="shared" si="318"/>
        <v>163.33333333333334</v>
      </c>
      <c r="S4064" t="s">
        <v>8317</v>
      </c>
      <c r="T4064" t="s">
        <v>8318</v>
      </c>
      <c r="U4064">
        <f t="shared" si="319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15"/>
        <v>41817.473194444443</v>
      </c>
      <c r="K4065">
        <v>1401294084</v>
      </c>
      <c r="L4065" s="13">
        <f t="shared" si="316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17"/>
        <v>1.4210526315789474E-2</v>
      </c>
      <c r="R4065" s="8">
        <f t="shared" si="318"/>
        <v>15</v>
      </c>
      <c r="S4065" t="s">
        <v>8317</v>
      </c>
      <c r="T4065" t="s">
        <v>8318</v>
      </c>
      <c r="U4065">
        <f t="shared" si="319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15"/>
        <v>42123.379930555551</v>
      </c>
      <c r="K4066">
        <v>1427724426</v>
      </c>
      <c r="L4066" s="13">
        <f t="shared" si="316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17"/>
        <v>0.1925</v>
      </c>
      <c r="R4066" s="8">
        <f t="shared" si="318"/>
        <v>64.166666666666671</v>
      </c>
      <c r="S4066" t="s">
        <v>8317</v>
      </c>
      <c r="T4066" t="s">
        <v>8318</v>
      </c>
      <c r="U4066">
        <f t="shared" si="319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15"/>
        <v>41863.74318287037</v>
      </c>
      <c r="K4067">
        <v>1405291811</v>
      </c>
      <c r="L4067" s="13">
        <f t="shared" si="316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17"/>
        <v>6.7499999999999999E-3</v>
      </c>
      <c r="R4067" s="8">
        <f t="shared" si="318"/>
        <v>6.75</v>
      </c>
      <c r="S4067" t="s">
        <v>8317</v>
      </c>
      <c r="T4067" t="s">
        <v>8318</v>
      </c>
      <c r="U4067">
        <f t="shared" si="319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15"/>
        <v>42508.830879629626</v>
      </c>
      <c r="K4068">
        <v>1461027388</v>
      </c>
      <c r="L4068" s="13">
        <f t="shared" si="316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17"/>
        <v>1.6666666666666668E-3</v>
      </c>
      <c r="R4068" s="8">
        <f t="shared" si="318"/>
        <v>25</v>
      </c>
      <c r="S4068" t="s">
        <v>8317</v>
      </c>
      <c r="T4068" t="s">
        <v>8318</v>
      </c>
      <c r="U4068">
        <f t="shared" si="319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15"/>
        <v>42274.909143518518</v>
      </c>
      <c r="K4069">
        <v>1439952550</v>
      </c>
      <c r="L4069" s="13">
        <f t="shared" si="316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17"/>
        <v>0.60899999999999999</v>
      </c>
      <c r="R4069" s="8">
        <f t="shared" si="318"/>
        <v>179.11764705882354</v>
      </c>
      <c r="S4069" t="s">
        <v>8317</v>
      </c>
      <c r="T4069" t="s">
        <v>8318</v>
      </c>
      <c r="U4069">
        <f t="shared" si="319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15"/>
        <v>42748.753472222219</v>
      </c>
      <c r="K4070">
        <v>1481756855</v>
      </c>
      <c r="L4070" s="13">
        <f t="shared" si="316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17"/>
        <v>0.01</v>
      </c>
      <c r="R4070" s="8">
        <f t="shared" si="318"/>
        <v>34.950000000000003</v>
      </c>
      <c r="S4070" t="s">
        <v>8317</v>
      </c>
      <c r="T4070" t="s">
        <v>8318</v>
      </c>
      <c r="U4070">
        <f t="shared" si="319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15"/>
        <v>42063.291666666664</v>
      </c>
      <c r="K4071">
        <v>1421596356</v>
      </c>
      <c r="L4071" s="13">
        <f t="shared" si="316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17"/>
        <v>0.34399999999999997</v>
      </c>
      <c r="R4071" s="8">
        <f t="shared" si="318"/>
        <v>33.07692307692308</v>
      </c>
      <c r="S4071" t="s">
        <v>8317</v>
      </c>
      <c r="T4071" t="s">
        <v>8318</v>
      </c>
      <c r="U4071">
        <f t="shared" si="319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15"/>
        <v>42063.916666666664</v>
      </c>
      <c r="K4072">
        <v>1422374420</v>
      </c>
      <c r="L4072" s="13">
        <f t="shared" si="316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17"/>
        <v>0.16500000000000001</v>
      </c>
      <c r="R4072" s="8">
        <f t="shared" si="318"/>
        <v>27.5</v>
      </c>
      <c r="S4072" t="s">
        <v>8317</v>
      </c>
      <c r="T4072" t="s">
        <v>8318</v>
      </c>
      <c r="U4072">
        <f t="shared" si="319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15"/>
        <v>42730.59642361111</v>
      </c>
      <c r="K4073">
        <v>1480187931</v>
      </c>
      <c r="L4073" s="13">
        <f t="shared" si="316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17"/>
        <v>0</v>
      </c>
      <c r="R4073" s="8" t="e">
        <f t="shared" si="318"/>
        <v>#DIV/0!</v>
      </c>
      <c r="S4073" t="s">
        <v>8317</v>
      </c>
      <c r="T4073" t="s">
        <v>8318</v>
      </c>
      <c r="U4073">
        <f t="shared" si="319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15"/>
        <v>41872.566099537034</v>
      </c>
      <c r="K4074">
        <v>1403462111</v>
      </c>
      <c r="L4074" s="13">
        <f t="shared" si="316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17"/>
        <v>4.0000000000000001E-3</v>
      </c>
      <c r="R4074" s="8">
        <f t="shared" si="318"/>
        <v>2</v>
      </c>
      <c r="S4074" t="s">
        <v>8317</v>
      </c>
      <c r="T4074" t="s">
        <v>8318</v>
      </c>
      <c r="U4074">
        <f t="shared" si="319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15"/>
        <v>42132.958333333336</v>
      </c>
      <c r="K4075">
        <v>1426407426</v>
      </c>
      <c r="L4075" s="13">
        <f t="shared" si="316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17"/>
        <v>1.0571428571428572E-2</v>
      </c>
      <c r="R4075" s="8">
        <f t="shared" si="318"/>
        <v>18.5</v>
      </c>
      <c r="S4075" t="s">
        <v>8317</v>
      </c>
      <c r="T4075" t="s">
        <v>8318</v>
      </c>
      <c r="U4075">
        <f t="shared" si="319"/>
        <v>54.821458333339251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15"/>
        <v>42313.386284722219</v>
      </c>
      <c r="K4076">
        <v>1444137375</v>
      </c>
      <c r="L4076" s="13">
        <f t="shared" si="316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17"/>
        <v>0.26727272727272727</v>
      </c>
      <c r="R4076" s="8">
        <f t="shared" si="318"/>
        <v>35</v>
      </c>
      <c r="S4076" t="s">
        <v>8317</v>
      </c>
      <c r="T4076" t="s">
        <v>8318</v>
      </c>
      <c r="U4076">
        <f t="shared" si="319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15"/>
        <v>41820.519444444442</v>
      </c>
      <c r="K4077">
        <v>1400547969</v>
      </c>
      <c r="L4077" s="13">
        <f t="shared" si="316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17"/>
        <v>0.28799999999999998</v>
      </c>
      <c r="R4077" s="8">
        <f t="shared" si="318"/>
        <v>44.307692307692307</v>
      </c>
      <c r="S4077" t="s">
        <v>8317</v>
      </c>
      <c r="T4077" t="s">
        <v>8318</v>
      </c>
      <c r="U4077">
        <f t="shared" si="319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15"/>
        <v>41933.618750000001</v>
      </c>
      <c r="K4078">
        <v>1411499149</v>
      </c>
      <c r="L4078" s="13">
        <f t="shared" si="316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17"/>
        <v>0</v>
      </c>
      <c r="R4078" s="8" t="e">
        <f t="shared" si="318"/>
        <v>#DIV/0!</v>
      </c>
      <c r="S4078" t="s">
        <v>8317</v>
      </c>
      <c r="T4078" t="s">
        <v>8318</v>
      </c>
      <c r="U4078">
        <f t="shared" si="319"/>
        <v>28.031377314822748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15"/>
        <v>42725.502245370364</v>
      </c>
      <c r="K4079">
        <v>1479747794</v>
      </c>
      <c r="L4079" s="13">
        <f t="shared" si="316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17"/>
        <v>8.8999999999999996E-2</v>
      </c>
      <c r="R4079" s="8">
        <f t="shared" si="318"/>
        <v>222.5</v>
      </c>
      <c r="S4079" t="s">
        <v>8317</v>
      </c>
      <c r="T4079" t="s">
        <v>8318</v>
      </c>
      <c r="U4079">
        <f t="shared" si="319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15"/>
        <v>42762.579189814809</v>
      </c>
      <c r="K4080">
        <v>1482951242</v>
      </c>
      <c r="L4080" s="13">
        <f t="shared" si="316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17"/>
        <v>0</v>
      </c>
      <c r="R4080" s="8" t="e">
        <f t="shared" si="318"/>
        <v>#DIV/0!</v>
      </c>
      <c r="S4080" t="s">
        <v>8317</v>
      </c>
      <c r="T4080" t="s">
        <v>8318</v>
      </c>
      <c r="U4080">
        <f t="shared" si="319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15"/>
        <v>42540.730567129627</v>
      </c>
      <c r="K4081">
        <v>1463783521</v>
      </c>
      <c r="L4081" s="13">
        <f t="shared" si="316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17"/>
        <v>1.6666666666666668E-3</v>
      </c>
      <c r="R4081" s="8">
        <f t="shared" si="318"/>
        <v>5</v>
      </c>
      <c r="S4081" t="s">
        <v>8317</v>
      </c>
      <c r="T4081" t="s">
        <v>8318</v>
      </c>
      <c r="U4081">
        <f t="shared" si="319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15"/>
        <v>42535.579166666663</v>
      </c>
      <c r="K4082">
        <v>1463849116</v>
      </c>
      <c r="L4082" s="13">
        <f t="shared" si="316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17"/>
        <v>0</v>
      </c>
      <c r="R4082" s="8" t="e">
        <f t="shared" si="318"/>
        <v>#DIV/0!</v>
      </c>
      <c r="S4082" t="s">
        <v>8317</v>
      </c>
      <c r="T4082" t="s">
        <v>8318</v>
      </c>
      <c r="U4082">
        <f t="shared" si="319"/>
        <v>24.089398148142209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15"/>
        <v>42071.331307870372</v>
      </c>
      <c r="K4083">
        <v>1423231025</v>
      </c>
      <c r="L4083" s="13">
        <f t="shared" si="316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17"/>
        <v>0.15737410071942445</v>
      </c>
      <c r="R4083" s="8">
        <f t="shared" si="318"/>
        <v>29.166666666666668</v>
      </c>
      <c r="S4083" t="s">
        <v>8317</v>
      </c>
      <c r="T4083" t="s">
        <v>8318</v>
      </c>
      <c r="U4083">
        <f t="shared" si="319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15"/>
        <v>42322.749999999993</v>
      </c>
      <c r="K4084">
        <v>1446179553</v>
      </c>
      <c r="L4084" s="13">
        <f t="shared" si="316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17"/>
        <v>0.02</v>
      </c>
      <c r="R4084" s="8">
        <f t="shared" si="318"/>
        <v>1.5</v>
      </c>
      <c r="S4084" t="s">
        <v>8317</v>
      </c>
      <c r="T4084" t="s">
        <v>8318</v>
      </c>
      <c r="U4084">
        <f t="shared" si="319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15"/>
        <v>42383.553425925922</v>
      </c>
      <c r="K4085">
        <v>1450203416</v>
      </c>
      <c r="L4085" s="13">
        <f t="shared" si="316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17"/>
        <v>0.21685714285714286</v>
      </c>
      <c r="R4085" s="8">
        <f t="shared" si="318"/>
        <v>126.5</v>
      </c>
      <c r="S4085" t="s">
        <v>8317</v>
      </c>
      <c r="T4085" t="s">
        <v>8318</v>
      </c>
      <c r="U4085">
        <f t="shared" si="319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15"/>
        <v>42652.228078703702</v>
      </c>
      <c r="K4086">
        <v>1473416906</v>
      </c>
      <c r="L4086" s="13">
        <f t="shared" si="316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17"/>
        <v>3.3333333333333335E-3</v>
      </c>
      <c r="R4086" s="8">
        <f t="shared" si="318"/>
        <v>10</v>
      </c>
      <c r="S4086" t="s">
        <v>8317</v>
      </c>
      <c r="T4086" t="s">
        <v>8318</v>
      </c>
      <c r="U4086">
        <f t="shared" si="319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15"/>
        <v>42086.957638888889</v>
      </c>
      <c r="K4087">
        <v>1424701775</v>
      </c>
      <c r="L4087" s="13">
        <f t="shared" si="316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17"/>
        <v>2.8571428571428571E-3</v>
      </c>
      <c r="R4087" s="8">
        <f t="shared" si="318"/>
        <v>10</v>
      </c>
      <c r="S4087" t="s">
        <v>8317</v>
      </c>
      <c r="T4087" t="s">
        <v>8318</v>
      </c>
      <c r="U4087">
        <f t="shared" si="319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15"/>
        <v>42328.958333333336</v>
      </c>
      <c r="K4088">
        <v>1445985299</v>
      </c>
      <c r="L4088" s="13">
        <f t="shared" si="316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17"/>
        <v>4.7E-2</v>
      </c>
      <c r="R4088" s="8">
        <f t="shared" si="318"/>
        <v>9.4</v>
      </c>
      <c r="S4088" t="s">
        <v>8317</v>
      </c>
      <c r="T4088" t="s">
        <v>8318</v>
      </c>
      <c r="U4088">
        <f t="shared" si="319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15"/>
        <v>42568.53456018518</v>
      </c>
      <c r="K4089">
        <v>1466185786</v>
      </c>
      <c r="L4089" s="13">
        <f t="shared" si="316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17"/>
        <v>0</v>
      </c>
      <c r="R4089" s="8" t="e">
        <f t="shared" si="318"/>
        <v>#DIV/0!</v>
      </c>
      <c r="S4089" t="s">
        <v>8317</v>
      </c>
      <c r="T4089" t="s">
        <v>8318</v>
      </c>
      <c r="U4089">
        <f t="shared" si="319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15"/>
        <v>42020.226388888885</v>
      </c>
      <c r="K4090">
        <v>1418827324</v>
      </c>
      <c r="L4090" s="13">
        <f t="shared" si="316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17"/>
        <v>0.108</v>
      </c>
      <c r="R4090" s="8">
        <f t="shared" si="318"/>
        <v>72</v>
      </c>
      <c r="S4090" t="s">
        <v>8317</v>
      </c>
      <c r="T4090" t="s">
        <v>8318</v>
      </c>
      <c r="U4090">
        <f t="shared" si="319"/>
        <v>29.822175925924967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15"/>
        <v>42155.524305555555</v>
      </c>
      <c r="K4091">
        <v>1430242488</v>
      </c>
      <c r="L4091" s="13">
        <f t="shared" si="316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17"/>
        <v>4.8000000000000001E-2</v>
      </c>
      <c r="R4091" s="8">
        <f t="shared" si="318"/>
        <v>30</v>
      </c>
      <c r="S4091" t="s">
        <v>8317</v>
      </c>
      <c r="T4091" t="s">
        <v>8318</v>
      </c>
      <c r="U4091">
        <f t="shared" si="319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15"/>
        <v>42223.416666666664</v>
      </c>
      <c r="K4092">
        <v>1437754137</v>
      </c>
      <c r="L4092" s="13">
        <f t="shared" si="316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17"/>
        <v>3.2000000000000001E-2</v>
      </c>
      <c r="R4092" s="8">
        <f t="shared" si="318"/>
        <v>10.666666666666666</v>
      </c>
      <c r="S4092" t="s">
        <v>8317</v>
      </c>
      <c r="T4092" t="s">
        <v>8318</v>
      </c>
      <c r="U4092">
        <f t="shared" si="319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15"/>
        <v>42020.298043981478</v>
      </c>
      <c r="K4093">
        <v>1418818151</v>
      </c>
      <c r="L4093" s="13">
        <f t="shared" si="316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17"/>
        <v>0.1275</v>
      </c>
      <c r="R4093" s="8">
        <f t="shared" si="318"/>
        <v>25.5</v>
      </c>
      <c r="S4093" t="s">
        <v>8317</v>
      </c>
      <c r="T4093" t="s">
        <v>8318</v>
      </c>
      <c r="U4093">
        <f t="shared" si="319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15"/>
        <v>42098.944988425923</v>
      </c>
      <c r="K4094">
        <v>1423024847</v>
      </c>
      <c r="L4094" s="13">
        <f t="shared" si="316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17"/>
        <v>1.8181818181818181E-4</v>
      </c>
      <c r="R4094" s="8">
        <f t="shared" si="318"/>
        <v>20</v>
      </c>
      <c r="S4094" t="s">
        <v>8317</v>
      </c>
      <c r="T4094" t="s">
        <v>8318</v>
      </c>
      <c r="U4094">
        <f t="shared" si="319"/>
        <v>59.958333333335759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15"/>
        <v>42238.607557870368</v>
      </c>
      <c r="K4095">
        <v>1435088093</v>
      </c>
      <c r="L4095" s="13">
        <f t="shared" si="316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17"/>
        <v>2.4E-2</v>
      </c>
      <c r="R4095" s="8">
        <f t="shared" si="318"/>
        <v>15</v>
      </c>
      <c r="S4095" t="s">
        <v>8317</v>
      </c>
      <c r="T4095" t="s">
        <v>8318</v>
      </c>
      <c r="U4095">
        <f t="shared" si="319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15"/>
        <v>41933.999305555553</v>
      </c>
      <c r="K4096">
        <v>1410141900</v>
      </c>
      <c r="L4096" s="13">
        <f t="shared" si="316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17"/>
        <v>0.36499999999999999</v>
      </c>
      <c r="R4096" s="8">
        <f t="shared" si="318"/>
        <v>91.25</v>
      </c>
      <c r="S4096" t="s">
        <v>8317</v>
      </c>
      <c r="T4096" t="s">
        <v>8318</v>
      </c>
      <c r="U4096">
        <f t="shared" si="319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15"/>
        <v>42722.823495370372</v>
      </c>
      <c r="K4097">
        <v>1479516350</v>
      </c>
      <c r="L4097" s="13">
        <f t="shared" si="316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17"/>
        <v>2.6666666666666668E-2</v>
      </c>
      <c r="R4097" s="8">
        <f t="shared" si="318"/>
        <v>800</v>
      </c>
      <c r="S4097" t="s">
        <v>8317</v>
      </c>
      <c r="T4097" t="s">
        <v>8318</v>
      </c>
      <c r="U4097">
        <f t="shared" si="319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ref="J4098:J4115" si="320">(I4098/86400)+25569+(-5/24)</f>
        <v>42794.160416666666</v>
      </c>
      <c r="K4098">
        <v>1484484219</v>
      </c>
      <c r="L4098" s="13">
        <f t="shared" ref="L4098:L4115" si="321">(K4098/86400)+25569+(-5/24)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22">E4098/D4098</f>
        <v>0.11428571428571428</v>
      </c>
      <c r="R4098" s="8">
        <f t="shared" ref="R4098:R4115" si="323">E4098/N4098</f>
        <v>80</v>
      </c>
      <c r="S4098" t="s">
        <v>8317</v>
      </c>
      <c r="T4098" t="s">
        <v>8318</v>
      </c>
      <c r="U4098">
        <f t="shared" si="319"/>
        <v>43.838437500002328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si="320"/>
        <v>42400.788194444445</v>
      </c>
      <c r="K4099">
        <v>1449431237</v>
      </c>
      <c r="L4099" s="13">
        <f t="shared" si="321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22"/>
        <v>0</v>
      </c>
      <c r="R4099" s="8" t="e">
        <f t="shared" si="323"/>
        <v>#DIV/0!</v>
      </c>
      <c r="S4099" t="s">
        <v>8317</v>
      </c>
      <c r="T4099" t="s">
        <v>8318</v>
      </c>
      <c r="U4099">
        <f t="shared" ref="U4099:U4115" si="324">J4099-L4099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20"/>
        <v>42525.51385416666</v>
      </c>
      <c r="K4100">
        <v>1462468797</v>
      </c>
      <c r="L4100" s="13">
        <f t="shared" si="321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22"/>
        <v>0</v>
      </c>
      <c r="R4100" s="8" t="e">
        <f t="shared" si="323"/>
        <v>#DIV/0!</v>
      </c>
      <c r="S4100" t="s">
        <v>8317</v>
      </c>
      <c r="T4100" t="s">
        <v>8318</v>
      </c>
      <c r="U4100">
        <f t="shared" si="32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20"/>
        <v>42615.642048611109</v>
      </c>
      <c r="K4101">
        <v>1468959873</v>
      </c>
      <c r="L4101" s="13">
        <f t="shared" si="321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22"/>
        <v>1.1111111111111112E-2</v>
      </c>
      <c r="R4101" s="8">
        <f t="shared" si="323"/>
        <v>50</v>
      </c>
      <c r="S4101" t="s">
        <v>8317</v>
      </c>
      <c r="T4101" t="s">
        <v>8318</v>
      </c>
      <c r="U4101">
        <f t="shared" si="32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20"/>
        <v>41936.916550925926</v>
      </c>
      <c r="K4102">
        <v>1413341990</v>
      </c>
      <c r="L4102" s="13">
        <f t="shared" si="321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22"/>
        <v>0</v>
      </c>
      <c r="R4102" s="8" t="e">
        <f t="shared" si="323"/>
        <v>#DIV/0!</v>
      </c>
      <c r="S4102" t="s">
        <v>8317</v>
      </c>
      <c r="T4102" t="s">
        <v>8318</v>
      </c>
      <c r="U4102">
        <f t="shared" si="32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20"/>
        <v>42760.695393518516</v>
      </c>
      <c r="K4103">
        <v>1482788482</v>
      </c>
      <c r="L4103" s="13">
        <f t="shared" si="321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22"/>
        <v>0</v>
      </c>
      <c r="R4103" s="8" t="e">
        <f t="shared" si="323"/>
        <v>#DIV/0!</v>
      </c>
      <c r="S4103" t="s">
        <v>8317</v>
      </c>
      <c r="T4103" t="s">
        <v>8318</v>
      </c>
      <c r="U4103">
        <f t="shared" si="32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20"/>
        <v>42505.639733796292</v>
      </c>
      <c r="K4104">
        <v>1460751673</v>
      </c>
      <c r="L4104" s="13">
        <f t="shared" si="321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22"/>
        <v>0.27400000000000002</v>
      </c>
      <c r="R4104" s="8">
        <f t="shared" si="323"/>
        <v>22.833333333333332</v>
      </c>
      <c r="S4104" t="s">
        <v>8317</v>
      </c>
      <c r="T4104" t="s">
        <v>8318</v>
      </c>
      <c r="U4104">
        <f t="shared" si="32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20"/>
        <v>42242.563888888886</v>
      </c>
      <c r="K4105">
        <v>1435953566</v>
      </c>
      <c r="L4105" s="13">
        <f t="shared" si="321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22"/>
        <v>0.1</v>
      </c>
      <c r="R4105" s="8">
        <f t="shared" si="323"/>
        <v>16.666666666666668</v>
      </c>
      <c r="S4105" t="s">
        <v>8317</v>
      </c>
      <c r="T4105" t="s">
        <v>8318</v>
      </c>
      <c r="U4105">
        <f t="shared" si="324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20"/>
        <v>42670.069837962961</v>
      </c>
      <c r="K4106">
        <v>1474958434</v>
      </c>
      <c r="L4106" s="13">
        <f t="shared" si="321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22"/>
        <v>0.21366666666666667</v>
      </c>
      <c r="R4106" s="8">
        <f t="shared" si="323"/>
        <v>45.785714285714285</v>
      </c>
      <c r="S4106" t="s">
        <v>8317</v>
      </c>
      <c r="T4106" t="s">
        <v>8318</v>
      </c>
      <c r="U4106">
        <f t="shared" si="32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20"/>
        <v>42729.802187499998</v>
      </c>
      <c r="K4107">
        <v>1479860109</v>
      </c>
      <c r="L4107" s="13">
        <f t="shared" si="321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22"/>
        <v>6.9696969696969702E-2</v>
      </c>
      <c r="R4107" s="8">
        <f t="shared" si="323"/>
        <v>383.33333333333331</v>
      </c>
      <c r="S4107" t="s">
        <v>8317</v>
      </c>
      <c r="T4107" t="s">
        <v>8318</v>
      </c>
      <c r="U4107">
        <f t="shared" si="32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20"/>
        <v>42095.833333333336</v>
      </c>
      <c r="K4108">
        <v>1424221866</v>
      </c>
      <c r="L4108" s="13">
        <f t="shared" si="321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22"/>
        <v>0.70599999999999996</v>
      </c>
      <c r="R4108" s="8">
        <f t="shared" si="323"/>
        <v>106.96969696969697</v>
      </c>
      <c r="S4108" t="s">
        <v>8317</v>
      </c>
      <c r="T4108" t="s">
        <v>8318</v>
      </c>
      <c r="U4108">
        <f t="shared" si="324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20"/>
        <v>41906.708344907405</v>
      </c>
      <c r="K4109">
        <v>1409608801</v>
      </c>
      <c r="L4109" s="13">
        <f t="shared" si="321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22"/>
        <v>2.0500000000000001E-2</v>
      </c>
      <c r="R4109" s="8">
        <f t="shared" si="323"/>
        <v>10.25</v>
      </c>
      <c r="S4109" t="s">
        <v>8317</v>
      </c>
      <c r="T4109" t="s">
        <v>8318</v>
      </c>
      <c r="U4109">
        <f t="shared" si="32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20"/>
        <v>42796.999999999993</v>
      </c>
      <c r="K4110">
        <v>1485909937</v>
      </c>
      <c r="L4110" s="13">
        <f t="shared" si="321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22"/>
        <v>1.9666666666666666E-2</v>
      </c>
      <c r="R4110" s="8">
        <f t="shared" si="323"/>
        <v>59</v>
      </c>
      <c r="S4110" t="s">
        <v>8317</v>
      </c>
      <c r="T4110" t="s">
        <v>8318</v>
      </c>
      <c r="U4110">
        <f t="shared" si="324"/>
        <v>30.176655092589499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20"/>
        <v>42337.372731481482</v>
      </c>
      <c r="K4111">
        <v>1446209804</v>
      </c>
      <c r="L4111" s="13">
        <f t="shared" si="321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22"/>
        <v>0</v>
      </c>
      <c r="R4111" s="8" t="e">
        <f t="shared" si="323"/>
        <v>#DIV/0!</v>
      </c>
      <c r="S4111" t="s">
        <v>8317</v>
      </c>
      <c r="T4111" t="s">
        <v>8318</v>
      </c>
      <c r="U4111">
        <f t="shared" si="324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20"/>
        <v>42572.418414351851</v>
      </c>
      <c r="K4112">
        <v>1463929351</v>
      </c>
      <c r="L4112" s="13">
        <f t="shared" si="321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22"/>
        <v>0.28666666666666668</v>
      </c>
      <c r="R4112" s="8">
        <f t="shared" si="323"/>
        <v>14.333333333333334</v>
      </c>
      <c r="S4112" t="s">
        <v>8317</v>
      </c>
      <c r="T4112" t="s">
        <v>8318</v>
      </c>
      <c r="U4112">
        <f t="shared" si="32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20"/>
        <v>42058.927546296291</v>
      </c>
      <c r="K4113">
        <v>1422155740</v>
      </c>
      <c r="L4113" s="13">
        <f t="shared" si="321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22"/>
        <v>3.1333333333333331E-2</v>
      </c>
      <c r="R4113" s="8">
        <f t="shared" si="323"/>
        <v>15.666666666666666</v>
      </c>
      <c r="S4113" t="s">
        <v>8317</v>
      </c>
      <c r="T4113" t="s">
        <v>8318</v>
      </c>
      <c r="U4113">
        <f t="shared" si="32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20"/>
        <v>42427.791666666664</v>
      </c>
      <c r="K4114">
        <v>1454280186</v>
      </c>
      <c r="L4114" s="13">
        <f t="shared" si="321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22"/>
        <v>4.0000000000000002E-4</v>
      </c>
      <c r="R4114" s="8">
        <f t="shared" si="323"/>
        <v>1</v>
      </c>
      <c r="S4114" t="s">
        <v>8317</v>
      </c>
      <c r="T4114" t="s">
        <v>8318</v>
      </c>
      <c r="U4114">
        <f t="shared" si="324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20"/>
        <v>42377.06527777778</v>
      </c>
      <c r="K4115">
        <v>1450619123</v>
      </c>
      <c r="L4115" s="13">
        <f t="shared" si="321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22"/>
        <v>2E-3</v>
      </c>
      <c r="R4115" s="8">
        <f t="shared" si="323"/>
        <v>1</v>
      </c>
      <c r="S4115" t="s">
        <v>8317</v>
      </c>
      <c r="T4115" t="s">
        <v>8318</v>
      </c>
      <c r="U4115">
        <f t="shared" si="324"/>
        <v>18.700428240743349</v>
      </c>
    </row>
  </sheetData>
  <autoFilter ref="A1:T4115" xr:uid="{E8F7E472-9EEC-4FBA-B872-E3FDD027E767}"/>
  <conditionalFormatting sqref="F1:F1048576">
    <cfRule type="cellIs" dxfId="6" priority="5" operator="equal">
      <formula>"live"</formula>
    </cfRule>
    <cfRule type="cellIs" dxfId="5" priority="6" operator="equal">
      <formula>"failed"</formula>
    </cfRule>
    <cfRule type="cellIs" dxfId="4" priority="7" operator="equal">
      <formula>"canceled"</formula>
    </cfRule>
    <cfRule type="cellIs" dxfId="3" priority="8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C3E3E"/>
        <color rgb="FF00FF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0DD65-9B52-433C-985F-0FF67B5436C6}">
  <sheetPr codeName="Sheet2"/>
  <dimension ref="A1:F14"/>
  <sheetViews>
    <sheetView workbookViewId="0">
      <selection activeCell="D7" sqref="D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85050-8967-4846-AFD0-30AD5E6033D6}">
  <sheetPr codeName="Sheet3"/>
  <dimension ref="A1:F47"/>
  <sheetViews>
    <sheetView topLeftCell="A2" workbookViewId="0">
      <selection sqref="A1:XFD104857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8365</v>
      </c>
      <c r="B2" t="s">
        <v>8364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362FA-D909-4A91-9416-A72BB1A59965}">
  <sheetPr codeName="Sheet4"/>
  <dimension ref="A1:E18"/>
  <sheetViews>
    <sheetView topLeftCell="C1" workbookViewId="0">
      <selection activeCell="D8" sqref="D8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9" t="s">
        <v>8365</v>
      </c>
      <c r="B1" t="s">
        <v>8364</v>
      </c>
    </row>
    <row r="2" spans="1:5" x14ac:dyDescent="0.3">
      <c r="A2" s="9" t="s">
        <v>8380</v>
      </c>
      <c r="B2" t="s">
        <v>8364</v>
      </c>
    </row>
    <row r="4" spans="1:5" x14ac:dyDescent="0.3">
      <c r="A4" s="9" t="s">
        <v>8362</v>
      </c>
      <c r="B4" s="9" t="s">
        <v>8363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0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0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0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0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0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0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0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0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0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0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">
      <c r="A17" s="10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68181-0284-417B-8ACE-6D5D984A983A}">
  <sheetPr codeName="Sheet5"/>
  <dimension ref="A3:C9"/>
  <sheetViews>
    <sheetView workbookViewId="0">
      <selection activeCell="H26" sqref="H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4" width="10.77734375" bestFit="1" customWidth="1"/>
    <col min="5" max="5" width="3.88671875" bestFit="1" customWidth="1"/>
    <col min="6" max="7" width="10.77734375" bestFit="1" customWidth="1"/>
  </cols>
  <sheetData>
    <row r="3" spans="1:3" x14ac:dyDescent="0.3">
      <c r="A3" s="9" t="s">
        <v>8362</v>
      </c>
      <c r="B3" s="9" t="s">
        <v>8363</v>
      </c>
    </row>
    <row r="4" spans="1:3" x14ac:dyDescent="0.3">
      <c r="A4" s="9" t="s">
        <v>8360</v>
      </c>
      <c r="B4" t="s">
        <v>8382</v>
      </c>
      <c r="C4" t="s">
        <v>8361</v>
      </c>
    </row>
    <row r="5" spans="1:3" x14ac:dyDescent="0.3">
      <c r="A5" s="10" t="s">
        <v>8219</v>
      </c>
      <c r="B5" s="11">
        <v>1699</v>
      </c>
      <c r="C5" s="11">
        <v>1699</v>
      </c>
    </row>
    <row r="6" spans="1:3" x14ac:dyDescent="0.3">
      <c r="A6" s="10" t="s">
        <v>8221</v>
      </c>
      <c r="B6" s="11">
        <v>1464</v>
      </c>
      <c r="C6" s="11">
        <v>1464</v>
      </c>
    </row>
    <row r="7" spans="1:3" x14ac:dyDescent="0.3">
      <c r="A7" s="10" t="s">
        <v>8220</v>
      </c>
      <c r="B7" s="11">
        <v>345</v>
      </c>
      <c r="C7" s="11">
        <v>345</v>
      </c>
    </row>
    <row r="8" spans="1:3" x14ac:dyDescent="0.3">
      <c r="A8" s="10" t="s">
        <v>8222</v>
      </c>
      <c r="B8" s="11">
        <v>49</v>
      </c>
      <c r="C8" s="11">
        <v>49</v>
      </c>
    </row>
    <row r="9" spans="1:3" x14ac:dyDescent="0.3">
      <c r="A9" s="10" t="s">
        <v>8361</v>
      </c>
      <c r="B9" s="11">
        <v>3557</v>
      </c>
      <c r="C9" s="11">
        <v>3557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45A7-B5ED-4058-B2BE-8F6AC68FD13C}">
  <sheetPr codeName="Sheet6"/>
  <dimension ref="A3:F46"/>
  <sheetViews>
    <sheetView topLeftCell="B2" workbookViewId="0">
      <selection activeCell="C29" sqref="C29"/>
    </sheetView>
  </sheetViews>
  <sheetFormatPr defaultRowHeight="14.4" x14ac:dyDescent="0.3"/>
  <cols>
    <col min="1" max="1" width="17.5546875" bestFit="1" customWidth="1"/>
    <col min="2" max="2" width="15.5546875" style="8" bestFit="1" customWidth="1"/>
    <col min="3" max="6" width="12" style="8" bestFit="1" customWidth="1"/>
    <col min="7" max="2549" width="15.5546875" bestFit="1" customWidth="1"/>
    <col min="2550" max="2551" width="10.77734375" bestFit="1" customWidth="1"/>
    <col min="2552" max="2555" width="12" bestFit="1" customWidth="1"/>
    <col min="2556" max="2556" width="11" bestFit="1" customWidth="1"/>
    <col min="2557" max="2558" width="12" bestFit="1" customWidth="1"/>
    <col min="2559" max="2559" width="4" bestFit="1" customWidth="1"/>
    <col min="2560" max="2562" width="12" bestFit="1" customWidth="1"/>
    <col min="2563" max="2563" width="6" bestFit="1" customWidth="1"/>
    <col min="2564" max="2577" width="12" bestFit="1" customWidth="1"/>
    <col min="2578" max="2578" width="4" bestFit="1" customWidth="1"/>
    <col min="2579" max="2579" width="6" bestFit="1" customWidth="1"/>
    <col min="2580" max="2587" width="12" bestFit="1" customWidth="1"/>
    <col min="2588" max="2588" width="11" bestFit="1" customWidth="1"/>
    <col min="2589" max="2593" width="12" bestFit="1" customWidth="1"/>
    <col min="2594" max="2594" width="6" bestFit="1" customWidth="1"/>
    <col min="2595" max="2596" width="12" bestFit="1" customWidth="1"/>
    <col min="2597" max="2597" width="7" bestFit="1" customWidth="1"/>
    <col min="2598" max="2598" width="8" bestFit="1" customWidth="1"/>
    <col min="2599" max="2606" width="12" bestFit="1" customWidth="1"/>
    <col min="2607" max="2607" width="11" bestFit="1" customWidth="1"/>
    <col min="2608" max="2613" width="12" bestFit="1" customWidth="1"/>
    <col min="2614" max="2614" width="6" bestFit="1" customWidth="1"/>
    <col min="2615" max="2615" width="4" bestFit="1" customWidth="1"/>
    <col min="2616" max="2619" width="12" bestFit="1" customWidth="1"/>
    <col min="2620" max="2620" width="4" bestFit="1" customWidth="1"/>
    <col min="2621" max="2630" width="12" bestFit="1" customWidth="1"/>
    <col min="2631" max="2631" width="6" bestFit="1" customWidth="1"/>
    <col min="2632" max="2639" width="12" bestFit="1" customWidth="1"/>
    <col min="2640" max="2640" width="6" bestFit="1" customWidth="1"/>
    <col min="2641" max="2648" width="12" bestFit="1" customWidth="1"/>
    <col min="2649" max="2649" width="11" bestFit="1" customWidth="1"/>
    <col min="2650" max="2660" width="12" bestFit="1" customWidth="1"/>
    <col min="2661" max="2661" width="8" bestFit="1" customWidth="1"/>
    <col min="2662" max="2670" width="12" bestFit="1" customWidth="1"/>
    <col min="2671" max="2671" width="6" bestFit="1" customWidth="1"/>
    <col min="2672" max="2672" width="12" bestFit="1" customWidth="1"/>
    <col min="2673" max="2673" width="7" bestFit="1" customWidth="1"/>
    <col min="2674" max="2681" width="12" bestFit="1" customWidth="1"/>
    <col min="2682" max="2682" width="6" bestFit="1" customWidth="1"/>
    <col min="2683" max="2684" width="12" bestFit="1" customWidth="1"/>
    <col min="2685" max="2685" width="4" bestFit="1" customWidth="1"/>
    <col min="2686" max="2688" width="12" bestFit="1" customWidth="1"/>
    <col min="2689" max="2689" width="4" bestFit="1" customWidth="1"/>
    <col min="2690" max="2690" width="7" bestFit="1" customWidth="1"/>
    <col min="2691" max="2691" width="8" bestFit="1" customWidth="1"/>
    <col min="2692" max="2693" width="12" bestFit="1" customWidth="1"/>
    <col min="2694" max="2694" width="11" bestFit="1" customWidth="1"/>
    <col min="2695" max="2698" width="12" bestFit="1" customWidth="1"/>
    <col min="2699" max="2699" width="4" bestFit="1" customWidth="1"/>
    <col min="2700" max="2702" width="12" bestFit="1" customWidth="1"/>
    <col min="2703" max="2703" width="7" bestFit="1" customWidth="1"/>
    <col min="2704" max="2704" width="6" bestFit="1" customWidth="1"/>
    <col min="2705" max="2707" width="12" bestFit="1" customWidth="1"/>
    <col min="2708" max="2708" width="7" bestFit="1" customWidth="1"/>
    <col min="2709" max="2709" width="12" bestFit="1" customWidth="1"/>
    <col min="2710" max="2710" width="4" bestFit="1" customWidth="1"/>
    <col min="2711" max="2711" width="12" bestFit="1" customWidth="1"/>
    <col min="2712" max="2712" width="7" bestFit="1" customWidth="1"/>
    <col min="2713" max="2715" width="12" bestFit="1" customWidth="1"/>
    <col min="2716" max="2716" width="11" bestFit="1" customWidth="1"/>
    <col min="2717" max="2717" width="7" bestFit="1" customWidth="1"/>
    <col min="2718" max="2718" width="8" bestFit="1" customWidth="1"/>
    <col min="2719" max="2719" width="12" bestFit="1" customWidth="1"/>
    <col min="2720" max="2720" width="7" bestFit="1" customWidth="1"/>
    <col min="2721" max="2722" width="12" bestFit="1" customWidth="1"/>
    <col min="2723" max="2723" width="11" bestFit="1" customWidth="1"/>
    <col min="2724" max="2725" width="12" bestFit="1" customWidth="1"/>
    <col min="2726" max="2726" width="7" bestFit="1" customWidth="1"/>
    <col min="2727" max="2727" width="8" bestFit="1" customWidth="1"/>
    <col min="2728" max="2728" width="6" bestFit="1" customWidth="1"/>
    <col min="2729" max="2730" width="12" bestFit="1" customWidth="1"/>
    <col min="2731" max="2731" width="4" bestFit="1" customWidth="1"/>
    <col min="2732" max="2734" width="12" bestFit="1" customWidth="1"/>
    <col min="2735" max="2735" width="6" bestFit="1" customWidth="1"/>
    <col min="2736" max="2736" width="12" bestFit="1" customWidth="1"/>
    <col min="2737" max="2737" width="11" bestFit="1" customWidth="1"/>
    <col min="2738" max="2738" width="12" bestFit="1" customWidth="1"/>
    <col min="2739" max="2739" width="11" bestFit="1" customWidth="1"/>
    <col min="2740" max="2742" width="12" bestFit="1" customWidth="1"/>
    <col min="2743" max="2743" width="4" bestFit="1" customWidth="1"/>
    <col min="2744" max="2750" width="12" bestFit="1" customWidth="1"/>
    <col min="2751" max="2751" width="7" bestFit="1" customWidth="1"/>
    <col min="2752" max="2756" width="12" bestFit="1" customWidth="1"/>
    <col min="2757" max="2757" width="4" bestFit="1" customWidth="1"/>
    <col min="2758" max="2758" width="11" bestFit="1" customWidth="1"/>
    <col min="2759" max="2766" width="12" bestFit="1" customWidth="1"/>
    <col min="2767" max="2767" width="6" bestFit="1" customWidth="1"/>
    <col min="2768" max="2768" width="4" bestFit="1" customWidth="1"/>
    <col min="2769" max="2784" width="12" bestFit="1" customWidth="1"/>
    <col min="2785" max="2785" width="4" bestFit="1" customWidth="1"/>
    <col min="2786" max="2798" width="12" bestFit="1" customWidth="1"/>
    <col min="2799" max="2799" width="7" bestFit="1" customWidth="1"/>
    <col min="2800" max="2802" width="12" bestFit="1" customWidth="1"/>
    <col min="2803" max="2803" width="8" bestFit="1" customWidth="1"/>
    <col min="2804" max="2804" width="6" bestFit="1" customWidth="1"/>
    <col min="2805" max="2807" width="12" bestFit="1" customWidth="1"/>
    <col min="2808" max="2808" width="4" bestFit="1" customWidth="1"/>
    <col min="2809" max="2812" width="12" bestFit="1" customWidth="1"/>
    <col min="2813" max="2813" width="4" bestFit="1" customWidth="1"/>
    <col min="2814" max="2816" width="12" bestFit="1" customWidth="1"/>
    <col min="2817" max="2817" width="7" bestFit="1" customWidth="1"/>
    <col min="2818" max="2818" width="4" bestFit="1" customWidth="1"/>
    <col min="2819" max="2820" width="12" bestFit="1" customWidth="1"/>
    <col min="2821" max="2821" width="6" bestFit="1" customWidth="1"/>
    <col min="2822" max="2823" width="12" bestFit="1" customWidth="1"/>
    <col min="2824" max="2824" width="7" bestFit="1" customWidth="1"/>
    <col min="2825" max="2826" width="12" bestFit="1" customWidth="1"/>
    <col min="2827" max="2827" width="6" bestFit="1" customWidth="1"/>
    <col min="2828" max="2829" width="12" bestFit="1" customWidth="1"/>
    <col min="2830" max="2830" width="4" bestFit="1" customWidth="1"/>
    <col min="2831" max="2831" width="12" bestFit="1" customWidth="1"/>
    <col min="2832" max="2832" width="4" bestFit="1" customWidth="1"/>
    <col min="2833" max="2838" width="12" bestFit="1" customWidth="1"/>
    <col min="2839" max="2839" width="9" bestFit="1" customWidth="1"/>
    <col min="2840" max="2840" width="8" bestFit="1" customWidth="1"/>
    <col min="2841" max="2842" width="12" bestFit="1" customWidth="1"/>
    <col min="2843" max="2843" width="4" bestFit="1" customWidth="1"/>
    <col min="2844" max="2846" width="12" bestFit="1" customWidth="1"/>
    <col min="2847" max="2847" width="6" bestFit="1" customWidth="1"/>
    <col min="2848" max="2850" width="12" bestFit="1" customWidth="1"/>
    <col min="2851" max="2851" width="6" bestFit="1" customWidth="1"/>
    <col min="2852" max="2859" width="12" bestFit="1" customWidth="1"/>
    <col min="2860" max="2860" width="6" bestFit="1" customWidth="1"/>
    <col min="2861" max="2861" width="12" bestFit="1" customWidth="1"/>
    <col min="2862" max="2862" width="4" bestFit="1" customWidth="1"/>
    <col min="2863" max="2864" width="12" bestFit="1" customWidth="1"/>
    <col min="2865" max="2865" width="8" bestFit="1" customWidth="1"/>
    <col min="2866" max="2866" width="12" bestFit="1" customWidth="1"/>
    <col min="2867" max="2867" width="6" bestFit="1" customWidth="1"/>
    <col min="2868" max="2871" width="12" bestFit="1" customWidth="1"/>
    <col min="2872" max="2872" width="6" bestFit="1" customWidth="1"/>
    <col min="2873" max="2873" width="7" bestFit="1" customWidth="1"/>
    <col min="2874" max="2875" width="12" bestFit="1" customWidth="1"/>
    <col min="2876" max="2876" width="4" bestFit="1" customWidth="1"/>
    <col min="2877" max="2884" width="12" bestFit="1" customWidth="1"/>
    <col min="2885" max="2885" width="11" bestFit="1" customWidth="1"/>
    <col min="2886" max="2886" width="4" bestFit="1" customWidth="1"/>
    <col min="2887" max="2887" width="7" bestFit="1" customWidth="1"/>
    <col min="2888" max="2888" width="4" bestFit="1" customWidth="1"/>
    <col min="2889" max="2890" width="12" bestFit="1" customWidth="1"/>
    <col min="2891" max="2891" width="4" bestFit="1" customWidth="1"/>
    <col min="2892" max="2893" width="12" bestFit="1" customWidth="1"/>
    <col min="2894" max="2894" width="9" bestFit="1" customWidth="1"/>
    <col min="2895" max="2895" width="4" bestFit="1" customWidth="1"/>
    <col min="2896" max="2896" width="12" bestFit="1" customWidth="1"/>
    <col min="2897" max="2897" width="4" bestFit="1" customWidth="1"/>
    <col min="2898" max="2898" width="12" bestFit="1" customWidth="1"/>
    <col min="2899" max="2899" width="11" bestFit="1" customWidth="1"/>
    <col min="2900" max="2902" width="12" bestFit="1" customWidth="1"/>
    <col min="2903" max="2903" width="4" bestFit="1" customWidth="1"/>
    <col min="2904" max="2905" width="12" bestFit="1" customWidth="1"/>
    <col min="2906" max="2906" width="4" bestFit="1" customWidth="1"/>
    <col min="2907" max="2912" width="12" bestFit="1" customWidth="1"/>
    <col min="2913" max="2913" width="4" bestFit="1" customWidth="1"/>
    <col min="2914" max="2915" width="12" bestFit="1" customWidth="1"/>
    <col min="2916" max="2916" width="4" bestFit="1" customWidth="1"/>
    <col min="2917" max="2917" width="6" bestFit="1" customWidth="1"/>
    <col min="2918" max="2923" width="12" bestFit="1" customWidth="1"/>
    <col min="2924" max="2924" width="11" bestFit="1" customWidth="1"/>
    <col min="2925" max="2925" width="5" bestFit="1" customWidth="1"/>
    <col min="2926" max="2926" width="8" bestFit="1" customWidth="1"/>
    <col min="2927" max="2927" width="5" bestFit="1" customWidth="1"/>
    <col min="2928" max="2929" width="12" bestFit="1" customWidth="1"/>
    <col min="2930" max="2930" width="5" bestFit="1" customWidth="1"/>
    <col min="2931" max="2932" width="12" bestFit="1" customWidth="1"/>
    <col min="2933" max="2933" width="8" bestFit="1" customWidth="1"/>
    <col min="2934" max="2934" width="5" bestFit="1" customWidth="1"/>
    <col min="2935" max="2937" width="12" bestFit="1" customWidth="1"/>
    <col min="2938" max="2939" width="5" bestFit="1" customWidth="1"/>
    <col min="2940" max="2940" width="7.5546875" bestFit="1" customWidth="1"/>
    <col min="2941" max="2941" width="7" bestFit="1" customWidth="1"/>
    <col min="2942" max="2942" width="10.77734375" bestFit="1" customWidth="1"/>
  </cols>
  <sheetData>
    <row r="3" spans="1:6" x14ac:dyDescent="0.3">
      <c r="A3" s="9" t="s">
        <v>8384</v>
      </c>
      <c r="B3" s="9" t="s">
        <v>8363</v>
      </c>
      <c r="C3"/>
      <c r="D3"/>
      <c r="E3"/>
      <c r="F3"/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8316</v>
      </c>
      <c r="B5" s="11"/>
      <c r="C5" s="11">
        <v>1055.6301000000001</v>
      </c>
      <c r="D5" s="11"/>
      <c r="E5" s="11"/>
      <c r="F5" s="11">
        <v>1055.6301000000001</v>
      </c>
    </row>
    <row r="6" spans="1:6" x14ac:dyDescent="0.3">
      <c r="A6" s="10" t="s">
        <v>8344</v>
      </c>
      <c r="B6" s="11"/>
      <c r="C6" s="11"/>
      <c r="D6" s="11">
        <v>852.2</v>
      </c>
      <c r="E6" s="11"/>
      <c r="F6" s="11">
        <v>852.2</v>
      </c>
    </row>
    <row r="7" spans="1:6" x14ac:dyDescent="0.3">
      <c r="A7" s="10" t="s">
        <v>8332</v>
      </c>
      <c r="B7" s="11"/>
      <c r="C7" s="11"/>
      <c r="D7" s="11">
        <v>397.375</v>
      </c>
      <c r="E7" s="11"/>
      <c r="F7" s="11">
        <v>397.375</v>
      </c>
    </row>
    <row r="8" spans="1:6" x14ac:dyDescent="0.3">
      <c r="A8" s="10" t="s">
        <v>8358</v>
      </c>
      <c r="B8" s="11"/>
      <c r="C8" s="11">
        <v>357.58125000000001</v>
      </c>
      <c r="D8" s="11"/>
      <c r="E8" s="11"/>
      <c r="F8" s="11">
        <v>357.58125000000001</v>
      </c>
    </row>
    <row r="9" spans="1:6" x14ac:dyDescent="0.3">
      <c r="A9" s="10" t="s">
        <v>8354</v>
      </c>
      <c r="B9" s="11">
        <v>4925.5412500000002</v>
      </c>
      <c r="C9" s="11"/>
      <c r="D9" s="11"/>
      <c r="E9" s="11"/>
      <c r="F9" s="11">
        <v>4925.5412500000002</v>
      </c>
    </row>
    <row r="10" spans="1:6" x14ac:dyDescent="0.3">
      <c r="A10" s="10" t="s">
        <v>8315</v>
      </c>
      <c r="B10" s="11">
        <v>24726.024444444451</v>
      </c>
      <c r="C10" s="11"/>
      <c r="D10" s="11"/>
      <c r="E10" s="11"/>
      <c r="F10" s="11">
        <v>24726.024444444451</v>
      </c>
    </row>
    <row r="11" spans="1:6" x14ac:dyDescent="0.3">
      <c r="A11" s="10" t="s">
        <v>8314</v>
      </c>
      <c r="B11" s="11"/>
      <c r="C11" s="11">
        <v>2902.6096250000001</v>
      </c>
      <c r="D11" s="11"/>
      <c r="E11" s="11"/>
      <c r="F11" s="11">
        <v>2902.6096250000001</v>
      </c>
    </row>
    <row r="12" spans="1:6" x14ac:dyDescent="0.3">
      <c r="A12" s="10" t="s">
        <v>8330</v>
      </c>
      <c r="B12" s="11">
        <v>6741.3279999999986</v>
      </c>
      <c r="C12" s="11"/>
      <c r="D12" s="11"/>
      <c r="E12" s="11"/>
      <c r="F12" s="11">
        <v>6741.3279999999986</v>
      </c>
    </row>
    <row r="13" spans="1:6" x14ac:dyDescent="0.3">
      <c r="A13" s="10" t="s">
        <v>8347</v>
      </c>
      <c r="B13" s="11"/>
      <c r="C13" s="11">
        <v>305.75</v>
      </c>
      <c r="D13" s="11"/>
      <c r="E13" s="11">
        <v>5290.0190000000002</v>
      </c>
      <c r="F13" s="11">
        <v>1967.173</v>
      </c>
    </row>
    <row r="14" spans="1:6" x14ac:dyDescent="0.3">
      <c r="A14" s="10" t="s">
        <v>8324</v>
      </c>
      <c r="B14" s="11"/>
      <c r="C14" s="11">
        <v>304.5</v>
      </c>
      <c r="D14" s="11"/>
      <c r="E14" s="11"/>
      <c r="F14" s="11">
        <v>304.5</v>
      </c>
    </row>
    <row r="15" spans="1:6" x14ac:dyDescent="0.3">
      <c r="A15" s="10" t="s">
        <v>8337</v>
      </c>
      <c r="B15" s="11"/>
      <c r="C15" s="11">
        <v>632.13758333333328</v>
      </c>
      <c r="D15" s="11">
        <v>56.35</v>
      </c>
      <c r="E15" s="11"/>
      <c r="F15" s="11">
        <v>549.88221428571421</v>
      </c>
    </row>
    <row r="16" spans="1:6" x14ac:dyDescent="0.3">
      <c r="A16" s="10" t="s">
        <v>8348</v>
      </c>
      <c r="B16" s="11"/>
      <c r="C16" s="11">
        <v>13905.1</v>
      </c>
      <c r="D16" s="11"/>
      <c r="E16" s="11"/>
      <c r="F16" s="11">
        <v>13905.1</v>
      </c>
    </row>
    <row r="17" spans="1:6" x14ac:dyDescent="0.3">
      <c r="A17" s="10" t="s">
        <v>8349</v>
      </c>
      <c r="B17" s="11">
        <v>126838.49357142861</v>
      </c>
      <c r="C17" s="11"/>
      <c r="D17" s="11"/>
      <c r="E17" s="11"/>
      <c r="F17" s="11">
        <v>126838.49357142861</v>
      </c>
    </row>
    <row r="18" spans="1:6" x14ac:dyDescent="0.3">
      <c r="A18" s="10" t="s">
        <v>8329</v>
      </c>
      <c r="B18" s="11">
        <v>5447.2144285714276</v>
      </c>
      <c r="C18" s="11">
        <v>1023.116</v>
      </c>
      <c r="D18" s="11"/>
      <c r="E18" s="11"/>
      <c r="F18" s="11">
        <v>4894.2021249999989</v>
      </c>
    </row>
    <row r="19" spans="1:6" x14ac:dyDescent="0.3">
      <c r="A19" s="10" t="s">
        <v>8328</v>
      </c>
      <c r="B19" s="11"/>
      <c r="C19" s="11">
        <v>558.04999999999995</v>
      </c>
      <c r="D19" s="11"/>
      <c r="E19" s="11"/>
      <c r="F19" s="11">
        <v>558.04999999999995</v>
      </c>
    </row>
    <row r="20" spans="1:6" x14ac:dyDescent="0.3">
      <c r="A20" s="10" t="s">
        <v>8356</v>
      </c>
      <c r="B20" s="11">
        <v>10014.64</v>
      </c>
      <c r="C20" s="11">
        <v>4504.909090909091</v>
      </c>
      <c r="D20" s="11"/>
      <c r="E20" s="11"/>
      <c r="F20" s="11">
        <v>6984.2880000000005</v>
      </c>
    </row>
    <row r="21" spans="1:6" x14ac:dyDescent="0.3">
      <c r="A21" s="10" t="s">
        <v>8327</v>
      </c>
      <c r="B21" s="11">
        <v>5041.8025000000007</v>
      </c>
      <c r="C21" s="11"/>
      <c r="D21" s="11"/>
      <c r="E21" s="11"/>
      <c r="F21" s="11">
        <v>5041.8025000000007</v>
      </c>
    </row>
    <row r="22" spans="1:6" x14ac:dyDescent="0.3">
      <c r="A22" s="10" t="s">
        <v>8335</v>
      </c>
      <c r="B22" s="11"/>
      <c r="C22" s="11">
        <v>624.85</v>
      </c>
      <c r="D22" s="11"/>
      <c r="E22" s="11"/>
      <c r="F22" s="11">
        <v>624.85</v>
      </c>
    </row>
    <row r="23" spans="1:6" x14ac:dyDescent="0.3">
      <c r="A23" s="10" t="s">
        <v>8359</v>
      </c>
      <c r="B23" s="11">
        <v>4608.4149999999991</v>
      </c>
      <c r="C23" s="11">
        <v>912.13333333333333</v>
      </c>
      <c r="D23" s="11">
        <v>317.60000000000002</v>
      </c>
      <c r="E23" s="11"/>
      <c r="F23" s="11">
        <v>2411.3207142857141</v>
      </c>
    </row>
    <row r="24" spans="1:6" x14ac:dyDescent="0.3">
      <c r="A24" s="10" t="s">
        <v>8343</v>
      </c>
      <c r="B24" s="11"/>
      <c r="C24" s="11">
        <v>186.4</v>
      </c>
      <c r="D24" s="11"/>
      <c r="E24" s="11"/>
      <c r="F24" s="11">
        <v>186.4</v>
      </c>
    </row>
    <row r="25" spans="1:6" x14ac:dyDescent="0.3">
      <c r="A25" s="10" t="s">
        <v>8323</v>
      </c>
      <c r="B25" s="11">
        <v>7016.4668333333339</v>
      </c>
      <c r="C25" s="11"/>
      <c r="D25" s="11"/>
      <c r="E25" s="11"/>
      <c r="F25" s="11">
        <v>7016.4668333333339</v>
      </c>
    </row>
    <row r="26" spans="1:6" x14ac:dyDescent="0.3">
      <c r="A26" s="10" t="s">
        <v>8350</v>
      </c>
      <c r="B26" s="11"/>
      <c r="C26" s="11">
        <v>484</v>
      </c>
      <c r="D26" s="11"/>
      <c r="E26" s="11"/>
      <c r="F26" s="11">
        <v>484</v>
      </c>
    </row>
    <row r="27" spans="1:6" x14ac:dyDescent="0.3">
      <c r="A27" s="10" t="s">
        <v>8339</v>
      </c>
      <c r="B27" s="11">
        <v>21142.6545631068</v>
      </c>
      <c r="C27" s="11">
        <v>3557.4615789473678</v>
      </c>
      <c r="D27" s="11"/>
      <c r="E27" s="11"/>
      <c r="F27" s="11">
        <v>14877.929562500003</v>
      </c>
    </row>
    <row r="28" spans="1:6" x14ac:dyDescent="0.3">
      <c r="A28" s="10" t="s">
        <v>8345</v>
      </c>
      <c r="B28" s="11"/>
      <c r="C28" s="11">
        <v>386.85</v>
      </c>
      <c r="D28" s="11"/>
      <c r="E28" s="11"/>
      <c r="F28" s="11">
        <v>386.85</v>
      </c>
    </row>
    <row r="29" spans="1:6" x14ac:dyDescent="0.3">
      <c r="A29" s="10" t="s">
        <v>8318</v>
      </c>
      <c r="B29" s="11">
        <v>4535.6646829971178</v>
      </c>
      <c r="C29" s="11">
        <v>527.49773371104823</v>
      </c>
      <c r="D29" s="11"/>
      <c r="E29" s="11">
        <v>1833.4736842105262</v>
      </c>
      <c r="F29" s="11">
        <v>3160.2195028142587</v>
      </c>
    </row>
    <row r="30" spans="1:6" x14ac:dyDescent="0.3">
      <c r="A30" s="10" t="s">
        <v>8346</v>
      </c>
      <c r="B30" s="11">
        <v>4627.5817500000003</v>
      </c>
      <c r="C30" s="11"/>
      <c r="D30" s="11"/>
      <c r="E30" s="11"/>
      <c r="F30" s="11">
        <v>4627.5817500000003</v>
      </c>
    </row>
    <row r="31" spans="1:6" x14ac:dyDescent="0.3">
      <c r="A31" s="10" t="s">
        <v>8342</v>
      </c>
      <c r="B31" s="11">
        <v>55718.144499999995</v>
      </c>
      <c r="C31" s="11"/>
      <c r="D31" s="11"/>
      <c r="E31" s="11"/>
      <c r="F31" s="11">
        <v>55718.144499999995</v>
      </c>
    </row>
    <row r="32" spans="1:6" x14ac:dyDescent="0.3">
      <c r="A32" s="10" t="s">
        <v>8353</v>
      </c>
      <c r="B32" s="11"/>
      <c r="C32" s="11">
        <v>222.2</v>
      </c>
      <c r="D32" s="11"/>
      <c r="E32" s="11"/>
      <c r="F32" s="11">
        <v>222.2</v>
      </c>
    </row>
    <row r="33" spans="1:6" x14ac:dyDescent="0.3">
      <c r="A33" s="10" t="s">
        <v>8326</v>
      </c>
      <c r="B33" s="11">
        <v>6278.413576923077</v>
      </c>
      <c r="C33" s="11"/>
      <c r="D33" s="11"/>
      <c r="E33" s="11"/>
      <c r="F33" s="11">
        <v>6278.413576923077</v>
      </c>
    </row>
    <row r="34" spans="1:6" x14ac:dyDescent="0.3">
      <c r="A34" s="10" t="s">
        <v>8313</v>
      </c>
      <c r="B34" s="11"/>
      <c r="C34" s="11"/>
      <c r="D34" s="11">
        <v>1336.7249999999999</v>
      </c>
      <c r="E34" s="11"/>
      <c r="F34" s="11">
        <v>1336.7249999999999</v>
      </c>
    </row>
    <row r="35" spans="1:6" x14ac:dyDescent="0.3">
      <c r="A35" s="10" t="s">
        <v>8312</v>
      </c>
      <c r="B35" s="11">
        <v>3317.7379999999998</v>
      </c>
      <c r="C35" s="11"/>
      <c r="D35" s="11"/>
      <c r="E35" s="11"/>
      <c r="F35" s="11">
        <v>3317.7379999999998</v>
      </c>
    </row>
    <row r="36" spans="1:6" x14ac:dyDescent="0.3">
      <c r="A36" s="10" t="s">
        <v>8352</v>
      </c>
      <c r="B36" s="11">
        <v>24984.915882352943</v>
      </c>
      <c r="C36" s="11"/>
      <c r="D36" s="11"/>
      <c r="E36" s="11">
        <v>1013</v>
      </c>
      <c r="F36" s="11">
        <v>21389.128499999999</v>
      </c>
    </row>
    <row r="37" spans="1:6" x14ac:dyDescent="0.3">
      <c r="A37" s="10" t="s">
        <v>8355</v>
      </c>
      <c r="B37" s="11">
        <v>26925.707750000001</v>
      </c>
      <c r="C37" s="11">
        <v>7.5</v>
      </c>
      <c r="D37" s="11">
        <v>23437.783888888887</v>
      </c>
      <c r="E37" s="11"/>
      <c r="F37" s="11">
        <v>24982.056999999997</v>
      </c>
    </row>
    <row r="38" spans="1:6" x14ac:dyDescent="0.3">
      <c r="A38" s="10" t="s">
        <v>8357</v>
      </c>
      <c r="B38" s="11">
        <v>19897.990470588236</v>
      </c>
      <c r="C38" s="11">
        <v>2408.5773749999998</v>
      </c>
      <c r="D38" s="11">
        <v>5412.1764705882351</v>
      </c>
      <c r="E38" s="11">
        <v>9879</v>
      </c>
      <c r="F38" s="11">
        <v>10831.108983957218</v>
      </c>
    </row>
    <row r="39" spans="1:6" x14ac:dyDescent="0.3">
      <c r="A39" s="10" t="s">
        <v>8351</v>
      </c>
      <c r="B39" s="11">
        <v>34892.607000000004</v>
      </c>
      <c r="C39" s="11"/>
      <c r="D39" s="11"/>
      <c r="E39" s="11"/>
      <c r="F39" s="11">
        <v>34892.607000000004</v>
      </c>
    </row>
    <row r="40" spans="1:6" x14ac:dyDescent="0.3">
      <c r="A40" s="10" t="s">
        <v>8311</v>
      </c>
      <c r="B40" s="11">
        <v>11063.791500000001</v>
      </c>
      <c r="C40" s="11"/>
      <c r="D40" s="11"/>
      <c r="E40" s="11"/>
      <c r="F40" s="11">
        <v>11063.791500000001</v>
      </c>
    </row>
    <row r="41" spans="1:6" x14ac:dyDescent="0.3">
      <c r="A41" s="10" t="s">
        <v>8341</v>
      </c>
      <c r="B41" s="11"/>
      <c r="C41" s="11">
        <v>491.65957446808511</v>
      </c>
      <c r="D41" s="11">
        <v>173.7</v>
      </c>
      <c r="E41" s="11"/>
      <c r="F41" s="11">
        <v>435.87719298245617</v>
      </c>
    </row>
    <row r="42" spans="1:6" x14ac:dyDescent="0.3">
      <c r="A42" s="10" t="s">
        <v>8334</v>
      </c>
      <c r="B42" s="11"/>
      <c r="C42" s="11">
        <v>2359.1132999999995</v>
      </c>
      <c r="D42" s="11"/>
      <c r="E42" s="11"/>
      <c r="F42" s="11">
        <v>2359.1132999999995</v>
      </c>
    </row>
    <row r="43" spans="1:6" x14ac:dyDescent="0.3">
      <c r="A43" s="10" t="s">
        <v>8321</v>
      </c>
      <c r="B43" s="11">
        <v>37023.549500000001</v>
      </c>
      <c r="C43" s="11">
        <v>8595.6500833333339</v>
      </c>
      <c r="D43" s="11">
        <v>31609.067500000001</v>
      </c>
      <c r="E43" s="11"/>
      <c r="F43" s="11">
        <v>18342.465249999997</v>
      </c>
    </row>
    <row r="44" spans="1:6" x14ac:dyDescent="0.3">
      <c r="A44" s="10" t="s">
        <v>8320</v>
      </c>
      <c r="B44" s="11"/>
      <c r="C44" s="11">
        <v>458.88333333333333</v>
      </c>
      <c r="D44" s="11">
        <v>335.97350000000006</v>
      </c>
      <c r="E44" s="11"/>
      <c r="F44" s="11">
        <v>382.06468750000005</v>
      </c>
    </row>
    <row r="45" spans="1:6" x14ac:dyDescent="0.3">
      <c r="A45" s="10" t="s">
        <v>8340</v>
      </c>
      <c r="B45" s="11"/>
      <c r="C45" s="11"/>
      <c r="D45" s="11">
        <v>481.85</v>
      </c>
      <c r="E45" s="11"/>
      <c r="F45" s="11">
        <v>481.85</v>
      </c>
    </row>
    <row r="46" spans="1:6" x14ac:dyDescent="0.3">
      <c r="A46" s="10" t="s">
        <v>8361</v>
      </c>
      <c r="B46" s="11">
        <v>18579.283006864989</v>
      </c>
      <c r="C46" s="11">
        <v>1855.5342483660131</v>
      </c>
      <c r="D46" s="11">
        <v>7286.3367048710606</v>
      </c>
      <c r="E46" s="11">
        <v>3922.1876000000002</v>
      </c>
      <c r="F46" s="11">
        <v>11223.563845405934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0646-8955-4B82-A068-F54BF83D4345}">
  <sheetPr codeName="Sheet7"/>
  <dimension ref="A1:F3709"/>
  <sheetViews>
    <sheetView workbookViewId="0">
      <selection activeCell="B6" sqref="B6"/>
    </sheetView>
  </sheetViews>
  <sheetFormatPr defaultRowHeight="14.4" x14ac:dyDescent="0.3"/>
  <cols>
    <col min="1" max="1" width="15.33203125" bestFit="1" customWidth="1"/>
    <col min="2" max="2" width="25.77734375" style="8" bestFit="1" customWidth="1"/>
    <col min="3" max="3" width="12" style="8" bestFit="1" customWidth="1"/>
    <col min="4" max="4" width="4" style="8" bestFit="1" customWidth="1"/>
    <col min="5" max="5" width="12" style="8" bestFit="1" customWidth="1"/>
    <col min="6" max="6" width="2" style="8" bestFit="1" customWidth="1"/>
    <col min="7" max="8" width="12" bestFit="1" customWidth="1"/>
    <col min="9" max="9" width="5" bestFit="1" customWidth="1"/>
    <col min="10" max="10" width="2" bestFit="1" customWidth="1"/>
    <col min="11" max="11" width="5" bestFit="1" customWidth="1"/>
    <col min="12" max="14" width="12" bestFit="1" customWidth="1"/>
    <col min="15" max="15" width="4" bestFit="1" customWidth="1"/>
    <col min="16" max="16" width="2" bestFit="1" customWidth="1"/>
    <col min="17" max="17" width="12" bestFit="1" customWidth="1"/>
    <col min="18" max="18" width="5" bestFit="1" customWidth="1"/>
    <col min="19" max="19" width="4" bestFit="1" customWidth="1"/>
    <col min="20" max="21" width="12" bestFit="1" customWidth="1"/>
    <col min="22" max="22" width="2" bestFit="1" customWidth="1"/>
    <col min="23" max="23" width="12" bestFit="1" customWidth="1"/>
    <col min="24" max="24" width="7" bestFit="1" customWidth="1"/>
    <col min="25" max="25" width="12" bestFit="1" customWidth="1"/>
    <col min="26" max="26" width="4" bestFit="1" customWidth="1"/>
    <col min="27" max="27" width="12" bestFit="1" customWidth="1"/>
    <col min="28" max="28" width="5" bestFit="1" customWidth="1"/>
    <col min="29" max="29" width="4" bestFit="1" customWidth="1"/>
    <col min="30" max="30" width="2" bestFit="1" customWidth="1"/>
    <col min="31" max="31" width="12" bestFit="1" customWidth="1"/>
    <col min="32" max="32" width="5" bestFit="1" customWidth="1"/>
    <col min="33" max="33" width="12" bestFit="1" customWidth="1"/>
    <col min="34" max="34" width="4" bestFit="1" customWidth="1"/>
    <col min="35" max="35" width="12" bestFit="1" customWidth="1"/>
    <col min="36" max="36" width="5" bestFit="1" customWidth="1"/>
    <col min="37" max="37" width="12" bestFit="1" customWidth="1"/>
    <col min="38" max="38" width="2" bestFit="1" customWidth="1"/>
    <col min="39" max="39" width="12" bestFit="1" customWidth="1"/>
    <col min="40" max="40" width="5" bestFit="1" customWidth="1"/>
    <col min="41" max="41" width="12" bestFit="1" customWidth="1"/>
    <col min="42" max="42" width="4" bestFit="1" customWidth="1"/>
    <col min="43" max="43" width="2" bestFit="1" customWidth="1"/>
    <col min="44" max="44" width="6" bestFit="1" customWidth="1"/>
    <col min="45" max="45" width="12" bestFit="1" customWidth="1"/>
    <col min="46" max="46" width="4" bestFit="1" customWidth="1"/>
    <col min="47" max="47" width="12" bestFit="1" customWidth="1"/>
    <col min="48" max="48" width="5" bestFit="1" customWidth="1"/>
    <col min="49" max="49" width="12" bestFit="1" customWidth="1"/>
    <col min="50" max="50" width="2" bestFit="1" customWidth="1"/>
    <col min="51" max="52" width="4" bestFit="1" customWidth="1"/>
    <col min="53" max="53" width="5" bestFit="1" customWidth="1"/>
    <col min="54" max="54" width="3" bestFit="1" customWidth="1"/>
    <col min="55" max="56" width="12" bestFit="1" customWidth="1"/>
    <col min="57" max="57" width="6" bestFit="1" customWidth="1"/>
    <col min="58" max="58" width="12" bestFit="1" customWidth="1"/>
    <col min="59" max="59" width="7" bestFit="1" customWidth="1"/>
    <col min="60" max="60" width="5" bestFit="1" customWidth="1"/>
    <col min="61" max="62" width="12" bestFit="1" customWidth="1"/>
    <col min="63" max="63" width="8" bestFit="1" customWidth="1"/>
    <col min="64" max="64" width="12" bestFit="1" customWidth="1"/>
    <col min="65" max="65" width="6" bestFit="1" customWidth="1"/>
    <col min="66" max="73" width="12" bestFit="1" customWidth="1"/>
    <col min="74" max="74" width="8" bestFit="1" customWidth="1"/>
    <col min="75" max="75" width="3" bestFit="1" customWidth="1"/>
    <col min="76" max="76" width="12" bestFit="1" customWidth="1"/>
    <col min="77" max="77" width="5" bestFit="1" customWidth="1"/>
    <col min="78" max="78" width="12" bestFit="1" customWidth="1"/>
    <col min="79" max="79" width="5" bestFit="1" customWidth="1"/>
    <col min="80" max="81" width="12" bestFit="1" customWidth="1"/>
    <col min="82" max="82" width="6" bestFit="1" customWidth="1"/>
    <col min="83" max="83" width="5" bestFit="1" customWidth="1"/>
    <col min="84" max="84" width="3" bestFit="1" customWidth="1"/>
    <col min="85" max="85" width="7" bestFit="1" customWidth="1"/>
    <col min="86" max="86" width="12" bestFit="1" customWidth="1"/>
    <col min="87" max="87" width="6" bestFit="1" customWidth="1"/>
    <col min="88" max="91" width="12" bestFit="1" customWidth="1"/>
    <col min="92" max="92" width="5" bestFit="1" customWidth="1"/>
    <col min="93" max="93" width="3" bestFit="1" customWidth="1"/>
    <col min="94" max="94" width="7" bestFit="1" customWidth="1"/>
    <col min="95" max="98" width="12" bestFit="1" customWidth="1"/>
    <col min="99" max="99" width="6" bestFit="1" customWidth="1"/>
    <col min="100" max="100" width="3" bestFit="1" customWidth="1"/>
    <col min="101" max="103" width="12" bestFit="1" customWidth="1"/>
    <col min="104" max="104" width="5" bestFit="1" customWidth="1"/>
    <col min="105" max="106" width="12" bestFit="1" customWidth="1"/>
    <col min="107" max="107" width="5" bestFit="1" customWidth="1"/>
    <col min="108" max="110" width="12" bestFit="1" customWidth="1"/>
    <col min="111" max="111" width="6" bestFit="1" customWidth="1"/>
    <col min="112" max="113" width="12" bestFit="1" customWidth="1"/>
    <col min="114" max="114" width="3" bestFit="1" customWidth="1"/>
    <col min="115" max="115" width="5" bestFit="1" customWidth="1"/>
    <col min="116" max="116" width="6" bestFit="1" customWidth="1"/>
    <col min="117" max="117" width="12" bestFit="1" customWidth="1"/>
    <col min="118" max="118" width="7" bestFit="1" customWidth="1"/>
    <col min="119" max="119" width="5" bestFit="1" customWidth="1"/>
    <col min="120" max="120" width="12" bestFit="1" customWidth="1"/>
    <col min="121" max="121" width="7" bestFit="1" customWidth="1"/>
    <col min="122" max="124" width="12" bestFit="1" customWidth="1"/>
    <col min="125" max="125" width="3" bestFit="1" customWidth="1"/>
    <col min="126" max="126" width="5" bestFit="1" customWidth="1"/>
    <col min="127" max="127" width="12" bestFit="1" customWidth="1"/>
    <col min="128" max="128" width="6" bestFit="1" customWidth="1"/>
    <col min="129" max="130" width="12" bestFit="1" customWidth="1"/>
    <col min="131" max="131" width="5" bestFit="1" customWidth="1"/>
    <col min="132" max="136" width="12" bestFit="1" customWidth="1"/>
    <col min="137" max="137" width="7" bestFit="1" customWidth="1"/>
    <col min="138" max="138" width="12" bestFit="1" customWidth="1"/>
    <col min="139" max="139" width="3" bestFit="1" customWidth="1"/>
    <col min="140" max="142" width="12" bestFit="1" customWidth="1"/>
    <col min="143" max="143" width="5" bestFit="1" customWidth="1"/>
    <col min="144" max="146" width="12" bestFit="1" customWidth="1"/>
    <col min="147" max="147" width="6" bestFit="1" customWidth="1"/>
    <col min="148" max="148" width="11" bestFit="1" customWidth="1"/>
    <col min="149" max="150" width="12" bestFit="1" customWidth="1"/>
    <col min="151" max="151" width="3" bestFit="1" customWidth="1"/>
    <col min="152" max="154" width="12" bestFit="1" customWidth="1"/>
    <col min="155" max="155" width="5" bestFit="1" customWidth="1"/>
    <col min="156" max="158" width="12" bestFit="1" customWidth="1"/>
    <col min="159" max="159" width="5" bestFit="1" customWidth="1"/>
    <col min="160" max="160" width="12" bestFit="1" customWidth="1"/>
    <col min="161" max="161" width="11" bestFit="1" customWidth="1"/>
    <col min="162" max="162" width="3" bestFit="1" customWidth="1"/>
    <col min="163" max="165" width="12" bestFit="1" customWidth="1"/>
    <col min="166" max="166" width="6" bestFit="1" customWidth="1"/>
    <col min="167" max="169" width="12" bestFit="1" customWidth="1"/>
    <col min="170" max="170" width="5" bestFit="1" customWidth="1"/>
    <col min="171" max="171" width="8" bestFit="1" customWidth="1"/>
    <col min="172" max="172" width="12" bestFit="1" customWidth="1"/>
    <col min="173" max="174" width="7" bestFit="1" customWidth="1"/>
    <col min="175" max="175" width="12" bestFit="1" customWidth="1"/>
    <col min="176" max="176" width="5" bestFit="1" customWidth="1"/>
    <col min="177" max="177" width="12" bestFit="1" customWidth="1"/>
    <col min="178" max="178" width="6" bestFit="1" customWidth="1"/>
    <col min="179" max="180" width="12" bestFit="1" customWidth="1"/>
    <col min="181" max="181" width="6" bestFit="1" customWidth="1"/>
    <col min="182" max="184" width="12" bestFit="1" customWidth="1"/>
    <col min="185" max="185" width="5" bestFit="1" customWidth="1"/>
    <col min="186" max="191" width="12" bestFit="1" customWidth="1"/>
    <col min="192" max="192" width="5" bestFit="1" customWidth="1"/>
    <col min="193" max="194" width="12" bestFit="1" customWidth="1"/>
    <col min="195" max="195" width="11" bestFit="1" customWidth="1"/>
    <col min="196" max="196" width="3" bestFit="1" customWidth="1"/>
    <col min="197" max="201" width="12" bestFit="1" customWidth="1"/>
    <col min="202" max="202" width="5" bestFit="1" customWidth="1"/>
    <col min="203" max="206" width="12" bestFit="1" customWidth="1"/>
    <col min="207" max="207" width="6" bestFit="1" customWidth="1"/>
    <col min="208" max="209" width="12" bestFit="1" customWidth="1"/>
    <col min="210" max="210" width="3" bestFit="1" customWidth="1"/>
    <col min="211" max="217" width="12" bestFit="1" customWidth="1"/>
    <col min="218" max="218" width="6" bestFit="1" customWidth="1"/>
    <col min="219" max="221" width="12" bestFit="1" customWidth="1"/>
    <col min="222" max="222" width="5" bestFit="1" customWidth="1"/>
    <col min="223" max="224" width="12" bestFit="1" customWidth="1"/>
    <col min="225" max="225" width="7" bestFit="1" customWidth="1"/>
    <col min="226" max="229" width="12" bestFit="1" customWidth="1"/>
    <col min="230" max="230" width="6" bestFit="1" customWidth="1"/>
    <col min="231" max="237" width="12" bestFit="1" customWidth="1"/>
    <col min="238" max="238" width="3" bestFit="1" customWidth="1"/>
    <col min="239" max="240" width="12" bestFit="1" customWidth="1"/>
    <col min="241" max="241" width="5" bestFit="1" customWidth="1"/>
    <col min="242" max="242" width="12" bestFit="1" customWidth="1"/>
    <col min="243" max="243" width="11" bestFit="1" customWidth="1"/>
    <col min="244" max="245" width="12" bestFit="1" customWidth="1"/>
    <col min="246" max="246" width="10" bestFit="1" customWidth="1"/>
    <col min="247" max="248" width="12" bestFit="1" customWidth="1"/>
    <col min="249" max="249" width="5" bestFit="1" customWidth="1"/>
    <col min="250" max="251" width="12" bestFit="1" customWidth="1"/>
    <col min="252" max="252" width="5" bestFit="1" customWidth="1"/>
    <col min="253" max="254" width="12" bestFit="1" customWidth="1"/>
    <col min="255" max="255" width="11" bestFit="1" customWidth="1"/>
    <col min="256" max="256" width="12" bestFit="1" customWidth="1"/>
    <col min="257" max="257" width="10" bestFit="1" customWidth="1"/>
    <col min="258" max="258" width="3" bestFit="1" customWidth="1"/>
    <col min="259" max="259" width="10" bestFit="1" customWidth="1"/>
    <col min="260" max="261" width="12" bestFit="1" customWidth="1"/>
    <col min="262" max="262" width="7" bestFit="1" customWidth="1"/>
    <col min="263" max="263" width="12" bestFit="1" customWidth="1"/>
    <col min="264" max="264" width="5" bestFit="1" customWidth="1"/>
    <col min="265" max="265" width="12" bestFit="1" customWidth="1"/>
    <col min="266" max="266" width="6" bestFit="1" customWidth="1"/>
    <col min="267" max="269" width="12" bestFit="1" customWidth="1"/>
    <col min="270" max="270" width="5" bestFit="1" customWidth="1"/>
    <col min="271" max="271" width="11" bestFit="1" customWidth="1"/>
    <col min="272" max="274" width="12" bestFit="1" customWidth="1"/>
    <col min="275" max="275" width="5" bestFit="1" customWidth="1"/>
    <col min="276" max="282" width="12" bestFit="1" customWidth="1"/>
    <col min="283" max="283" width="3" bestFit="1" customWidth="1"/>
    <col min="284" max="286" width="12" bestFit="1" customWidth="1"/>
    <col min="287" max="287" width="6" bestFit="1" customWidth="1"/>
    <col min="288" max="291" width="12" bestFit="1" customWidth="1"/>
    <col min="292" max="292" width="7" bestFit="1" customWidth="1"/>
    <col min="293" max="293" width="5" bestFit="1" customWidth="1"/>
    <col min="294" max="298" width="12" bestFit="1" customWidth="1"/>
    <col min="299" max="299" width="8" bestFit="1" customWidth="1"/>
    <col min="300" max="301" width="12" bestFit="1" customWidth="1"/>
    <col min="302" max="302" width="6" bestFit="1" customWidth="1"/>
    <col min="303" max="303" width="12" bestFit="1" customWidth="1"/>
    <col min="304" max="304" width="3" bestFit="1" customWidth="1"/>
    <col min="305" max="306" width="12" bestFit="1" customWidth="1"/>
    <col min="307" max="307" width="5" bestFit="1" customWidth="1"/>
    <col min="308" max="311" width="12" bestFit="1" customWidth="1"/>
    <col min="312" max="312" width="5" bestFit="1" customWidth="1"/>
    <col min="313" max="314" width="12" bestFit="1" customWidth="1"/>
    <col min="315" max="315" width="6" bestFit="1" customWidth="1"/>
    <col min="316" max="317" width="12" bestFit="1" customWidth="1"/>
    <col min="318" max="318" width="5" bestFit="1" customWidth="1"/>
    <col min="319" max="327" width="12" bestFit="1" customWidth="1"/>
    <col min="328" max="328" width="8" bestFit="1" customWidth="1"/>
    <col min="329" max="329" width="3" bestFit="1" customWidth="1"/>
    <col min="330" max="331" width="12" bestFit="1" customWidth="1"/>
    <col min="332" max="332" width="7" bestFit="1" customWidth="1"/>
    <col min="333" max="334" width="12" bestFit="1" customWidth="1"/>
    <col min="335" max="335" width="5" bestFit="1" customWidth="1"/>
    <col min="336" max="337" width="12" bestFit="1" customWidth="1"/>
    <col min="338" max="338" width="5" bestFit="1" customWidth="1"/>
    <col min="339" max="351" width="12" bestFit="1" customWidth="1"/>
    <col min="352" max="352" width="7" bestFit="1" customWidth="1"/>
    <col min="353" max="353" width="3" bestFit="1" customWidth="1"/>
    <col min="354" max="354" width="11" bestFit="1" customWidth="1"/>
    <col min="355" max="358" width="12" bestFit="1" customWidth="1"/>
    <col min="359" max="359" width="7" bestFit="1" customWidth="1"/>
    <col min="360" max="360" width="12" bestFit="1" customWidth="1"/>
    <col min="361" max="361" width="11" bestFit="1" customWidth="1"/>
    <col min="362" max="363" width="12" bestFit="1" customWidth="1"/>
    <col min="364" max="364" width="6" bestFit="1" customWidth="1"/>
    <col min="365" max="370" width="12" bestFit="1" customWidth="1"/>
    <col min="371" max="371" width="5" bestFit="1" customWidth="1"/>
    <col min="372" max="375" width="12" bestFit="1" customWidth="1"/>
    <col min="376" max="376" width="7" bestFit="1" customWidth="1"/>
    <col min="377" max="381" width="12" bestFit="1" customWidth="1"/>
    <col min="382" max="382" width="3" bestFit="1" customWidth="1"/>
    <col min="383" max="383" width="12" bestFit="1" customWidth="1"/>
    <col min="384" max="384" width="6" bestFit="1" customWidth="1"/>
    <col min="385" max="385" width="7" bestFit="1" customWidth="1"/>
    <col min="386" max="388" width="12" bestFit="1" customWidth="1"/>
    <col min="389" max="389" width="11" bestFit="1" customWidth="1"/>
    <col min="390" max="393" width="12" bestFit="1" customWidth="1"/>
    <col min="394" max="394" width="5" bestFit="1" customWidth="1"/>
    <col min="395" max="402" width="12" bestFit="1" customWidth="1"/>
    <col min="403" max="403" width="8" bestFit="1" customWidth="1"/>
    <col min="404" max="405" width="12" bestFit="1" customWidth="1"/>
    <col min="406" max="406" width="3" bestFit="1" customWidth="1"/>
    <col min="407" max="412" width="12" bestFit="1" customWidth="1"/>
    <col min="413" max="413" width="6" bestFit="1" customWidth="1"/>
    <col min="414" max="414" width="12" bestFit="1" customWidth="1"/>
    <col min="415" max="415" width="7" bestFit="1" customWidth="1"/>
    <col min="416" max="416" width="12" bestFit="1" customWidth="1"/>
    <col min="417" max="417" width="8" bestFit="1" customWidth="1"/>
    <col min="418" max="418" width="5" bestFit="1" customWidth="1"/>
    <col min="419" max="426" width="12" bestFit="1" customWidth="1"/>
    <col min="427" max="427" width="6" bestFit="1" customWidth="1"/>
    <col min="428" max="437" width="12" bestFit="1" customWidth="1"/>
    <col min="438" max="438" width="3" bestFit="1" customWidth="1"/>
    <col min="439" max="441" width="12" bestFit="1" customWidth="1"/>
    <col min="442" max="442" width="6" bestFit="1" customWidth="1"/>
    <col min="443" max="446" width="12" bestFit="1" customWidth="1"/>
    <col min="447" max="447" width="9" bestFit="1" customWidth="1"/>
    <col min="448" max="448" width="12" bestFit="1" customWidth="1"/>
    <col min="449" max="449" width="5" bestFit="1" customWidth="1"/>
    <col min="450" max="450" width="12" bestFit="1" customWidth="1"/>
    <col min="451" max="451" width="9" bestFit="1" customWidth="1"/>
    <col min="452" max="452" width="6" bestFit="1" customWidth="1"/>
    <col min="453" max="461" width="12" bestFit="1" customWidth="1"/>
    <col min="462" max="462" width="6" bestFit="1" customWidth="1"/>
    <col min="463" max="463" width="12" bestFit="1" customWidth="1"/>
    <col min="464" max="464" width="8" bestFit="1" customWidth="1"/>
    <col min="465" max="471" width="12" bestFit="1" customWidth="1"/>
    <col min="472" max="472" width="6" bestFit="1" customWidth="1"/>
    <col min="473" max="475" width="12" bestFit="1" customWidth="1"/>
    <col min="476" max="476" width="3" bestFit="1" customWidth="1"/>
    <col min="477" max="480" width="12" bestFit="1" customWidth="1"/>
    <col min="481" max="481" width="7" bestFit="1" customWidth="1"/>
    <col min="482" max="487" width="12" bestFit="1" customWidth="1"/>
    <col min="488" max="488" width="6" bestFit="1" customWidth="1"/>
    <col min="489" max="492" width="12" bestFit="1" customWidth="1"/>
    <col min="493" max="493" width="5" bestFit="1" customWidth="1"/>
    <col min="494" max="500" width="12" bestFit="1" customWidth="1"/>
    <col min="501" max="501" width="11" bestFit="1" customWidth="1"/>
    <col min="502" max="502" width="12" bestFit="1" customWidth="1"/>
    <col min="503" max="503" width="6" bestFit="1" customWidth="1"/>
    <col min="504" max="504" width="3" bestFit="1" customWidth="1"/>
    <col min="505" max="506" width="12" bestFit="1" customWidth="1"/>
    <col min="507" max="507" width="5" bestFit="1" customWidth="1"/>
    <col min="508" max="508" width="12" bestFit="1" customWidth="1"/>
    <col min="509" max="509" width="7" bestFit="1" customWidth="1"/>
    <col min="510" max="512" width="12" bestFit="1" customWidth="1"/>
    <col min="513" max="513" width="5" bestFit="1" customWidth="1"/>
    <col min="514" max="514" width="6" bestFit="1" customWidth="1"/>
    <col min="515" max="516" width="12" bestFit="1" customWidth="1"/>
    <col min="517" max="517" width="5" bestFit="1" customWidth="1"/>
    <col min="518" max="518" width="6" bestFit="1" customWidth="1"/>
    <col min="519" max="520" width="12" bestFit="1" customWidth="1"/>
    <col min="521" max="521" width="5" bestFit="1" customWidth="1"/>
    <col min="522" max="522" width="11" bestFit="1" customWidth="1"/>
    <col min="523" max="527" width="12" bestFit="1" customWidth="1"/>
    <col min="528" max="528" width="8" bestFit="1" customWidth="1"/>
    <col min="529" max="530" width="12" bestFit="1" customWidth="1"/>
    <col min="531" max="531" width="5" bestFit="1" customWidth="1"/>
    <col min="532" max="533" width="12" bestFit="1" customWidth="1"/>
    <col min="534" max="534" width="5" bestFit="1" customWidth="1"/>
    <col min="535" max="535" width="6" bestFit="1" customWidth="1"/>
    <col min="536" max="542" width="12" bestFit="1" customWidth="1"/>
    <col min="543" max="543" width="10" bestFit="1" customWidth="1"/>
    <col min="544" max="549" width="12" bestFit="1" customWidth="1"/>
    <col min="550" max="550" width="5" bestFit="1" customWidth="1"/>
    <col min="551" max="554" width="12" bestFit="1" customWidth="1"/>
    <col min="555" max="555" width="8" bestFit="1" customWidth="1"/>
    <col min="556" max="572" width="12" bestFit="1" customWidth="1"/>
    <col min="573" max="573" width="6" bestFit="1" customWidth="1"/>
    <col min="574" max="575" width="12" bestFit="1" customWidth="1"/>
    <col min="576" max="576" width="11" bestFit="1" customWidth="1"/>
    <col min="577" max="577" width="12" bestFit="1" customWidth="1"/>
    <col min="578" max="578" width="6" bestFit="1" customWidth="1"/>
    <col min="579" max="580" width="12" bestFit="1" customWidth="1"/>
    <col min="581" max="581" width="5" bestFit="1" customWidth="1"/>
    <col min="582" max="583" width="12" bestFit="1" customWidth="1"/>
    <col min="584" max="584" width="11" bestFit="1" customWidth="1"/>
    <col min="585" max="585" width="12" bestFit="1" customWidth="1"/>
    <col min="586" max="586" width="7" bestFit="1" customWidth="1"/>
    <col min="587" max="588" width="12" bestFit="1" customWidth="1"/>
    <col min="589" max="589" width="8" bestFit="1" customWidth="1"/>
    <col min="590" max="590" width="6" bestFit="1" customWidth="1"/>
    <col min="591" max="591" width="12" bestFit="1" customWidth="1"/>
    <col min="592" max="592" width="7" bestFit="1" customWidth="1"/>
    <col min="593" max="593" width="12" bestFit="1" customWidth="1"/>
    <col min="594" max="594" width="8" bestFit="1" customWidth="1"/>
    <col min="595" max="598" width="12" bestFit="1" customWidth="1"/>
    <col min="599" max="599" width="6" bestFit="1" customWidth="1"/>
    <col min="600" max="605" width="12" bestFit="1" customWidth="1"/>
    <col min="606" max="606" width="5" bestFit="1" customWidth="1"/>
    <col min="607" max="612" width="12" bestFit="1" customWidth="1"/>
    <col min="613" max="613" width="5" bestFit="1" customWidth="1"/>
    <col min="614" max="614" width="6" bestFit="1" customWidth="1"/>
    <col min="615" max="617" width="12" bestFit="1" customWidth="1"/>
    <col min="618" max="618" width="6" bestFit="1" customWidth="1"/>
    <col min="619" max="626" width="12" bestFit="1" customWidth="1"/>
    <col min="627" max="627" width="3" bestFit="1" customWidth="1"/>
    <col min="628" max="636" width="12" bestFit="1" customWidth="1"/>
    <col min="637" max="637" width="6" bestFit="1" customWidth="1"/>
    <col min="638" max="638" width="7" bestFit="1" customWidth="1"/>
    <col min="639" max="640" width="12" bestFit="1" customWidth="1"/>
    <col min="641" max="641" width="6" bestFit="1" customWidth="1"/>
    <col min="642" max="653" width="12" bestFit="1" customWidth="1"/>
    <col min="654" max="654" width="10" bestFit="1" customWidth="1"/>
    <col min="655" max="657" width="12" bestFit="1" customWidth="1"/>
    <col min="658" max="658" width="3" bestFit="1" customWidth="1"/>
    <col min="659" max="659" width="7" bestFit="1" customWidth="1"/>
    <col min="660" max="660" width="6" bestFit="1" customWidth="1"/>
    <col min="661" max="661" width="8" bestFit="1" customWidth="1"/>
    <col min="662" max="663" width="12" bestFit="1" customWidth="1"/>
    <col min="664" max="664" width="10" bestFit="1" customWidth="1"/>
    <col min="665" max="682" width="12" bestFit="1" customWidth="1"/>
    <col min="683" max="683" width="6" bestFit="1" customWidth="1"/>
    <col min="684" max="688" width="12" bestFit="1" customWidth="1"/>
    <col min="689" max="689" width="6" bestFit="1" customWidth="1"/>
    <col min="690" max="693" width="12" bestFit="1" customWidth="1"/>
    <col min="694" max="694" width="8" bestFit="1" customWidth="1"/>
    <col min="695" max="696" width="12" bestFit="1" customWidth="1"/>
    <col min="697" max="697" width="3" bestFit="1" customWidth="1"/>
    <col min="698" max="699" width="12" bestFit="1" customWidth="1"/>
    <col min="700" max="700" width="7" bestFit="1" customWidth="1"/>
    <col min="701" max="716" width="12" bestFit="1" customWidth="1"/>
    <col min="717" max="717" width="6" bestFit="1" customWidth="1"/>
    <col min="718" max="727" width="12" bestFit="1" customWidth="1"/>
    <col min="728" max="728" width="3" bestFit="1" customWidth="1"/>
    <col min="729" max="729" width="6" bestFit="1" customWidth="1"/>
    <col min="730" max="735" width="12" bestFit="1" customWidth="1"/>
    <col min="736" max="736" width="11" bestFit="1" customWidth="1"/>
    <col min="737" max="740" width="12" bestFit="1" customWidth="1"/>
    <col min="741" max="741" width="5" bestFit="1" customWidth="1"/>
    <col min="742" max="743" width="12" bestFit="1" customWidth="1"/>
    <col min="744" max="744" width="8" bestFit="1" customWidth="1"/>
    <col min="745" max="746" width="12" bestFit="1" customWidth="1"/>
    <col min="747" max="747" width="11" bestFit="1" customWidth="1"/>
    <col min="748" max="748" width="12" bestFit="1" customWidth="1"/>
    <col min="749" max="749" width="5" bestFit="1" customWidth="1"/>
    <col min="750" max="753" width="12" bestFit="1" customWidth="1"/>
    <col min="754" max="754" width="3" bestFit="1" customWidth="1"/>
    <col min="755" max="759" width="12" bestFit="1" customWidth="1"/>
    <col min="760" max="760" width="7" bestFit="1" customWidth="1"/>
    <col min="761" max="761" width="5" bestFit="1" customWidth="1"/>
    <col min="762" max="762" width="12" bestFit="1" customWidth="1"/>
    <col min="763" max="763" width="6" bestFit="1" customWidth="1"/>
    <col min="764" max="764" width="12" bestFit="1" customWidth="1"/>
    <col min="765" max="765" width="6" bestFit="1" customWidth="1"/>
    <col min="766" max="767" width="12" bestFit="1" customWidth="1"/>
    <col min="768" max="768" width="5" bestFit="1" customWidth="1"/>
    <col min="769" max="770" width="12" bestFit="1" customWidth="1"/>
    <col min="771" max="771" width="6" bestFit="1" customWidth="1"/>
    <col min="772" max="773" width="12" bestFit="1" customWidth="1"/>
    <col min="774" max="774" width="6" bestFit="1" customWidth="1"/>
    <col min="775" max="775" width="5" bestFit="1" customWidth="1"/>
    <col min="776" max="777" width="12" bestFit="1" customWidth="1"/>
    <col min="778" max="778" width="6" bestFit="1" customWidth="1"/>
    <col min="779" max="779" width="12" bestFit="1" customWidth="1"/>
    <col min="780" max="780" width="11" bestFit="1" customWidth="1"/>
    <col min="781" max="781" width="12" bestFit="1" customWidth="1"/>
    <col min="782" max="782" width="11" bestFit="1" customWidth="1"/>
    <col min="783" max="783" width="3" bestFit="1" customWidth="1"/>
    <col min="784" max="785" width="12" bestFit="1" customWidth="1"/>
    <col min="786" max="786" width="11" bestFit="1" customWidth="1"/>
    <col min="787" max="792" width="12" bestFit="1" customWidth="1"/>
    <col min="793" max="793" width="6" bestFit="1" customWidth="1"/>
    <col min="794" max="797" width="12" bestFit="1" customWidth="1"/>
    <col min="798" max="798" width="11" bestFit="1" customWidth="1"/>
    <col min="799" max="799" width="12" bestFit="1" customWidth="1"/>
    <col min="800" max="800" width="5" bestFit="1" customWidth="1"/>
    <col min="801" max="804" width="12" bestFit="1" customWidth="1"/>
    <col min="805" max="805" width="8" bestFit="1" customWidth="1"/>
    <col min="806" max="810" width="12" bestFit="1" customWidth="1"/>
    <col min="811" max="811" width="11" bestFit="1" customWidth="1"/>
    <col min="812" max="815" width="12" bestFit="1" customWidth="1"/>
    <col min="816" max="816" width="3" bestFit="1" customWidth="1"/>
    <col min="817" max="820" width="12" bestFit="1" customWidth="1"/>
    <col min="821" max="821" width="5" bestFit="1" customWidth="1"/>
    <col min="822" max="836" width="12" bestFit="1" customWidth="1"/>
    <col min="837" max="837" width="5" bestFit="1" customWidth="1"/>
    <col min="838" max="843" width="12" bestFit="1" customWidth="1"/>
    <col min="844" max="844" width="7" bestFit="1" customWidth="1"/>
    <col min="845" max="847" width="12" bestFit="1" customWidth="1"/>
    <col min="848" max="848" width="11" bestFit="1" customWidth="1"/>
    <col min="849" max="853" width="12" bestFit="1" customWidth="1"/>
    <col min="854" max="854" width="7" bestFit="1" customWidth="1"/>
    <col min="855" max="858" width="12" bestFit="1" customWidth="1"/>
    <col min="859" max="859" width="11" bestFit="1" customWidth="1"/>
    <col min="860" max="860" width="12" bestFit="1" customWidth="1"/>
    <col min="861" max="861" width="6" bestFit="1" customWidth="1"/>
    <col min="862" max="865" width="12" bestFit="1" customWidth="1"/>
    <col min="866" max="866" width="5" bestFit="1" customWidth="1"/>
    <col min="867" max="869" width="11" bestFit="1" customWidth="1"/>
    <col min="870" max="878" width="12" bestFit="1" customWidth="1"/>
    <col min="879" max="879" width="11" bestFit="1" customWidth="1"/>
    <col min="880" max="881" width="12" bestFit="1" customWidth="1"/>
    <col min="882" max="882" width="10" bestFit="1" customWidth="1"/>
    <col min="883" max="883" width="3" bestFit="1" customWidth="1"/>
    <col min="884" max="886" width="12" bestFit="1" customWidth="1"/>
    <col min="887" max="887" width="6" bestFit="1" customWidth="1"/>
    <col min="888" max="889" width="12" bestFit="1" customWidth="1"/>
    <col min="890" max="890" width="5" bestFit="1" customWidth="1"/>
    <col min="891" max="900" width="12" bestFit="1" customWidth="1"/>
    <col min="901" max="901" width="5" bestFit="1" customWidth="1"/>
    <col min="902" max="913" width="12" bestFit="1" customWidth="1"/>
    <col min="914" max="914" width="7" bestFit="1" customWidth="1"/>
    <col min="915" max="920" width="12" bestFit="1" customWidth="1"/>
    <col min="921" max="921" width="8" bestFit="1" customWidth="1"/>
    <col min="922" max="922" width="12" bestFit="1" customWidth="1"/>
    <col min="923" max="923" width="8" bestFit="1" customWidth="1"/>
    <col min="924" max="927" width="12" bestFit="1" customWidth="1"/>
    <col min="928" max="928" width="5" bestFit="1" customWidth="1"/>
    <col min="929" max="929" width="8" bestFit="1" customWidth="1"/>
    <col min="930" max="930" width="6" bestFit="1" customWidth="1"/>
    <col min="931" max="935" width="12" bestFit="1" customWidth="1"/>
    <col min="936" max="936" width="7" bestFit="1" customWidth="1"/>
    <col min="937" max="944" width="12" bestFit="1" customWidth="1"/>
    <col min="945" max="945" width="11" bestFit="1" customWidth="1"/>
    <col min="946" max="949" width="12" bestFit="1" customWidth="1"/>
    <col min="950" max="950" width="10" bestFit="1" customWidth="1"/>
    <col min="951" max="951" width="3" bestFit="1" customWidth="1"/>
    <col min="952" max="959" width="12" bestFit="1" customWidth="1"/>
    <col min="960" max="960" width="9" bestFit="1" customWidth="1"/>
    <col min="961" max="969" width="12" bestFit="1" customWidth="1"/>
    <col min="970" max="970" width="5" bestFit="1" customWidth="1"/>
    <col min="971" max="973" width="12" bestFit="1" customWidth="1"/>
    <col min="974" max="974" width="11" bestFit="1" customWidth="1"/>
    <col min="975" max="975" width="3" bestFit="1" customWidth="1"/>
    <col min="976" max="976" width="8" bestFit="1" customWidth="1"/>
    <col min="977" max="980" width="12" bestFit="1" customWidth="1"/>
    <col min="981" max="981" width="11" bestFit="1" customWidth="1"/>
    <col min="982" max="983" width="12" bestFit="1" customWidth="1"/>
    <col min="984" max="984" width="5" bestFit="1" customWidth="1"/>
    <col min="985" max="993" width="12" bestFit="1" customWidth="1"/>
    <col min="994" max="994" width="11" bestFit="1" customWidth="1"/>
    <col min="995" max="995" width="5" bestFit="1" customWidth="1"/>
    <col min="996" max="997" width="12" bestFit="1" customWidth="1"/>
    <col min="998" max="998" width="5" bestFit="1" customWidth="1"/>
    <col min="999" max="1009" width="12" bestFit="1" customWidth="1"/>
    <col min="1010" max="1010" width="6" bestFit="1" customWidth="1"/>
    <col min="1011" max="1012" width="12" bestFit="1" customWidth="1"/>
    <col min="1013" max="1013" width="7" bestFit="1" customWidth="1"/>
    <col min="1014" max="1014" width="6" bestFit="1" customWidth="1"/>
    <col min="1015" max="1018" width="12" bestFit="1" customWidth="1"/>
    <col min="1019" max="1019" width="3" bestFit="1" customWidth="1"/>
    <col min="1020" max="1021" width="12" bestFit="1" customWidth="1"/>
    <col min="1022" max="1023" width="11" bestFit="1" customWidth="1"/>
    <col min="1024" max="1024" width="12" bestFit="1" customWidth="1"/>
    <col min="1025" max="1025" width="11" bestFit="1" customWidth="1"/>
    <col min="1026" max="1027" width="12" bestFit="1" customWidth="1"/>
    <col min="1028" max="1028" width="6" bestFit="1" customWidth="1"/>
    <col min="1029" max="1032" width="12" bestFit="1" customWidth="1"/>
    <col min="1033" max="1033" width="7" bestFit="1" customWidth="1"/>
    <col min="1034" max="1035" width="12" bestFit="1" customWidth="1"/>
    <col min="1036" max="1036" width="5" bestFit="1" customWidth="1"/>
    <col min="1037" max="1039" width="12" bestFit="1" customWidth="1"/>
    <col min="1040" max="1040" width="11" bestFit="1" customWidth="1"/>
    <col min="1041" max="1044" width="12" bestFit="1" customWidth="1"/>
    <col min="1045" max="1045" width="11" bestFit="1" customWidth="1"/>
    <col min="1046" max="1049" width="12" bestFit="1" customWidth="1"/>
    <col min="1050" max="1050" width="7" bestFit="1" customWidth="1"/>
    <col min="1051" max="1054" width="12" bestFit="1" customWidth="1"/>
    <col min="1055" max="1055" width="3" bestFit="1" customWidth="1"/>
    <col min="1056" max="1060" width="12" bestFit="1" customWidth="1"/>
    <col min="1061" max="1061" width="9" bestFit="1" customWidth="1"/>
    <col min="1062" max="1062" width="12" bestFit="1" customWidth="1"/>
    <col min="1063" max="1063" width="5" bestFit="1" customWidth="1"/>
    <col min="1064" max="1064" width="12" bestFit="1" customWidth="1"/>
    <col min="1065" max="1065" width="6" bestFit="1" customWidth="1"/>
    <col min="1066" max="1070" width="12" bestFit="1" customWidth="1"/>
    <col min="1071" max="1071" width="9" bestFit="1" customWidth="1"/>
    <col min="1072" max="1072" width="5" bestFit="1" customWidth="1"/>
    <col min="1073" max="1077" width="12" bestFit="1" customWidth="1"/>
    <col min="1078" max="1078" width="3" bestFit="1" customWidth="1"/>
    <col min="1079" max="1082" width="12" bestFit="1" customWidth="1"/>
    <col min="1083" max="1083" width="7" bestFit="1" customWidth="1"/>
    <col min="1084" max="1088" width="12" bestFit="1" customWidth="1"/>
    <col min="1089" max="1089" width="6" bestFit="1" customWidth="1"/>
    <col min="1090" max="1090" width="12" bestFit="1" customWidth="1"/>
    <col min="1091" max="1091" width="6" bestFit="1" customWidth="1"/>
    <col min="1092" max="1092" width="12" bestFit="1" customWidth="1"/>
    <col min="1093" max="1093" width="5" bestFit="1" customWidth="1"/>
    <col min="1094" max="1106" width="12" bestFit="1" customWidth="1"/>
    <col min="1107" max="1107" width="6" bestFit="1" customWidth="1"/>
    <col min="1108" max="1114" width="12" bestFit="1" customWidth="1"/>
    <col min="1115" max="1115" width="3" bestFit="1" customWidth="1"/>
    <col min="1116" max="1120" width="12" bestFit="1" customWidth="1"/>
    <col min="1121" max="1121" width="5" bestFit="1" customWidth="1"/>
    <col min="1122" max="1123" width="12" bestFit="1" customWidth="1"/>
    <col min="1124" max="1125" width="5" bestFit="1" customWidth="1"/>
    <col min="1126" max="1129" width="12" bestFit="1" customWidth="1"/>
    <col min="1130" max="1130" width="6" bestFit="1" customWidth="1"/>
    <col min="1131" max="1134" width="12" bestFit="1" customWidth="1"/>
    <col min="1135" max="1135" width="3" bestFit="1" customWidth="1"/>
    <col min="1136" max="1136" width="12" bestFit="1" customWidth="1"/>
    <col min="1137" max="1137" width="8" bestFit="1" customWidth="1"/>
    <col min="1138" max="1139" width="12" bestFit="1" customWidth="1"/>
    <col min="1140" max="1140" width="5" bestFit="1" customWidth="1"/>
    <col min="1141" max="1145" width="12" bestFit="1" customWidth="1"/>
    <col min="1146" max="1146" width="5" bestFit="1" customWidth="1"/>
    <col min="1147" max="1147" width="12" bestFit="1" customWidth="1"/>
    <col min="1148" max="1148" width="11" bestFit="1" customWidth="1"/>
    <col min="1149" max="1152" width="12" bestFit="1" customWidth="1"/>
    <col min="1153" max="1153" width="5" bestFit="1" customWidth="1"/>
    <col min="1154" max="1165" width="12" bestFit="1" customWidth="1"/>
    <col min="1166" max="1166" width="3" bestFit="1" customWidth="1"/>
    <col min="1167" max="1172" width="12" bestFit="1" customWidth="1"/>
    <col min="1173" max="1173" width="6" bestFit="1" customWidth="1"/>
    <col min="1174" max="1174" width="5" bestFit="1" customWidth="1"/>
    <col min="1175" max="1176" width="12" bestFit="1" customWidth="1"/>
    <col min="1177" max="1177" width="11" bestFit="1" customWidth="1"/>
    <col min="1178" max="1187" width="12" bestFit="1" customWidth="1"/>
    <col min="1188" max="1188" width="7" bestFit="1" customWidth="1"/>
    <col min="1189" max="1192" width="12" bestFit="1" customWidth="1"/>
    <col min="1193" max="1193" width="3" bestFit="1" customWidth="1"/>
    <col min="1194" max="1197" width="12" bestFit="1" customWidth="1"/>
    <col min="1198" max="1198" width="5" bestFit="1" customWidth="1"/>
    <col min="1199" max="1199" width="12" bestFit="1" customWidth="1"/>
    <col min="1200" max="1200" width="6" bestFit="1" customWidth="1"/>
    <col min="1201" max="1205" width="12" bestFit="1" customWidth="1"/>
    <col min="1206" max="1206" width="5" bestFit="1" customWidth="1"/>
    <col min="1207" max="1207" width="6" bestFit="1" customWidth="1"/>
    <col min="1208" max="1208" width="11" bestFit="1" customWidth="1"/>
    <col min="1209" max="1218" width="12" bestFit="1" customWidth="1"/>
    <col min="1219" max="1219" width="7" bestFit="1" customWidth="1"/>
    <col min="1220" max="1222" width="12" bestFit="1" customWidth="1"/>
    <col min="1223" max="1223" width="3" bestFit="1" customWidth="1"/>
    <col min="1224" max="1225" width="12" bestFit="1" customWidth="1"/>
    <col min="1226" max="1226" width="11" bestFit="1" customWidth="1"/>
    <col min="1227" max="1244" width="12" bestFit="1" customWidth="1"/>
    <col min="1245" max="1245" width="7" bestFit="1" customWidth="1"/>
    <col min="1246" max="1246" width="11" bestFit="1" customWidth="1"/>
    <col min="1247" max="1254" width="12" bestFit="1" customWidth="1"/>
    <col min="1255" max="1255" width="6" bestFit="1" customWidth="1"/>
    <col min="1256" max="1256" width="12" bestFit="1" customWidth="1"/>
    <col min="1257" max="1257" width="3" bestFit="1" customWidth="1"/>
    <col min="1258" max="1260" width="12" bestFit="1" customWidth="1"/>
    <col min="1261" max="1261" width="11" bestFit="1" customWidth="1"/>
    <col min="1262" max="1262" width="12" bestFit="1" customWidth="1"/>
    <col min="1263" max="1263" width="5" bestFit="1" customWidth="1"/>
    <col min="1264" max="1275" width="12" bestFit="1" customWidth="1"/>
    <col min="1276" max="1276" width="5" bestFit="1" customWidth="1"/>
    <col min="1277" max="1282" width="12" bestFit="1" customWidth="1"/>
    <col min="1283" max="1283" width="3" bestFit="1" customWidth="1"/>
    <col min="1284" max="1285" width="12" bestFit="1" customWidth="1"/>
    <col min="1286" max="1286" width="7" bestFit="1" customWidth="1"/>
    <col min="1287" max="1287" width="12" bestFit="1" customWidth="1"/>
    <col min="1288" max="1288" width="10" bestFit="1" customWidth="1"/>
    <col min="1289" max="1294" width="12" bestFit="1" customWidth="1"/>
    <col min="1295" max="1295" width="7" bestFit="1" customWidth="1"/>
    <col min="1296" max="1296" width="9" bestFit="1" customWidth="1"/>
    <col min="1297" max="1297" width="12" bestFit="1" customWidth="1"/>
    <col min="1298" max="1298" width="8" bestFit="1" customWidth="1"/>
    <col min="1299" max="1300" width="12" bestFit="1" customWidth="1"/>
    <col min="1301" max="1301" width="11" bestFit="1" customWidth="1"/>
    <col min="1302" max="1302" width="6" bestFit="1" customWidth="1"/>
    <col min="1303" max="1305" width="12" bestFit="1" customWidth="1"/>
    <col min="1306" max="1306" width="10" bestFit="1" customWidth="1"/>
    <col min="1307" max="1307" width="12" bestFit="1" customWidth="1"/>
    <col min="1308" max="1308" width="5" bestFit="1" customWidth="1"/>
    <col min="1309" max="1313" width="12" bestFit="1" customWidth="1"/>
    <col min="1314" max="1314" width="3" bestFit="1" customWidth="1"/>
    <col min="1315" max="1320" width="12" bestFit="1" customWidth="1"/>
    <col min="1321" max="1321" width="8" bestFit="1" customWidth="1"/>
    <col min="1322" max="1322" width="12" bestFit="1" customWidth="1"/>
    <col min="1323" max="1323" width="5" bestFit="1" customWidth="1"/>
    <col min="1324" max="1324" width="7" bestFit="1" customWidth="1"/>
    <col min="1325" max="1325" width="12" bestFit="1" customWidth="1"/>
    <col min="1326" max="1326" width="8" bestFit="1" customWidth="1"/>
    <col min="1327" max="1335" width="12" bestFit="1" customWidth="1"/>
    <col min="1336" max="1336" width="5" bestFit="1" customWidth="1"/>
    <col min="1337" max="1344" width="12" bestFit="1" customWidth="1"/>
    <col min="1345" max="1345" width="3" bestFit="1" customWidth="1"/>
    <col min="1346" max="1347" width="12" bestFit="1" customWidth="1"/>
    <col min="1348" max="1348" width="6" bestFit="1" customWidth="1"/>
    <col min="1349" max="1352" width="12" bestFit="1" customWidth="1"/>
    <col min="1353" max="1353" width="6" bestFit="1" customWidth="1"/>
    <col min="1354" max="1354" width="5" bestFit="1" customWidth="1"/>
    <col min="1355" max="1356" width="12" bestFit="1" customWidth="1"/>
    <col min="1357" max="1357" width="7" bestFit="1" customWidth="1"/>
    <col min="1358" max="1359" width="12" bestFit="1" customWidth="1"/>
    <col min="1360" max="1360" width="5" bestFit="1" customWidth="1"/>
    <col min="1361" max="1361" width="8" bestFit="1" customWidth="1"/>
    <col min="1362" max="1365" width="12" bestFit="1" customWidth="1"/>
    <col min="1366" max="1366" width="3" bestFit="1" customWidth="1"/>
    <col min="1367" max="1370" width="12" bestFit="1" customWidth="1"/>
    <col min="1371" max="1372" width="11" bestFit="1" customWidth="1"/>
    <col min="1373" max="1373" width="12" bestFit="1" customWidth="1"/>
    <col min="1374" max="1374" width="7" bestFit="1" customWidth="1"/>
    <col min="1375" max="1377" width="12" bestFit="1" customWidth="1"/>
    <col min="1378" max="1378" width="9" bestFit="1" customWidth="1"/>
    <col min="1379" max="1392" width="12" bestFit="1" customWidth="1"/>
    <col min="1393" max="1393" width="6" bestFit="1" customWidth="1"/>
    <col min="1394" max="1394" width="7" bestFit="1" customWidth="1"/>
    <col min="1395" max="1396" width="12" bestFit="1" customWidth="1"/>
    <col min="1397" max="1397" width="3" bestFit="1" customWidth="1"/>
    <col min="1398" max="1411" width="12" bestFit="1" customWidth="1"/>
    <col min="1412" max="1412" width="7" bestFit="1" customWidth="1"/>
    <col min="1413" max="1413" width="6" bestFit="1" customWidth="1"/>
    <col min="1414" max="1415" width="12" bestFit="1" customWidth="1"/>
    <col min="1416" max="1416" width="11" bestFit="1" customWidth="1"/>
    <col min="1417" max="1417" width="12" bestFit="1" customWidth="1"/>
    <col min="1418" max="1418" width="9" bestFit="1" customWidth="1"/>
    <col min="1419" max="1425" width="12" bestFit="1" customWidth="1"/>
    <col min="1426" max="1426" width="6" bestFit="1" customWidth="1"/>
    <col min="1427" max="1427" width="12" bestFit="1" customWidth="1"/>
    <col min="1428" max="1428" width="5" bestFit="1" customWidth="1"/>
    <col min="1429" max="1433" width="12" bestFit="1" customWidth="1"/>
    <col min="1434" max="1434" width="3" bestFit="1" customWidth="1"/>
    <col min="1435" max="1436" width="12" bestFit="1" customWidth="1"/>
    <col min="1437" max="1437" width="5" bestFit="1" customWidth="1"/>
    <col min="1438" max="1438" width="11" bestFit="1" customWidth="1"/>
    <col min="1439" max="1450" width="12" bestFit="1" customWidth="1"/>
    <col min="1451" max="1451" width="11" bestFit="1" customWidth="1"/>
    <col min="1452" max="1465" width="12" bestFit="1" customWidth="1"/>
    <col min="1466" max="1466" width="5" bestFit="1" customWidth="1"/>
    <col min="1467" max="1476" width="12" bestFit="1" customWidth="1"/>
    <col min="1477" max="1477" width="9" bestFit="1" customWidth="1"/>
    <col min="1478" max="1489" width="12" bestFit="1" customWidth="1"/>
    <col min="1490" max="1490" width="3" bestFit="1" customWidth="1"/>
    <col min="1491" max="1492" width="12" bestFit="1" customWidth="1"/>
    <col min="1493" max="1493" width="11" bestFit="1" customWidth="1"/>
    <col min="1494" max="1502" width="12" bestFit="1" customWidth="1"/>
    <col min="1503" max="1503" width="11" bestFit="1" customWidth="1"/>
    <col min="1504" max="1508" width="12" bestFit="1" customWidth="1"/>
    <col min="1509" max="1509" width="11" bestFit="1" customWidth="1"/>
    <col min="1510" max="1516" width="12" bestFit="1" customWidth="1"/>
    <col min="1517" max="1517" width="5" bestFit="1" customWidth="1"/>
    <col min="1518" max="1519" width="12" bestFit="1" customWidth="1"/>
    <col min="1520" max="1520" width="6" bestFit="1" customWidth="1"/>
    <col min="1521" max="1522" width="12" bestFit="1" customWidth="1"/>
    <col min="1523" max="1523" width="5" bestFit="1" customWidth="1"/>
    <col min="1524" max="1532" width="12" bestFit="1" customWidth="1"/>
    <col min="1533" max="1533" width="7" bestFit="1" customWidth="1"/>
    <col min="1534" max="1538" width="12" bestFit="1" customWidth="1"/>
    <col min="1539" max="1539" width="8" bestFit="1" customWidth="1"/>
    <col min="1540" max="1541" width="12" bestFit="1" customWidth="1"/>
    <col min="1542" max="1542" width="3" bestFit="1" customWidth="1"/>
    <col min="1543" max="1543" width="12" bestFit="1" customWidth="1"/>
    <col min="1544" max="1544" width="7" bestFit="1" customWidth="1"/>
    <col min="1545" max="1548" width="12" bestFit="1" customWidth="1"/>
    <col min="1549" max="1549" width="9" bestFit="1" customWidth="1"/>
    <col min="1550" max="1555" width="12" bestFit="1" customWidth="1"/>
    <col min="1556" max="1556" width="9" bestFit="1" customWidth="1"/>
    <col min="1557" max="1562" width="12" bestFit="1" customWidth="1"/>
    <col min="1563" max="1563" width="3" bestFit="1" customWidth="1"/>
    <col min="1564" max="1569" width="12" bestFit="1" customWidth="1"/>
    <col min="1570" max="1570" width="8" bestFit="1" customWidth="1"/>
    <col min="1571" max="1577" width="12" bestFit="1" customWidth="1"/>
    <col min="1578" max="1578" width="11" bestFit="1" customWidth="1"/>
    <col min="1579" max="1579" width="12" bestFit="1" customWidth="1"/>
    <col min="1580" max="1580" width="7" bestFit="1" customWidth="1"/>
    <col min="1581" max="1587" width="12" bestFit="1" customWidth="1"/>
    <col min="1588" max="1588" width="11" bestFit="1" customWidth="1"/>
    <col min="1589" max="1594" width="12" bestFit="1" customWidth="1"/>
    <col min="1595" max="1595" width="6" bestFit="1" customWidth="1"/>
    <col min="1596" max="1599" width="12" bestFit="1" customWidth="1"/>
    <col min="1600" max="1600" width="6" bestFit="1" customWidth="1"/>
    <col min="1601" max="1602" width="12" bestFit="1" customWidth="1"/>
    <col min="1603" max="1603" width="5" bestFit="1" customWidth="1"/>
    <col min="1604" max="1611" width="12" bestFit="1" customWidth="1"/>
    <col min="1612" max="1612" width="3" bestFit="1" customWidth="1"/>
    <col min="1613" max="1618" width="12" bestFit="1" customWidth="1"/>
    <col min="1619" max="1619" width="5" bestFit="1" customWidth="1"/>
    <col min="1620" max="1621" width="12" bestFit="1" customWidth="1"/>
    <col min="1622" max="1622" width="5" bestFit="1" customWidth="1"/>
    <col min="1623" max="1635" width="12" bestFit="1" customWidth="1"/>
    <col min="1636" max="1636" width="6" bestFit="1" customWidth="1"/>
    <col min="1637" max="1641" width="12" bestFit="1" customWidth="1"/>
    <col min="1642" max="1642" width="5" bestFit="1" customWidth="1"/>
    <col min="1643" max="1650" width="12" bestFit="1" customWidth="1"/>
    <col min="1651" max="1651" width="6" bestFit="1" customWidth="1"/>
    <col min="1652" max="1652" width="12" bestFit="1" customWidth="1"/>
    <col min="1653" max="1653" width="7" bestFit="1" customWidth="1"/>
    <col min="1654" max="1663" width="12" bestFit="1" customWidth="1"/>
    <col min="1664" max="1664" width="11" bestFit="1" customWidth="1"/>
    <col min="1665" max="1669" width="12" bestFit="1" customWidth="1"/>
    <col min="1670" max="1670" width="11" bestFit="1" customWidth="1"/>
    <col min="1671" max="1675" width="12" bestFit="1" customWidth="1"/>
    <col min="1676" max="1676" width="11" bestFit="1" customWidth="1"/>
    <col min="1677" max="1677" width="3" bestFit="1" customWidth="1"/>
    <col min="1678" max="1678" width="12" bestFit="1" customWidth="1"/>
    <col min="1679" max="1679" width="6" bestFit="1" customWidth="1"/>
    <col min="1680" max="1680" width="11" bestFit="1" customWidth="1"/>
    <col min="1681" max="1684" width="12" bestFit="1" customWidth="1"/>
    <col min="1685" max="1685" width="6" bestFit="1" customWidth="1"/>
    <col min="1686" max="1691" width="12" bestFit="1" customWidth="1"/>
    <col min="1692" max="1692" width="5" bestFit="1" customWidth="1"/>
    <col min="1693" max="1694" width="12" bestFit="1" customWidth="1"/>
    <col min="1695" max="1695" width="11" bestFit="1" customWidth="1"/>
    <col min="1696" max="1697" width="12" bestFit="1" customWidth="1"/>
    <col min="1698" max="1698" width="6" bestFit="1" customWidth="1"/>
    <col min="1699" max="1700" width="12" bestFit="1" customWidth="1"/>
    <col min="1701" max="1701" width="6" bestFit="1" customWidth="1"/>
    <col min="1702" max="1702" width="12" bestFit="1" customWidth="1"/>
    <col min="1703" max="1703" width="3" bestFit="1" customWidth="1"/>
    <col min="1704" max="1704" width="12" bestFit="1" customWidth="1"/>
    <col min="1705" max="1705" width="6" bestFit="1" customWidth="1"/>
    <col min="1706" max="1706" width="8" bestFit="1" customWidth="1"/>
    <col min="1707" max="1707" width="6" bestFit="1" customWidth="1"/>
    <col min="1708" max="1712" width="12" bestFit="1" customWidth="1"/>
    <col min="1713" max="1713" width="6" bestFit="1" customWidth="1"/>
    <col min="1714" max="1714" width="12" bestFit="1" customWidth="1"/>
    <col min="1715" max="1715" width="5" bestFit="1" customWidth="1"/>
    <col min="1716" max="1716" width="12" bestFit="1" customWidth="1"/>
    <col min="1717" max="1717" width="7" bestFit="1" customWidth="1"/>
    <col min="1718" max="1718" width="12" bestFit="1" customWidth="1"/>
    <col min="1719" max="1719" width="3" bestFit="1" customWidth="1"/>
    <col min="1720" max="1727" width="12" bestFit="1" customWidth="1"/>
    <col min="1728" max="1728" width="5" bestFit="1" customWidth="1"/>
    <col min="1729" max="1730" width="12" bestFit="1" customWidth="1"/>
    <col min="1731" max="1731" width="6" bestFit="1" customWidth="1"/>
    <col min="1732" max="1732" width="7" bestFit="1" customWidth="1"/>
    <col min="1733" max="1740" width="12" bestFit="1" customWidth="1"/>
    <col min="1741" max="1741" width="5" bestFit="1" customWidth="1"/>
    <col min="1742" max="1747" width="12" bestFit="1" customWidth="1"/>
    <col min="1748" max="1748" width="7" bestFit="1" customWidth="1"/>
    <col min="1749" max="1750" width="12" bestFit="1" customWidth="1"/>
    <col min="1751" max="1751" width="3" bestFit="1" customWidth="1"/>
    <col min="1752" max="1752" width="5" bestFit="1" customWidth="1"/>
    <col min="1753" max="1755" width="12" bestFit="1" customWidth="1"/>
    <col min="1756" max="1756" width="5" bestFit="1" customWidth="1"/>
    <col min="1757" max="1765" width="12" bestFit="1" customWidth="1"/>
    <col min="1766" max="1766" width="3" bestFit="1" customWidth="1"/>
    <col min="1767" max="1770" width="12" bestFit="1" customWidth="1"/>
    <col min="1771" max="1771" width="6" bestFit="1" customWidth="1"/>
    <col min="1772" max="1773" width="12" bestFit="1" customWidth="1"/>
    <col min="1774" max="1774" width="5" bestFit="1" customWidth="1"/>
    <col min="1775" max="1775" width="11" bestFit="1" customWidth="1"/>
    <col min="1776" max="1776" width="12" bestFit="1" customWidth="1"/>
    <col min="1777" max="1777" width="6" bestFit="1" customWidth="1"/>
    <col min="1778" max="1778" width="12" bestFit="1" customWidth="1"/>
    <col min="1779" max="1779" width="11" bestFit="1" customWidth="1"/>
    <col min="1780" max="1781" width="12" bestFit="1" customWidth="1"/>
    <col min="1782" max="1782" width="5" bestFit="1" customWidth="1"/>
    <col min="1783" max="1784" width="12" bestFit="1" customWidth="1"/>
    <col min="1785" max="1785" width="5" bestFit="1" customWidth="1"/>
    <col min="1786" max="1787" width="12" bestFit="1" customWidth="1"/>
    <col min="1788" max="1788" width="5" bestFit="1" customWidth="1"/>
    <col min="1789" max="1789" width="7" bestFit="1" customWidth="1"/>
    <col min="1790" max="1792" width="12" bestFit="1" customWidth="1"/>
    <col min="1793" max="1793" width="11" bestFit="1" customWidth="1"/>
    <col min="1794" max="1802" width="12" bestFit="1" customWidth="1"/>
    <col min="1803" max="1803" width="6" bestFit="1" customWidth="1"/>
    <col min="1804" max="1806" width="12" bestFit="1" customWidth="1"/>
    <col min="1807" max="1807" width="6" bestFit="1" customWidth="1"/>
    <col min="1808" max="1808" width="7" bestFit="1" customWidth="1"/>
    <col min="1809" max="1813" width="12" bestFit="1" customWidth="1"/>
    <col min="1814" max="1814" width="8" bestFit="1" customWidth="1"/>
    <col min="1815" max="1820" width="12" bestFit="1" customWidth="1"/>
    <col min="1821" max="1821" width="11" bestFit="1" customWidth="1"/>
    <col min="1822" max="1830" width="12" bestFit="1" customWidth="1"/>
    <col min="1831" max="1831" width="10" bestFit="1" customWidth="1"/>
    <col min="1832" max="1839" width="12" bestFit="1" customWidth="1"/>
    <col min="1840" max="1840" width="6" bestFit="1" customWidth="1"/>
    <col min="1841" max="1841" width="11" bestFit="1" customWidth="1"/>
    <col min="1842" max="1842" width="12" bestFit="1" customWidth="1"/>
    <col min="1843" max="1843" width="6" bestFit="1" customWidth="1"/>
    <col min="1844" max="1847" width="12" bestFit="1" customWidth="1"/>
    <col min="1848" max="1848" width="7" bestFit="1" customWidth="1"/>
    <col min="1849" max="1853" width="12" bestFit="1" customWidth="1"/>
    <col min="1854" max="1854" width="6" bestFit="1" customWidth="1"/>
    <col min="1855" max="1855" width="11" bestFit="1" customWidth="1"/>
    <col min="1856" max="1861" width="12" bestFit="1" customWidth="1"/>
    <col min="1862" max="1862" width="8" bestFit="1" customWidth="1"/>
    <col min="1863" max="1867" width="12" bestFit="1" customWidth="1"/>
    <col min="1868" max="1868" width="11" bestFit="1" customWidth="1"/>
    <col min="1869" max="1875" width="12" bestFit="1" customWidth="1"/>
    <col min="1876" max="1876" width="5" bestFit="1" customWidth="1"/>
    <col min="1877" max="1884" width="12" bestFit="1" customWidth="1"/>
    <col min="1885" max="1885" width="5" bestFit="1" customWidth="1"/>
    <col min="1886" max="1886" width="12" bestFit="1" customWidth="1"/>
    <col min="1887" max="1887" width="11" bestFit="1" customWidth="1"/>
    <col min="1888" max="1888" width="10" bestFit="1" customWidth="1"/>
    <col min="1889" max="1889" width="12" bestFit="1" customWidth="1"/>
    <col min="1890" max="1890" width="6" bestFit="1" customWidth="1"/>
    <col min="1891" max="1894" width="12" bestFit="1" customWidth="1"/>
    <col min="1895" max="1895" width="7" bestFit="1" customWidth="1"/>
    <col min="1896" max="1896" width="12" bestFit="1" customWidth="1"/>
    <col min="1897" max="1897" width="11" bestFit="1" customWidth="1"/>
    <col min="1898" max="1904" width="12" bestFit="1" customWidth="1"/>
    <col min="1905" max="1905" width="3" bestFit="1" customWidth="1"/>
    <col min="1906" max="1909" width="12" bestFit="1" customWidth="1"/>
    <col min="1910" max="1910" width="7" bestFit="1" customWidth="1"/>
    <col min="1911" max="1911" width="5" bestFit="1" customWidth="1"/>
    <col min="1912" max="1912" width="12" bestFit="1" customWidth="1"/>
    <col min="1913" max="1913" width="5" bestFit="1" customWidth="1"/>
    <col min="1914" max="1921" width="12" bestFit="1" customWidth="1"/>
    <col min="1922" max="1922" width="6" bestFit="1" customWidth="1"/>
    <col min="1923" max="1924" width="12" bestFit="1" customWidth="1"/>
    <col min="1925" max="1925" width="11" bestFit="1" customWidth="1"/>
    <col min="1926" max="1928" width="12" bestFit="1" customWidth="1"/>
    <col min="1929" max="1929" width="9" bestFit="1" customWidth="1"/>
    <col min="1930" max="1933" width="12" bestFit="1" customWidth="1"/>
    <col min="1934" max="1934" width="8" bestFit="1" customWidth="1"/>
    <col min="1935" max="1939" width="12" bestFit="1" customWidth="1"/>
    <col min="1940" max="1940" width="11" bestFit="1" customWidth="1"/>
    <col min="1941" max="1941" width="5" bestFit="1" customWidth="1"/>
    <col min="1942" max="1952" width="12" bestFit="1" customWidth="1"/>
    <col min="1953" max="1953" width="5" bestFit="1" customWidth="1"/>
    <col min="1954" max="1954" width="6" bestFit="1" customWidth="1"/>
    <col min="1955" max="1958" width="12" bestFit="1" customWidth="1"/>
    <col min="1959" max="1959" width="11" bestFit="1" customWidth="1"/>
    <col min="1960" max="1964" width="12" bestFit="1" customWidth="1"/>
    <col min="1965" max="1965" width="3" bestFit="1" customWidth="1"/>
    <col min="1966" max="1967" width="12" bestFit="1" customWidth="1"/>
    <col min="1968" max="1968" width="5" bestFit="1" customWidth="1"/>
    <col min="1969" max="1982" width="12" bestFit="1" customWidth="1"/>
    <col min="1983" max="1983" width="8" bestFit="1" customWidth="1"/>
    <col min="1984" max="1984" width="3" bestFit="1" customWidth="1"/>
    <col min="1985" max="1987" width="12" bestFit="1" customWidth="1"/>
    <col min="1988" max="1988" width="6" bestFit="1" customWidth="1"/>
    <col min="1989" max="1989" width="5" bestFit="1" customWidth="1"/>
    <col min="1990" max="1993" width="12" bestFit="1" customWidth="1"/>
    <col min="1994" max="1994" width="7" bestFit="1" customWidth="1"/>
    <col min="1995" max="2010" width="12" bestFit="1" customWidth="1"/>
    <col min="2011" max="2011" width="5" bestFit="1" customWidth="1"/>
    <col min="2012" max="2014" width="12" bestFit="1" customWidth="1"/>
    <col min="2015" max="2015" width="3" bestFit="1" customWidth="1"/>
    <col min="2016" max="2017" width="12" bestFit="1" customWidth="1"/>
    <col min="2018" max="2018" width="6" bestFit="1" customWidth="1"/>
    <col min="2019" max="2025" width="12" bestFit="1" customWidth="1"/>
    <col min="2026" max="2026" width="6" bestFit="1" customWidth="1"/>
    <col min="2027" max="2027" width="11" bestFit="1" customWidth="1"/>
    <col min="2028" max="2030" width="12" bestFit="1" customWidth="1"/>
    <col min="2031" max="2031" width="9" bestFit="1" customWidth="1"/>
    <col min="2032" max="2033" width="12" bestFit="1" customWidth="1"/>
    <col min="2034" max="2034" width="11" bestFit="1" customWidth="1"/>
    <col min="2035" max="2035" width="6" bestFit="1" customWidth="1"/>
    <col min="2036" max="2037" width="12" bestFit="1" customWidth="1"/>
    <col min="2038" max="2038" width="11" bestFit="1" customWidth="1"/>
    <col min="2039" max="2044" width="12" bestFit="1" customWidth="1"/>
    <col min="2045" max="2045" width="11" bestFit="1" customWidth="1"/>
    <col min="2046" max="2056" width="12" bestFit="1" customWidth="1"/>
    <col min="2057" max="2057" width="11" bestFit="1" customWidth="1"/>
    <col min="2058" max="2063" width="12" bestFit="1" customWidth="1"/>
    <col min="2064" max="2064" width="6" bestFit="1" customWidth="1"/>
    <col min="2065" max="2065" width="12" bestFit="1" customWidth="1"/>
    <col min="2066" max="2066" width="11" bestFit="1" customWidth="1"/>
    <col min="2067" max="2067" width="12" bestFit="1" customWidth="1"/>
    <col min="2068" max="2068" width="7" bestFit="1" customWidth="1"/>
    <col min="2069" max="2081" width="12" bestFit="1" customWidth="1"/>
    <col min="2082" max="2082" width="5" bestFit="1" customWidth="1"/>
    <col min="2083" max="2088" width="12" bestFit="1" customWidth="1"/>
    <col min="2089" max="2089" width="11" bestFit="1" customWidth="1"/>
    <col min="2090" max="2090" width="12" bestFit="1" customWidth="1"/>
    <col min="2091" max="2091" width="5" bestFit="1" customWidth="1"/>
    <col min="2092" max="2096" width="12" bestFit="1" customWidth="1"/>
    <col min="2097" max="2097" width="11" bestFit="1" customWidth="1"/>
    <col min="2098" max="2099" width="12" bestFit="1" customWidth="1"/>
    <col min="2100" max="2100" width="3" bestFit="1" customWidth="1"/>
    <col min="2101" max="2105" width="12" bestFit="1" customWidth="1"/>
    <col min="2106" max="2106" width="5" bestFit="1" customWidth="1"/>
    <col min="2107" max="2112" width="12" bestFit="1" customWidth="1"/>
    <col min="2113" max="2113" width="11" bestFit="1" customWidth="1"/>
    <col min="2114" max="2114" width="12" bestFit="1" customWidth="1"/>
    <col min="2115" max="2115" width="4" bestFit="1" customWidth="1"/>
    <col min="2116" max="2120" width="12" bestFit="1" customWidth="1"/>
    <col min="2121" max="2121" width="8" bestFit="1" customWidth="1"/>
    <col min="2122" max="2122" width="12" bestFit="1" customWidth="1"/>
    <col min="2123" max="2123" width="6" bestFit="1" customWidth="1"/>
    <col min="2124" max="2124" width="8" bestFit="1" customWidth="1"/>
    <col min="2125" max="2127" width="7" bestFit="1" customWidth="1"/>
    <col min="2128" max="2128" width="6" bestFit="1" customWidth="1"/>
    <col min="2129" max="2134" width="12" bestFit="1" customWidth="1"/>
    <col min="2135" max="2135" width="6" bestFit="1" customWidth="1"/>
    <col min="2136" max="2139" width="12" bestFit="1" customWidth="1"/>
    <col min="2140" max="2140" width="11" bestFit="1" customWidth="1"/>
    <col min="2141" max="2148" width="12" bestFit="1" customWidth="1"/>
    <col min="2149" max="2149" width="4" bestFit="1" customWidth="1"/>
    <col min="2150" max="2153" width="12" bestFit="1" customWidth="1"/>
    <col min="2154" max="2154" width="11" bestFit="1" customWidth="1"/>
    <col min="2155" max="2156" width="12" bestFit="1" customWidth="1"/>
    <col min="2157" max="2157" width="6" bestFit="1" customWidth="1"/>
    <col min="2158" max="2159" width="12" bestFit="1" customWidth="1"/>
    <col min="2160" max="2160" width="7" bestFit="1" customWidth="1"/>
    <col min="2161" max="2163" width="12" bestFit="1" customWidth="1"/>
    <col min="2164" max="2164" width="11" bestFit="1" customWidth="1"/>
    <col min="2165" max="2165" width="12" bestFit="1" customWidth="1"/>
    <col min="2166" max="2166" width="4" bestFit="1" customWidth="1"/>
    <col min="2167" max="2169" width="12" bestFit="1" customWidth="1"/>
    <col min="2170" max="2170" width="7" bestFit="1" customWidth="1"/>
    <col min="2171" max="2173" width="12" bestFit="1" customWidth="1"/>
    <col min="2174" max="2174" width="7" bestFit="1" customWidth="1"/>
    <col min="2175" max="2177" width="12" bestFit="1" customWidth="1"/>
    <col min="2178" max="2178" width="6" bestFit="1" customWidth="1"/>
    <col min="2179" max="2180" width="12" bestFit="1" customWidth="1"/>
    <col min="2181" max="2181" width="8" bestFit="1" customWidth="1"/>
    <col min="2182" max="2182" width="11" bestFit="1" customWidth="1"/>
    <col min="2183" max="2185" width="12" bestFit="1" customWidth="1"/>
    <col min="2186" max="2186" width="6" bestFit="1" customWidth="1"/>
    <col min="2187" max="2188" width="12" bestFit="1" customWidth="1"/>
    <col min="2189" max="2189" width="11" bestFit="1" customWidth="1"/>
    <col min="2190" max="2192" width="12" bestFit="1" customWidth="1"/>
    <col min="2193" max="2193" width="6" bestFit="1" customWidth="1"/>
    <col min="2194" max="2194" width="12" bestFit="1" customWidth="1"/>
    <col min="2195" max="2195" width="7" bestFit="1" customWidth="1"/>
    <col min="2196" max="2200" width="12" bestFit="1" customWidth="1"/>
    <col min="2201" max="2201" width="4" bestFit="1" customWidth="1"/>
    <col min="2202" max="2207" width="12" bestFit="1" customWidth="1"/>
    <col min="2208" max="2208" width="7" bestFit="1" customWidth="1"/>
    <col min="2209" max="2211" width="12" bestFit="1" customWidth="1"/>
    <col min="2212" max="2212" width="8" bestFit="1" customWidth="1"/>
    <col min="2213" max="2216" width="12" bestFit="1" customWidth="1"/>
    <col min="2217" max="2217" width="7" bestFit="1" customWidth="1"/>
    <col min="2218" max="2223" width="12" bestFit="1" customWidth="1"/>
    <col min="2224" max="2224" width="9" bestFit="1" customWidth="1"/>
    <col min="2225" max="2242" width="12" bestFit="1" customWidth="1"/>
    <col min="2243" max="2243" width="6" bestFit="1" customWidth="1"/>
    <col min="2244" max="2245" width="12" bestFit="1" customWidth="1"/>
    <col min="2246" max="2246" width="7" bestFit="1" customWidth="1"/>
    <col min="2247" max="2264" width="12" bestFit="1" customWidth="1"/>
    <col min="2265" max="2265" width="11" bestFit="1" customWidth="1"/>
    <col min="2266" max="2266" width="12" bestFit="1" customWidth="1"/>
    <col min="2267" max="2268" width="11" bestFit="1" customWidth="1"/>
    <col min="2269" max="2269" width="4" bestFit="1" customWidth="1"/>
    <col min="2270" max="2271" width="8" bestFit="1" customWidth="1"/>
    <col min="2272" max="2275" width="12" bestFit="1" customWidth="1"/>
    <col min="2276" max="2276" width="4" bestFit="1" customWidth="1"/>
    <col min="2277" max="2279" width="12" bestFit="1" customWidth="1"/>
    <col min="2280" max="2280" width="9" bestFit="1" customWidth="1"/>
    <col min="2281" max="2288" width="12" bestFit="1" customWidth="1"/>
    <col min="2289" max="2289" width="7" bestFit="1" customWidth="1"/>
    <col min="2290" max="2292" width="12" bestFit="1" customWidth="1"/>
    <col min="2293" max="2293" width="4" bestFit="1" customWidth="1"/>
    <col min="2294" max="2294" width="12" bestFit="1" customWidth="1"/>
    <col min="2295" max="2295" width="7" bestFit="1" customWidth="1"/>
    <col min="2296" max="2301" width="12" bestFit="1" customWidth="1"/>
    <col min="2302" max="2302" width="7" bestFit="1" customWidth="1"/>
    <col min="2303" max="2309" width="12" bestFit="1" customWidth="1"/>
    <col min="2310" max="2310" width="6" bestFit="1" customWidth="1"/>
    <col min="2311" max="2324" width="12" bestFit="1" customWidth="1"/>
    <col min="2325" max="2325" width="9" bestFit="1" customWidth="1"/>
    <col min="2326" max="2328" width="12" bestFit="1" customWidth="1"/>
    <col min="2329" max="2329" width="4" bestFit="1" customWidth="1"/>
    <col min="2330" max="2330" width="8" bestFit="1" customWidth="1"/>
    <col min="2331" max="2337" width="12" bestFit="1" customWidth="1"/>
    <col min="2338" max="2338" width="4" bestFit="1" customWidth="1"/>
    <col min="2339" max="2340" width="12" bestFit="1" customWidth="1"/>
    <col min="2341" max="2341" width="7" bestFit="1" customWidth="1"/>
    <col min="2342" max="2347" width="12" bestFit="1" customWidth="1"/>
    <col min="2348" max="2348" width="4" bestFit="1" customWidth="1"/>
    <col min="2349" max="2362" width="12" bestFit="1" customWidth="1"/>
    <col min="2363" max="2363" width="4" bestFit="1" customWidth="1"/>
    <col min="2364" max="2376" width="12" bestFit="1" customWidth="1"/>
    <col min="2377" max="2377" width="6" bestFit="1" customWidth="1"/>
    <col min="2378" max="2379" width="12" bestFit="1" customWidth="1"/>
    <col min="2380" max="2380" width="9" bestFit="1" customWidth="1"/>
    <col min="2381" max="2381" width="10" bestFit="1" customWidth="1"/>
    <col min="2382" max="2386" width="12" bestFit="1" customWidth="1"/>
    <col min="2387" max="2387" width="6" bestFit="1" customWidth="1"/>
    <col min="2388" max="2393" width="12" bestFit="1" customWidth="1"/>
    <col min="2394" max="2394" width="11" bestFit="1" customWidth="1"/>
    <col min="2395" max="2405" width="12" bestFit="1" customWidth="1"/>
    <col min="2406" max="2406" width="11" bestFit="1" customWidth="1"/>
    <col min="2407" max="2408" width="12" bestFit="1" customWidth="1"/>
    <col min="2409" max="2409" width="9" bestFit="1" customWidth="1"/>
    <col min="2410" max="2414" width="12" bestFit="1" customWidth="1"/>
    <col min="2415" max="2415" width="9" bestFit="1" customWidth="1"/>
    <col min="2416" max="2418" width="12" bestFit="1" customWidth="1"/>
    <col min="2419" max="2419" width="11" bestFit="1" customWidth="1"/>
    <col min="2420" max="2420" width="12" bestFit="1" customWidth="1"/>
    <col min="2421" max="2421" width="7" bestFit="1" customWidth="1"/>
    <col min="2422" max="2422" width="6" bestFit="1" customWidth="1"/>
    <col min="2423" max="2435" width="12" bestFit="1" customWidth="1"/>
    <col min="2436" max="2436" width="11" bestFit="1" customWidth="1"/>
    <col min="2437" max="2437" width="8" bestFit="1" customWidth="1"/>
    <col min="2438" max="2438" width="11" bestFit="1" customWidth="1"/>
    <col min="2439" max="2439" width="12" bestFit="1" customWidth="1"/>
    <col min="2440" max="2440" width="4" bestFit="1" customWidth="1"/>
    <col min="2441" max="2443" width="12" bestFit="1" customWidth="1"/>
    <col min="2444" max="2444" width="11" bestFit="1" customWidth="1"/>
    <col min="2445" max="2452" width="12" bestFit="1" customWidth="1"/>
    <col min="2453" max="2453" width="7" bestFit="1" customWidth="1"/>
    <col min="2454" max="2458" width="12" bestFit="1" customWidth="1"/>
    <col min="2459" max="2459" width="9" bestFit="1" customWidth="1"/>
    <col min="2460" max="2464" width="12" bestFit="1" customWidth="1"/>
    <col min="2465" max="2465" width="4" bestFit="1" customWidth="1"/>
    <col min="2466" max="2472" width="12" bestFit="1" customWidth="1"/>
    <col min="2473" max="2473" width="11" bestFit="1" customWidth="1"/>
    <col min="2474" max="2474" width="12" bestFit="1" customWidth="1"/>
    <col min="2475" max="2475" width="4" bestFit="1" customWidth="1"/>
    <col min="2476" max="2477" width="12" bestFit="1" customWidth="1"/>
    <col min="2478" max="2478" width="4" bestFit="1" customWidth="1"/>
    <col min="2479" max="2485" width="12" bestFit="1" customWidth="1"/>
    <col min="2486" max="2486" width="8" bestFit="1" customWidth="1"/>
    <col min="2487" max="2489" width="12" bestFit="1" customWidth="1"/>
    <col min="2490" max="2490" width="4" bestFit="1" customWidth="1"/>
    <col min="2491" max="2502" width="12" bestFit="1" customWidth="1"/>
    <col min="2503" max="2503" width="6" bestFit="1" customWidth="1"/>
    <col min="2504" max="2517" width="12" bestFit="1" customWidth="1"/>
    <col min="2518" max="2518" width="4" bestFit="1" customWidth="1"/>
    <col min="2519" max="2520" width="12" bestFit="1" customWidth="1"/>
    <col min="2521" max="2521" width="6" bestFit="1" customWidth="1"/>
    <col min="2522" max="2528" width="12" bestFit="1" customWidth="1"/>
    <col min="2529" max="2529" width="6" bestFit="1" customWidth="1"/>
    <col min="2530" max="2536" width="12" bestFit="1" customWidth="1"/>
    <col min="2537" max="2537" width="4" bestFit="1" customWidth="1"/>
    <col min="2538" max="2538" width="11" bestFit="1" customWidth="1"/>
    <col min="2539" max="2539" width="7" bestFit="1" customWidth="1"/>
    <col min="2540" max="2540" width="12" bestFit="1" customWidth="1"/>
    <col min="2541" max="2541" width="11" bestFit="1" customWidth="1"/>
    <col min="2542" max="2542" width="12" bestFit="1" customWidth="1"/>
    <col min="2543" max="2543" width="11" bestFit="1" customWidth="1"/>
    <col min="2544" max="2546" width="12" bestFit="1" customWidth="1"/>
    <col min="2547" max="2547" width="7" bestFit="1" customWidth="1"/>
    <col min="2548" max="2548" width="4" bestFit="1" customWidth="1"/>
    <col min="2549" max="2555" width="12" bestFit="1" customWidth="1"/>
    <col min="2556" max="2556" width="11" bestFit="1" customWidth="1"/>
    <col min="2557" max="2558" width="12" bestFit="1" customWidth="1"/>
    <col min="2559" max="2559" width="4" bestFit="1" customWidth="1"/>
    <col min="2560" max="2562" width="12" bestFit="1" customWidth="1"/>
    <col min="2563" max="2563" width="6" bestFit="1" customWidth="1"/>
    <col min="2564" max="2577" width="12" bestFit="1" customWidth="1"/>
    <col min="2578" max="2578" width="4" bestFit="1" customWidth="1"/>
    <col min="2579" max="2579" width="6" bestFit="1" customWidth="1"/>
    <col min="2580" max="2587" width="12" bestFit="1" customWidth="1"/>
    <col min="2588" max="2588" width="11" bestFit="1" customWidth="1"/>
    <col min="2589" max="2593" width="12" bestFit="1" customWidth="1"/>
    <col min="2594" max="2594" width="6" bestFit="1" customWidth="1"/>
    <col min="2595" max="2596" width="12" bestFit="1" customWidth="1"/>
    <col min="2597" max="2597" width="7" bestFit="1" customWidth="1"/>
    <col min="2598" max="2598" width="8" bestFit="1" customWidth="1"/>
    <col min="2599" max="2606" width="12" bestFit="1" customWidth="1"/>
    <col min="2607" max="2607" width="11" bestFit="1" customWidth="1"/>
    <col min="2608" max="2613" width="12" bestFit="1" customWidth="1"/>
    <col min="2614" max="2614" width="6" bestFit="1" customWidth="1"/>
    <col min="2615" max="2615" width="4" bestFit="1" customWidth="1"/>
    <col min="2616" max="2619" width="12" bestFit="1" customWidth="1"/>
    <col min="2620" max="2620" width="4" bestFit="1" customWidth="1"/>
    <col min="2621" max="2630" width="12" bestFit="1" customWidth="1"/>
    <col min="2631" max="2631" width="6" bestFit="1" customWidth="1"/>
    <col min="2632" max="2639" width="12" bestFit="1" customWidth="1"/>
    <col min="2640" max="2640" width="6" bestFit="1" customWidth="1"/>
    <col min="2641" max="2648" width="12" bestFit="1" customWidth="1"/>
    <col min="2649" max="2649" width="11" bestFit="1" customWidth="1"/>
    <col min="2650" max="2660" width="12" bestFit="1" customWidth="1"/>
    <col min="2661" max="2661" width="8" bestFit="1" customWidth="1"/>
    <col min="2662" max="2670" width="12" bestFit="1" customWidth="1"/>
    <col min="2671" max="2671" width="6" bestFit="1" customWidth="1"/>
    <col min="2672" max="2672" width="12" bestFit="1" customWidth="1"/>
    <col min="2673" max="2673" width="7" bestFit="1" customWidth="1"/>
    <col min="2674" max="2681" width="12" bestFit="1" customWidth="1"/>
    <col min="2682" max="2682" width="6" bestFit="1" customWidth="1"/>
    <col min="2683" max="2684" width="12" bestFit="1" customWidth="1"/>
    <col min="2685" max="2685" width="4" bestFit="1" customWidth="1"/>
    <col min="2686" max="2688" width="12" bestFit="1" customWidth="1"/>
    <col min="2689" max="2689" width="4" bestFit="1" customWidth="1"/>
    <col min="2690" max="2690" width="7" bestFit="1" customWidth="1"/>
    <col min="2691" max="2691" width="8" bestFit="1" customWidth="1"/>
    <col min="2692" max="2693" width="12" bestFit="1" customWidth="1"/>
    <col min="2694" max="2694" width="11" bestFit="1" customWidth="1"/>
    <col min="2695" max="2698" width="12" bestFit="1" customWidth="1"/>
    <col min="2699" max="2699" width="4" bestFit="1" customWidth="1"/>
    <col min="2700" max="2702" width="12" bestFit="1" customWidth="1"/>
    <col min="2703" max="2703" width="7" bestFit="1" customWidth="1"/>
    <col min="2704" max="2704" width="6" bestFit="1" customWidth="1"/>
    <col min="2705" max="2707" width="12" bestFit="1" customWidth="1"/>
    <col min="2708" max="2708" width="7" bestFit="1" customWidth="1"/>
    <col min="2709" max="2709" width="12" bestFit="1" customWidth="1"/>
    <col min="2710" max="2710" width="4" bestFit="1" customWidth="1"/>
    <col min="2711" max="2711" width="12" bestFit="1" customWidth="1"/>
    <col min="2712" max="2712" width="7" bestFit="1" customWidth="1"/>
    <col min="2713" max="2715" width="12" bestFit="1" customWidth="1"/>
    <col min="2716" max="2716" width="11" bestFit="1" customWidth="1"/>
    <col min="2717" max="2717" width="7" bestFit="1" customWidth="1"/>
    <col min="2718" max="2718" width="8" bestFit="1" customWidth="1"/>
    <col min="2719" max="2719" width="12" bestFit="1" customWidth="1"/>
    <col min="2720" max="2720" width="7" bestFit="1" customWidth="1"/>
    <col min="2721" max="2722" width="12" bestFit="1" customWidth="1"/>
    <col min="2723" max="2723" width="11" bestFit="1" customWidth="1"/>
    <col min="2724" max="2725" width="12" bestFit="1" customWidth="1"/>
    <col min="2726" max="2726" width="7" bestFit="1" customWidth="1"/>
    <col min="2727" max="2727" width="8" bestFit="1" customWidth="1"/>
    <col min="2728" max="2728" width="6" bestFit="1" customWidth="1"/>
    <col min="2729" max="2730" width="12" bestFit="1" customWidth="1"/>
    <col min="2731" max="2731" width="4" bestFit="1" customWidth="1"/>
    <col min="2732" max="2734" width="12" bestFit="1" customWidth="1"/>
    <col min="2735" max="2735" width="6" bestFit="1" customWidth="1"/>
    <col min="2736" max="2736" width="12" bestFit="1" customWidth="1"/>
    <col min="2737" max="2737" width="11" bestFit="1" customWidth="1"/>
    <col min="2738" max="2738" width="12" bestFit="1" customWidth="1"/>
    <col min="2739" max="2739" width="11" bestFit="1" customWidth="1"/>
    <col min="2740" max="2742" width="12" bestFit="1" customWidth="1"/>
    <col min="2743" max="2743" width="4" bestFit="1" customWidth="1"/>
    <col min="2744" max="2750" width="12" bestFit="1" customWidth="1"/>
    <col min="2751" max="2751" width="7" bestFit="1" customWidth="1"/>
    <col min="2752" max="2756" width="12" bestFit="1" customWidth="1"/>
    <col min="2757" max="2757" width="4" bestFit="1" customWidth="1"/>
    <col min="2758" max="2758" width="11" bestFit="1" customWidth="1"/>
    <col min="2759" max="2766" width="12" bestFit="1" customWidth="1"/>
    <col min="2767" max="2767" width="6" bestFit="1" customWidth="1"/>
    <col min="2768" max="2768" width="4" bestFit="1" customWidth="1"/>
    <col min="2769" max="2784" width="12" bestFit="1" customWidth="1"/>
    <col min="2785" max="2785" width="4" bestFit="1" customWidth="1"/>
    <col min="2786" max="2798" width="12" bestFit="1" customWidth="1"/>
    <col min="2799" max="2799" width="7" bestFit="1" customWidth="1"/>
    <col min="2800" max="2802" width="12" bestFit="1" customWidth="1"/>
    <col min="2803" max="2803" width="8" bestFit="1" customWidth="1"/>
    <col min="2804" max="2804" width="6" bestFit="1" customWidth="1"/>
    <col min="2805" max="2807" width="12" bestFit="1" customWidth="1"/>
    <col min="2808" max="2808" width="4" bestFit="1" customWidth="1"/>
    <col min="2809" max="2812" width="12" bestFit="1" customWidth="1"/>
    <col min="2813" max="2813" width="4" bestFit="1" customWidth="1"/>
    <col min="2814" max="2816" width="12" bestFit="1" customWidth="1"/>
    <col min="2817" max="2817" width="7" bestFit="1" customWidth="1"/>
    <col min="2818" max="2818" width="4" bestFit="1" customWidth="1"/>
    <col min="2819" max="2820" width="12" bestFit="1" customWidth="1"/>
    <col min="2821" max="2821" width="6" bestFit="1" customWidth="1"/>
    <col min="2822" max="2823" width="12" bestFit="1" customWidth="1"/>
    <col min="2824" max="2824" width="7" bestFit="1" customWidth="1"/>
    <col min="2825" max="2826" width="12" bestFit="1" customWidth="1"/>
    <col min="2827" max="2827" width="6" bestFit="1" customWidth="1"/>
    <col min="2828" max="2829" width="12" bestFit="1" customWidth="1"/>
    <col min="2830" max="2830" width="4" bestFit="1" customWidth="1"/>
    <col min="2831" max="2831" width="12" bestFit="1" customWidth="1"/>
    <col min="2832" max="2832" width="4" bestFit="1" customWidth="1"/>
    <col min="2833" max="2838" width="12" bestFit="1" customWidth="1"/>
    <col min="2839" max="2839" width="9" bestFit="1" customWidth="1"/>
    <col min="2840" max="2840" width="8" bestFit="1" customWidth="1"/>
    <col min="2841" max="2842" width="12" bestFit="1" customWidth="1"/>
    <col min="2843" max="2843" width="4" bestFit="1" customWidth="1"/>
    <col min="2844" max="2846" width="12" bestFit="1" customWidth="1"/>
    <col min="2847" max="2847" width="6" bestFit="1" customWidth="1"/>
    <col min="2848" max="2850" width="12" bestFit="1" customWidth="1"/>
    <col min="2851" max="2851" width="6" bestFit="1" customWidth="1"/>
    <col min="2852" max="2859" width="12" bestFit="1" customWidth="1"/>
    <col min="2860" max="2860" width="6" bestFit="1" customWidth="1"/>
    <col min="2861" max="2861" width="12" bestFit="1" customWidth="1"/>
    <col min="2862" max="2862" width="4" bestFit="1" customWidth="1"/>
    <col min="2863" max="2864" width="12" bestFit="1" customWidth="1"/>
    <col min="2865" max="2865" width="8" bestFit="1" customWidth="1"/>
    <col min="2866" max="2866" width="12" bestFit="1" customWidth="1"/>
    <col min="2867" max="2867" width="6" bestFit="1" customWidth="1"/>
    <col min="2868" max="2871" width="12" bestFit="1" customWidth="1"/>
    <col min="2872" max="2872" width="6" bestFit="1" customWidth="1"/>
    <col min="2873" max="2873" width="7" bestFit="1" customWidth="1"/>
    <col min="2874" max="2875" width="12" bestFit="1" customWidth="1"/>
    <col min="2876" max="2876" width="4" bestFit="1" customWidth="1"/>
    <col min="2877" max="2884" width="12" bestFit="1" customWidth="1"/>
    <col min="2885" max="2885" width="11" bestFit="1" customWidth="1"/>
    <col min="2886" max="2886" width="4" bestFit="1" customWidth="1"/>
    <col min="2887" max="2887" width="7" bestFit="1" customWidth="1"/>
    <col min="2888" max="2888" width="4" bestFit="1" customWidth="1"/>
    <col min="2889" max="2890" width="12" bestFit="1" customWidth="1"/>
    <col min="2891" max="2891" width="4" bestFit="1" customWidth="1"/>
    <col min="2892" max="2893" width="12" bestFit="1" customWidth="1"/>
    <col min="2894" max="2894" width="9" bestFit="1" customWidth="1"/>
    <col min="2895" max="2895" width="4" bestFit="1" customWidth="1"/>
    <col min="2896" max="2896" width="12" bestFit="1" customWidth="1"/>
    <col min="2897" max="2897" width="4" bestFit="1" customWidth="1"/>
    <col min="2898" max="2898" width="12" bestFit="1" customWidth="1"/>
    <col min="2899" max="2899" width="11" bestFit="1" customWidth="1"/>
    <col min="2900" max="2902" width="12" bestFit="1" customWidth="1"/>
    <col min="2903" max="2903" width="4" bestFit="1" customWidth="1"/>
    <col min="2904" max="2905" width="12" bestFit="1" customWidth="1"/>
    <col min="2906" max="2906" width="4" bestFit="1" customWidth="1"/>
    <col min="2907" max="2912" width="12" bestFit="1" customWidth="1"/>
    <col min="2913" max="2913" width="4" bestFit="1" customWidth="1"/>
    <col min="2914" max="2915" width="12" bestFit="1" customWidth="1"/>
    <col min="2916" max="2916" width="4" bestFit="1" customWidth="1"/>
    <col min="2917" max="2917" width="6" bestFit="1" customWidth="1"/>
    <col min="2918" max="2923" width="12" bestFit="1" customWidth="1"/>
    <col min="2924" max="2924" width="11" bestFit="1" customWidth="1"/>
    <col min="2925" max="2925" width="5" bestFit="1" customWidth="1"/>
    <col min="2926" max="2926" width="8" bestFit="1" customWidth="1"/>
    <col min="2927" max="2927" width="5" bestFit="1" customWidth="1"/>
    <col min="2928" max="2929" width="12" bestFit="1" customWidth="1"/>
    <col min="2930" max="2930" width="5" bestFit="1" customWidth="1"/>
    <col min="2931" max="2932" width="12" bestFit="1" customWidth="1"/>
    <col min="2933" max="2933" width="8" bestFit="1" customWidth="1"/>
    <col min="2934" max="2934" width="5" bestFit="1" customWidth="1"/>
    <col min="2935" max="2937" width="12" bestFit="1" customWidth="1"/>
    <col min="2938" max="2939" width="5" bestFit="1" customWidth="1"/>
    <col min="2940" max="2940" width="12" bestFit="1" customWidth="1"/>
    <col min="2941" max="2942" width="10.77734375" bestFit="1" customWidth="1"/>
  </cols>
  <sheetData>
    <row r="1" spans="1:6" x14ac:dyDescent="0.3">
      <c r="A1" s="9" t="s">
        <v>8307</v>
      </c>
      <c r="B1" t="s">
        <v>8381</v>
      </c>
    </row>
    <row r="3" spans="1:6" x14ac:dyDescent="0.3">
      <c r="A3" s="9" t="s">
        <v>8360</v>
      </c>
      <c r="B3" t="s">
        <v>8383</v>
      </c>
      <c r="C3"/>
      <c r="D3"/>
      <c r="E3"/>
      <c r="F3"/>
    </row>
    <row r="4" spans="1:6" x14ac:dyDescent="0.3">
      <c r="A4" s="10" t="s">
        <v>8219</v>
      </c>
      <c r="B4" s="11">
        <v>93.65827810754547</v>
      </c>
      <c r="C4"/>
      <c r="D4"/>
      <c r="E4"/>
      <c r="F4"/>
    </row>
    <row r="5" spans="1:6" x14ac:dyDescent="0.3">
      <c r="A5" s="10" t="s">
        <v>8221</v>
      </c>
      <c r="B5" s="11">
        <v>74.251723906823756</v>
      </c>
      <c r="C5"/>
      <c r="D5"/>
      <c r="E5"/>
      <c r="F5"/>
    </row>
    <row r="6" spans="1:6" x14ac:dyDescent="0.3">
      <c r="A6" s="10" t="s">
        <v>8220</v>
      </c>
      <c r="B6" s="11">
        <v>117.29494635582753</v>
      </c>
      <c r="C6"/>
      <c r="D6"/>
      <c r="E6"/>
      <c r="F6"/>
    </row>
    <row r="7" spans="1:6" x14ac:dyDescent="0.3">
      <c r="A7" s="10" t="s">
        <v>8222</v>
      </c>
      <c r="B7" s="11">
        <v>113.69935861345294</v>
      </c>
      <c r="C7"/>
      <c r="D7"/>
      <c r="E7"/>
      <c r="F7"/>
    </row>
    <row r="8" spans="1:6" x14ac:dyDescent="0.3">
      <c r="A8" s="10" t="s">
        <v>8361</v>
      </c>
      <c r="B8" s="11">
        <v>88.864316904619756</v>
      </c>
      <c r="C8"/>
      <c r="D8"/>
      <c r="E8"/>
      <c r="F8"/>
    </row>
    <row r="9" spans="1:6" x14ac:dyDescent="0.3">
      <c r="B9"/>
      <c r="C9"/>
      <c r="D9"/>
      <c r="E9"/>
      <c r="F9"/>
    </row>
    <row r="10" spans="1:6" x14ac:dyDescent="0.3">
      <c r="B10"/>
      <c r="C10"/>
      <c r="D10"/>
      <c r="E10"/>
      <c r="F10"/>
    </row>
    <row r="11" spans="1:6" x14ac:dyDescent="0.3">
      <c r="B11"/>
      <c r="C11"/>
      <c r="D11"/>
      <c r="E11"/>
      <c r="F11"/>
    </row>
    <row r="12" spans="1:6" x14ac:dyDescent="0.3">
      <c r="B12"/>
      <c r="C12"/>
      <c r="D12"/>
      <c r="E12"/>
      <c r="F12"/>
    </row>
    <row r="13" spans="1:6" x14ac:dyDescent="0.3">
      <c r="B13"/>
      <c r="C13"/>
      <c r="D13"/>
      <c r="E13"/>
      <c r="F13"/>
    </row>
    <row r="14" spans="1:6" x14ac:dyDescent="0.3">
      <c r="B14"/>
      <c r="C14"/>
      <c r="D14"/>
      <c r="E14"/>
      <c r="F14"/>
    </row>
    <row r="15" spans="1:6" x14ac:dyDescent="0.3">
      <c r="B15"/>
      <c r="C15"/>
      <c r="D15"/>
      <c r="E15"/>
      <c r="F15"/>
    </row>
    <row r="16" spans="1:6" x14ac:dyDescent="0.3">
      <c r="B16"/>
      <c r="C16"/>
      <c r="D16"/>
      <c r="E16"/>
      <c r="F16"/>
    </row>
    <row r="17" spans="2:6" x14ac:dyDescent="0.3">
      <c r="B17"/>
      <c r="C17"/>
      <c r="D17"/>
      <c r="E17"/>
      <c r="F17"/>
    </row>
    <row r="18" spans="2:6" x14ac:dyDescent="0.3">
      <c r="B18"/>
      <c r="C18"/>
      <c r="D18"/>
      <c r="E18"/>
      <c r="F18"/>
    </row>
    <row r="19" spans="2:6" x14ac:dyDescent="0.3">
      <c r="B19"/>
      <c r="C19"/>
      <c r="D19"/>
      <c r="E19"/>
      <c r="F19"/>
    </row>
    <row r="20" spans="2:6" x14ac:dyDescent="0.3">
      <c r="B20"/>
      <c r="C20"/>
      <c r="D20"/>
      <c r="E20"/>
      <c r="F20"/>
    </row>
    <row r="21" spans="2:6" x14ac:dyDescent="0.3">
      <c r="B21"/>
      <c r="C21"/>
      <c r="D21"/>
      <c r="E21"/>
      <c r="F21"/>
    </row>
    <row r="22" spans="2:6" x14ac:dyDescent="0.3">
      <c r="B22"/>
      <c r="C22"/>
      <c r="D22"/>
      <c r="E22"/>
      <c r="F22"/>
    </row>
    <row r="23" spans="2:6" x14ac:dyDescent="0.3">
      <c r="B23"/>
      <c r="C23"/>
      <c r="D23"/>
      <c r="E23"/>
      <c r="F23"/>
    </row>
    <row r="24" spans="2:6" x14ac:dyDescent="0.3">
      <c r="B24"/>
      <c r="C24"/>
      <c r="D24"/>
      <c r="E24"/>
      <c r="F24"/>
    </row>
    <row r="25" spans="2:6" x14ac:dyDescent="0.3">
      <c r="B25"/>
      <c r="C25"/>
      <c r="D25"/>
      <c r="E25"/>
      <c r="F25"/>
    </row>
    <row r="26" spans="2:6" x14ac:dyDescent="0.3">
      <c r="B26"/>
      <c r="C26"/>
      <c r="D26"/>
      <c r="E26"/>
      <c r="F26"/>
    </row>
    <row r="27" spans="2:6" x14ac:dyDescent="0.3">
      <c r="B27"/>
      <c r="C27"/>
      <c r="D27"/>
      <c r="E27"/>
      <c r="F27"/>
    </row>
    <row r="28" spans="2:6" x14ac:dyDescent="0.3">
      <c r="B28"/>
      <c r="C28"/>
      <c r="D28"/>
      <c r="E28"/>
      <c r="F28"/>
    </row>
    <row r="29" spans="2:6" x14ac:dyDescent="0.3">
      <c r="B29"/>
      <c r="C29"/>
      <c r="D29"/>
      <c r="E29"/>
      <c r="F29"/>
    </row>
    <row r="30" spans="2:6" x14ac:dyDescent="0.3">
      <c r="B30"/>
      <c r="C30"/>
      <c r="D30"/>
      <c r="E30"/>
      <c r="F30"/>
    </row>
    <row r="31" spans="2:6" x14ac:dyDescent="0.3">
      <c r="B31"/>
      <c r="C31"/>
      <c r="D31"/>
      <c r="E31"/>
      <c r="F31"/>
    </row>
    <row r="32" spans="2:6" x14ac:dyDescent="0.3">
      <c r="B32"/>
      <c r="C32"/>
      <c r="D32"/>
      <c r="E32"/>
      <c r="F32"/>
    </row>
    <row r="33" spans="2:6" x14ac:dyDescent="0.3">
      <c r="B33"/>
      <c r="C33"/>
      <c r="D33"/>
      <c r="E33"/>
      <c r="F33"/>
    </row>
    <row r="34" spans="2:6" x14ac:dyDescent="0.3">
      <c r="B34"/>
      <c r="C34"/>
      <c r="D34"/>
      <c r="E34"/>
      <c r="F34"/>
    </row>
    <row r="35" spans="2:6" x14ac:dyDescent="0.3">
      <c r="B35"/>
      <c r="C35"/>
      <c r="D35"/>
      <c r="E35"/>
      <c r="F35"/>
    </row>
    <row r="36" spans="2:6" x14ac:dyDescent="0.3">
      <c r="B36"/>
      <c r="C36"/>
      <c r="D36"/>
      <c r="E36"/>
      <c r="F36"/>
    </row>
    <row r="37" spans="2:6" x14ac:dyDescent="0.3">
      <c r="B37"/>
      <c r="C37"/>
      <c r="D37"/>
      <c r="E37"/>
      <c r="F37"/>
    </row>
    <row r="38" spans="2:6" x14ac:dyDescent="0.3">
      <c r="B38"/>
      <c r="C38"/>
      <c r="D38"/>
      <c r="E38"/>
      <c r="F38"/>
    </row>
    <row r="39" spans="2:6" x14ac:dyDescent="0.3">
      <c r="B39"/>
      <c r="C39"/>
      <c r="D39"/>
      <c r="E39"/>
      <c r="F39"/>
    </row>
    <row r="40" spans="2:6" x14ac:dyDescent="0.3">
      <c r="B40"/>
      <c r="C40"/>
      <c r="D40"/>
      <c r="E40"/>
      <c r="F40"/>
    </row>
    <row r="41" spans="2:6" x14ac:dyDescent="0.3">
      <c r="B41"/>
      <c r="C41"/>
      <c r="D41"/>
      <c r="E41"/>
      <c r="F41"/>
    </row>
    <row r="42" spans="2:6" x14ac:dyDescent="0.3">
      <c r="B42"/>
      <c r="C42"/>
      <c r="D42"/>
      <c r="E42"/>
      <c r="F42"/>
    </row>
    <row r="43" spans="2:6" x14ac:dyDescent="0.3">
      <c r="B43"/>
      <c r="C43"/>
      <c r="D43"/>
      <c r="E43"/>
      <c r="F43"/>
    </row>
    <row r="44" spans="2:6" x14ac:dyDescent="0.3">
      <c r="B44"/>
      <c r="C44"/>
      <c r="D44"/>
      <c r="E44"/>
      <c r="F44"/>
    </row>
    <row r="45" spans="2:6" x14ac:dyDescent="0.3">
      <c r="B45"/>
      <c r="C45"/>
      <c r="D45"/>
      <c r="E45"/>
      <c r="F45"/>
    </row>
    <row r="46" spans="2:6" x14ac:dyDescent="0.3">
      <c r="B46"/>
      <c r="C46"/>
      <c r="D46"/>
      <c r="E46"/>
      <c r="F46"/>
    </row>
    <row r="47" spans="2:6" x14ac:dyDescent="0.3">
      <c r="B47"/>
      <c r="C47"/>
      <c r="D47"/>
      <c r="E47"/>
      <c r="F47"/>
    </row>
    <row r="48" spans="2:6" x14ac:dyDescent="0.3">
      <c r="B48"/>
      <c r="C48"/>
      <c r="D48"/>
      <c r="E48"/>
      <c r="F48"/>
    </row>
    <row r="49" spans="2:6" x14ac:dyDescent="0.3">
      <c r="B49"/>
      <c r="C49"/>
      <c r="D49"/>
      <c r="E49"/>
      <c r="F49"/>
    </row>
    <row r="50" spans="2:6" x14ac:dyDescent="0.3">
      <c r="B50"/>
      <c r="C50"/>
      <c r="D50"/>
      <c r="E50"/>
      <c r="F50"/>
    </row>
    <row r="51" spans="2:6" x14ac:dyDescent="0.3">
      <c r="B51"/>
      <c r="C51"/>
      <c r="D51"/>
      <c r="E51"/>
      <c r="F51"/>
    </row>
    <row r="52" spans="2:6" x14ac:dyDescent="0.3">
      <c r="B52"/>
      <c r="C52"/>
      <c r="D52"/>
      <c r="E52"/>
      <c r="F52"/>
    </row>
    <row r="53" spans="2:6" x14ac:dyDescent="0.3">
      <c r="B53"/>
      <c r="C53"/>
      <c r="D53"/>
      <c r="E53"/>
      <c r="F53"/>
    </row>
    <row r="54" spans="2:6" x14ac:dyDescent="0.3">
      <c r="B54"/>
      <c r="C54"/>
      <c r="D54"/>
      <c r="E54"/>
      <c r="F54"/>
    </row>
    <row r="55" spans="2:6" x14ac:dyDescent="0.3">
      <c r="B55"/>
      <c r="C55"/>
      <c r="D55"/>
      <c r="E55"/>
      <c r="F55"/>
    </row>
    <row r="56" spans="2:6" x14ac:dyDescent="0.3">
      <c r="B56"/>
      <c r="C56"/>
      <c r="D56"/>
      <c r="E56"/>
      <c r="F56"/>
    </row>
    <row r="57" spans="2:6" x14ac:dyDescent="0.3">
      <c r="B57"/>
      <c r="C57"/>
      <c r="D57"/>
      <c r="E57"/>
      <c r="F57"/>
    </row>
    <row r="58" spans="2:6" x14ac:dyDescent="0.3">
      <c r="B58"/>
      <c r="C58"/>
      <c r="D58"/>
      <c r="E58"/>
      <c r="F58"/>
    </row>
    <row r="59" spans="2:6" x14ac:dyDescent="0.3">
      <c r="B59"/>
      <c r="C59"/>
      <c r="D59"/>
      <c r="E59"/>
      <c r="F59"/>
    </row>
    <row r="60" spans="2:6" x14ac:dyDescent="0.3">
      <c r="B60"/>
      <c r="C60"/>
      <c r="D60"/>
      <c r="E60"/>
      <c r="F60"/>
    </row>
    <row r="61" spans="2:6" x14ac:dyDescent="0.3">
      <c r="B61"/>
      <c r="C61"/>
      <c r="D61"/>
      <c r="E61"/>
      <c r="F61"/>
    </row>
    <row r="62" spans="2:6" x14ac:dyDescent="0.3">
      <c r="B62"/>
      <c r="C62"/>
      <c r="D62"/>
      <c r="E62"/>
      <c r="F62"/>
    </row>
    <row r="63" spans="2:6" x14ac:dyDescent="0.3">
      <c r="B63"/>
      <c r="C63"/>
      <c r="D63"/>
      <c r="E63"/>
      <c r="F63"/>
    </row>
    <row r="64" spans="2:6" x14ac:dyDescent="0.3">
      <c r="B64"/>
      <c r="C64"/>
      <c r="D64"/>
      <c r="E64"/>
      <c r="F64"/>
    </row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/>
      <c r="C77"/>
      <c r="D77"/>
      <c r="E77"/>
      <c r="F77"/>
    </row>
    <row r="78" spans="2:6" x14ac:dyDescent="0.3">
      <c r="B78"/>
      <c r="C78"/>
      <c r="D78"/>
      <c r="E78"/>
      <c r="F78"/>
    </row>
    <row r="79" spans="2:6" x14ac:dyDescent="0.3">
      <c r="B79"/>
      <c r="C79"/>
      <c r="D79"/>
      <c r="E79"/>
      <c r="F79"/>
    </row>
    <row r="80" spans="2:6" x14ac:dyDescent="0.3">
      <c r="B80"/>
      <c r="C80"/>
      <c r="D80"/>
      <c r="E80"/>
      <c r="F80"/>
    </row>
    <row r="81" spans="2:6" x14ac:dyDescent="0.3">
      <c r="B81"/>
      <c r="C81"/>
      <c r="D81"/>
      <c r="E81"/>
      <c r="F81"/>
    </row>
    <row r="82" spans="2:6" x14ac:dyDescent="0.3">
      <c r="B82"/>
      <c r="C82"/>
      <c r="D82"/>
      <c r="E82"/>
      <c r="F82"/>
    </row>
    <row r="83" spans="2:6" x14ac:dyDescent="0.3">
      <c r="B83"/>
      <c r="C83"/>
      <c r="D83"/>
      <c r="E83"/>
      <c r="F83"/>
    </row>
    <row r="84" spans="2:6" x14ac:dyDescent="0.3">
      <c r="B84"/>
      <c r="C84"/>
      <c r="D84"/>
      <c r="E84"/>
      <c r="F84"/>
    </row>
    <row r="85" spans="2:6" x14ac:dyDescent="0.3">
      <c r="B85"/>
      <c r="C85"/>
      <c r="D85"/>
      <c r="E85"/>
      <c r="F85"/>
    </row>
    <row r="86" spans="2:6" x14ac:dyDescent="0.3">
      <c r="B86"/>
      <c r="C86"/>
      <c r="D86"/>
      <c r="E86"/>
      <c r="F86"/>
    </row>
    <row r="87" spans="2:6" x14ac:dyDescent="0.3">
      <c r="B87"/>
      <c r="C87"/>
      <c r="D87"/>
      <c r="E87"/>
      <c r="F87"/>
    </row>
    <row r="88" spans="2:6" x14ac:dyDescent="0.3">
      <c r="B88"/>
      <c r="C88"/>
      <c r="D88"/>
      <c r="E88"/>
      <c r="F88"/>
    </row>
    <row r="89" spans="2:6" x14ac:dyDescent="0.3">
      <c r="B89"/>
      <c r="C89"/>
      <c r="D89"/>
      <c r="E89"/>
      <c r="F89"/>
    </row>
    <row r="90" spans="2:6" x14ac:dyDescent="0.3">
      <c r="B90"/>
      <c r="C90"/>
      <c r="D90"/>
      <c r="E90"/>
      <c r="F90"/>
    </row>
    <row r="91" spans="2:6" x14ac:dyDescent="0.3">
      <c r="B91"/>
      <c r="C91"/>
      <c r="D91"/>
      <c r="E91"/>
      <c r="F91"/>
    </row>
    <row r="92" spans="2:6" x14ac:dyDescent="0.3">
      <c r="B92"/>
      <c r="C92"/>
      <c r="D92"/>
      <c r="E92"/>
      <c r="F92"/>
    </row>
    <row r="93" spans="2:6" x14ac:dyDescent="0.3">
      <c r="B93"/>
      <c r="C93"/>
      <c r="D93"/>
      <c r="E93"/>
      <c r="F93"/>
    </row>
    <row r="94" spans="2:6" x14ac:dyDescent="0.3">
      <c r="B94"/>
      <c r="C94"/>
      <c r="D94"/>
      <c r="E94"/>
      <c r="F94"/>
    </row>
    <row r="95" spans="2:6" x14ac:dyDescent="0.3">
      <c r="B95"/>
      <c r="C95"/>
      <c r="D95"/>
      <c r="E95"/>
      <c r="F95"/>
    </row>
    <row r="96" spans="2:6" x14ac:dyDescent="0.3">
      <c r="B96"/>
      <c r="C96"/>
      <c r="D96"/>
      <c r="E96"/>
      <c r="F96"/>
    </row>
    <row r="97" spans="2:6" x14ac:dyDescent="0.3">
      <c r="B97"/>
      <c r="C97"/>
      <c r="D97"/>
      <c r="E97"/>
      <c r="F97"/>
    </row>
    <row r="98" spans="2:6" x14ac:dyDescent="0.3">
      <c r="B98"/>
      <c r="C98"/>
      <c r="D98"/>
      <c r="E98"/>
      <c r="F98"/>
    </row>
    <row r="99" spans="2:6" x14ac:dyDescent="0.3">
      <c r="B99"/>
      <c r="C99"/>
      <c r="D99"/>
      <c r="E99"/>
      <c r="F99"/>
    </row>
    <row r="100" spans="2:6" x14ac:dyDescent="0.3">
      <c r="B100"/>
      <c r="C100"/>
      <c r="D100"/>
      <c r="E100"/>
      <c r="F100"/>
    </row>
    <row r="101" spans="2:6" x14ac:dyDescent="0.3">
      <c r="B101"/>
      <c r="C101"/>
      <c r="D101"/>
      <c r="E101"/>
      <c r="F101"/>
    </row>
    <row r="102" spans="2:6" x14ac:dyDescent="0.3">
      <c r="B102"/>
      <c r="C102"/>
      <c r="D102"/>
      <c r="E102"/>
      <c r="F102"/>
    </row>
    <row r="103" spans="2:6" x14ac:dyDescent="0.3">
      <c r="B103"/>
      <c r="C103"/>
      <c r="D103"/>
      <c r="E103"/>
      <c r="F103"/>
    </row>
    <row r="104" spans="2:6" x14ac:dyDescent="0.3">
      <c r="B104"/>
      <c r="C104"/>
      <c r="D104"/>
      <c r="E104"/>
      <c r="F104"/>
    </row>
    <row r="105" spans="2:6" x14ac:dyDescent="0.3">
      <c r="B105"/>
      <c r="C105"/>
      <c r="D105"/>
      <c r="E105"/>
      <c r="F105"/>
    </row>
    <row r="106" spans="2:6" x14ac:dyDescent="0.3">
      <c r="B106"/>
      <c r="C106"/>
      <c r="D106"/>
      <c r="E106"/>
      <c r="F106"/>
    </row>
    <row r="107" spans="2:6" x14ac:dyDescent="0.3">
      <c r="B107"/>
      <c r="C107"/>
      <c r="D107"/>
      <c r="E107"/>
      <c r="F107"/>
    </row>
    <row r="108" spans="2:6" x14ac:dyDescent="0.3">
      <c r="B108"/>
      <c r="C108"/>
      <c r="D108"/>
      <c r="E108"/>
      <c r="F108"/>
    </row>
    <row r="109" spans="2:6" x14ac:dyDescent="0.3">
      <c r="B109"/>
      <c r="C109"/>
      <c r="D109"/>
      <c r="E109"/>
      <c r="F109"/>
    </row>
    <row r="110" spans="2:6" x14ac:dyDescent="0.3">
      <c r="B110"/>
      <c r="C110"/>
      <c r="D110"/>
      <c r="E110"/>
      <c r="F110"/>
    </row>
    <row r="111" spans="2:6" x14ac:dyDescent="0.3">
      <c r="B111"/>
      <c r="C111"/>
      <c r="D111"/>
      <c r="E111"/>
      <c r="F111"/>
    </row>
    <row r="112" spans="2:6" x14ac:dyDescent="0.3">
      <c r="B112"/>
      <c r="C112"/>
      <c r="D112"/>
      <c r="E112"/>
      <c r="F112"/>
    </row>
    <row r="113" spans="2:6" x14ac:dyDescent="0.3">
      <c r="B113"/>
      <c r="C113"/>
      <c r="D113"/>
      <c r="E113"/>
      <c r="F113"/>
    </row>
    <row r="114" spans="2:6" x14ac:dyDescent="0.3">
      <c r="B114"/>
      <c r="C114"/>
      <c r="D114"/>
      <c r="E114"/>
      <c r="F114"/>
    </row>
    <row r="115" spans="2:6" x14ac:dyDescent="0.3">
      <c r="B115"/>
      <c r="C115"/>
      <c r="D115"/>
      <c r="E115"/>
      <c r="F115"/>
    </row>
    <row r="116" spans="2:6" x14ac:dyDescent="0.3">
      <c r="B116"/>
      <c r="C116"/>
      <c r="D116"/>
      <c r="E116"/>
      <c r="F116"/>
    </row>
    <row r="117" spans="2:6" x14ac:dyDescent="0.3">
      <c r="B117"/>
      <c r="C117"/>
      <c r="D117"/>
      <c r="E117"/>
      <c r="F117"/>
    </row>
    <row r="118" spans="2:6" x14ac:dyDescent="0.3">
      <c r="B118"/>
      <c r="C118"/>
      <c r="D118"/>
      <c r="E118"/>
      <c r="F118"/>
    </row>
    <row r="119" spans="2:6" x14ac:dyDescent="0.3">
      <c r="B119"/>
      <c r="C119"/>
      <c r="D119"/>
      <c r="E119"/>
      <c r="F119"/>
    </row>
    <row r="120" spans="2:6" x14ac:dyDescent="0.3">
      <c r="B120"/>
      <c r="C120"/>
      <c r="D120"/>
      <c r="E120"/>
      <c r="F120"/>
    </row>
    <row r="121" spans="2:6" x14ac:dyDescent="0.3">
      <c r="B121"/>
      <c r="C121"/>
      <c r="D121"/>
      <c r="E121"/>
      <c r="F121"/>
    </row>
    <row r="122" spans="2:6" x14ac:dyDescent="0.3">
      <c r="B122"/>
      <c r="C122"/>
      <c r="D122"/>
      <c r="E122"/>
      <c r="F122"/>
    </row>
    <row r="123" spans="2:6" x14ac:dyDescent="0.3">
      <c r="B123"/>
      <c r="C123"/>
      <c r="D123"/>
      <c r="E123"/>
      <c r="F123"/>
    </row>
    <row r="124" spans="2:6" x14ac:dyDescent="0.3">
      <c r="B124"/>
      <c r="C124"/>
      <c r="D124"/>
      <c r="E124"/>
      <c r="F124"/>
    </row>
    <row r="125" spans="2:6" x14ac:dyDescent="0.3">
      <c r="B125"/>
      <c r="C125"/>
      <c r="D125"/>
      <c r="E125"/>
      <c r="F125"/>
    </row>
    <row r="126" spans="2:6" x14ac:dyDescent="0.3">
      <c r="B126"/>
      <c r="C126"/>
      <c r="D126"/>
      <c r="E126"/>
      <c r="F126"/>
    </row>
    <row r="127" spans="2:6" x14ac:dyDescent="0.3">
      <c r="B127"/>
      <c r="C127"/>
      <c r="D127"/>
      <c r="E127"/>
      <c r="F127"/>
    </row>
    <row r="128" spans="2:6" x14ac:dyDescent="0.3">
      <c r="B128"/>
      <c r="C128"/>
      <c r="D128"/>
      <c r="E128"/>
      <c r="F128"/>
    </row>
    <row r="129" spans="2:6" x14ac:dyDescent="0.3">
      <c r="B129"/>
      <c r="C129"/>
      <c r="D129"/>
      <c r="E129"/>
      <c r="F129"/>
    </row>
    <row r="130" spans="2:6" x14ac:dyDescent="0.3">
      <c r="B130"/>
      <c r="C130"/>
      <c r="D130"/>
      <c r="E130"/>
      <c r="F130"/>
    </row>
    <row r="131" spans="2:6" x14ac:dyDescent="0.3">
      <c r="B131"/>
      <c r="C131"/>
      <c r="D131"/>
      <c r="E131"/>
      <c r="F131"/>
    </row>
    <row r="132" spans="2:6" x14ac:dyDescent="0.3">
      <c r="B132"/>
      <c r="C132"/>
      <c r="D132"/>
      <c r="E132"/>
      <c r="F132"/>
    </row>
    <row r="133" spans="2:6" x14ac:dyDescent="0.3">
      <c r="B133"/>
      <c r="C133"/>
      <c r="D133"/>
      <c r="E133"/>
      <c r="F133"/>
    </row>
    <row r="134" spans="2:6" x14ac:dyDescent="0.3">
      <c r="B134"/>
      <c r="C134"/>
      <c r="D134"/>
      <c r="E134"/>
      <c r="F134"/>
    </row>
    <row r="135" spans="2:6" x14ac:dyDescent="0.3">
      <c r="B135"/>
      <c r="C135"/>
      <c r="D135"/>
      <c r="E135"/>
      <c r="F135"/>
    </row>
    <row r="136" spans="2:6" x14ac:dyDescent="0.3">
      <c r="B136"/>
      <c r="C136"/>
      <c r="D136"/>
      <c r="E136"/>
      <c r="F136"/>
    </row>
    <row r="137" spans="2:6" x14ac:dyDescent="0.3">
      <c r="B137"/>
      <c r="C137"/>
      <c r="D137"/>
      <c r="E137"/>
      <c r="F137"/>
    </row>
    <row r="138" spans="2:6" x14ac:dyDescent="0.3">
      <c r="B138"/>
      <c r="C138"/>
      <c r="D138"/>
      <c r="E138"/>
      <c r="F138"/>
    </row>
    <row r="139" spans="2:6" x14ac:dyDescent="0.3">
      <c r="B139"/>
      <c r="C139"/>
      <c r="D139"/>
      <c r="E139"/>
      <c r="F139"/>
    </row>
    <row r="140" spans="2:6" x14ac:dyDescent="0.3">
      <c r="B140"/>
      <c r="C140"/>
      <c r="D140"/>
      <c r="E140"/>
      <c r="F140"/>
    </row>
    <row r="141" spans="2:6" x14ac:dyDescent="0.3">
      <c r="B141"/>
      <c r="C141"/>
      <c r="D141"/>
      <c r="E141"/>
      <c r="F141"/>
    </row>
    <row r="142" spans="2:6" x14ac:dyDescent="0.3">
      <c r="B142"/>
      <c r="C142"/>
      <c r="D142"/>
      <c r="E142"/>
      <c r="F142"/>
    </row>
    <row r="143" spans="2:6" x14ac:dyDescent="0.3">
      <c r="B143"/>
      <c r="C143"/>
      <c r="D143"/>
      <c r="E143"/>
      <c r="F143"/>
    </row>
    <row r="144" spans="2:6" x14ac:dyDescent="0.3">
      <c r="B144"/>
      <c r="C144"/>
      <c r="D144"/>
      <c r="E144"/>
      <c r="F144"/>
    </row>
    <row r="145" spans="2:6" x14ac:dyDescent="0.3">
      <c r="B145"/>
      <c r="C145"/>
      <c r="D145"/>
      <c r="E145"/>
      <c r="F145"/>
    </row>
    <row r="146" spans="2:6" x14ac:dyDescent="0.3">
      <c r="B146"/>
      <c r="C146"/>
      <c r="D146"/>
      <c r="E146"/>
      <c r="F146"/>
    </row>
    <row r="147" spans="2:6" x14ac:dyDescent="0.3">
      <c r="B147"/>
      <c r="C147"/>
      <c r="D147"/>
      <c r="E147"/>
      <c r="F147"/>
    </row>
    <row r="148" spans="2:6" x14ac:dyDescent="0.3">
      <c r="B148"/>
      <c r="C148"/>
      <c r="D148"/>
      <c r="E148"/>
      <c r="F148"/>
    </row>
    <row r="149" spans="2:6" x14ac:dyDescent="0.3">
      <c r="B149"/>
      <c r="C149"/>
      <c r="D149"/>
      <c r="E149"/>
      <c r="F149"/>
    </row>
    <row r="150" spans="2:6" x14ac:dyDescent="0.3">
      <c r="B150"/>
      <c r="C150"/>
      <c r="D150"/>
      <c r="E150"/>
      <c r="F150"/>
    </row>
    <row r="151" spans="2:6" x14ac:dyDescent="0.3">
      <c r="B151"/>
      <c r="C151"/>
      <c r="D151"/>
      <c r="E151"/>
      <c r="F151"/>
    </row>
    <row r="152" spans="2:6" x14ac:dyDescent="0.3">
      <c r="B152"/>
      <c r="C152"/>
      <c r="D152"/>
      <c r="E152"/>
      <c r="F152"/>
    </row>
    <row r="153" spans="2:6" x14ac:dyDescent="0.3">
      <c r="B153"/>
      <c r="C153"/>
      <c r="D153"/>
      <c r="E153"/>
      <c r="F153"/>
    </row>
    <row r="154" spans="2:6" x14ac:dyDescent="0.3">
      <c r="B154"/>
      <c r="C154"/>
      <c r="D154"/>
      <c r="E154"/>
      <c r="F154"/>
    </row>
    <row r="155" spans="2:6" x14ac:dyDescent="0.3">
      <c r="B155"/>
      <c r="C155"/>
      <c r="D155"/>
      <c r="E155"/>
      <c r="F155"/>
    </row>
    <row r="156" spans="2:6" x14ac:dyDescent="0.3">
      <c r="B156"/>
      <c r="C156"/>
      <c r="D156"/>
      <c r="E156"/>
      <c r="F156"/>
    </row>
    <row r="157" spans="2:6" x14ac:dyDescent="0.3">
      <c r="B157"/>
      <c r="C157"/>
      <c r="D157"/>
      <c r="E157"/>
      <c r="F157"/>
    </row>
    <row r="158" spans="2:6" x14ac:dyDescent="0.3">
      <c r="B158"/>
      <c r="C158"/>
      <c r="D158"/>
      <c r="E158"/>
      <c r="F158"/>
    </row>
    <row r="159" spans="2:6" x14ac:dyDescent="0.3">
      <c r="B159"/>
      <c r="C159"/>
      <c r="D159"/>
      <c r="E159"/>
      <c r="F159"/>
    </row>
    <row r="160" spans="2:6" x14ac:dyDescent="0.3">
      <c r="B160"/>
      <c r="C160"/>
      <c r="D160"/>
      <c r="E160"/>
      <c r="F160"/>
    </row>
    <row r="161" spans="2:6" x14ac:dyDescent="0.3">
      <c r="B161"/>
      <c r="C161"/>
      <c r="D161"/>
      <c r="E161"/>
      <c r="F161"/>
    </row>
    <row r="162" spans="2:6" x14ac:dyDescent="0.3">
      <c r="B162"/>
      <c r="C162"/>
      <c r="D162"/>
      <c r="E162"/>
      <c r="F162"/>
    </row>
    <row r="163" spans="2:6" x14ac:dyDescent="0.3">
      <c r="B163"/>
      <c r="C163"/>
      <c r="D163"/>
      <c r="E163"/>
      <c r="F163"/>
    </row>
    <row r="164" spans="2:6" x14ac:dyDescent="0.3">
      <c r="B164"/>
      <c r="C164"/>
      <c r="D164"/>
      <c r="E164"/>
      <c r="F164"/>
    </row>
    <row r="165" spans="2:6" x14ac:dyDescent="0.3">
      <c r="B165"/>
      <c r="C165"/>
      <c r="D165"/>
      <c r="E165"/>
      <c r="F165"/>
    </row>
    <row r="166" spans="2:6" x14ac:dyDescent="0.3">
      <c r="B166"/>
      <c r="C166"/>
      <c r="D166"/>
      <c r="E166"/>
      <c r="F166"/>
    </row>
    <row r="167" spans="2:6" x14ac:dyDescent="0.3">
      <c r="B167"/>
      <c r="C167"/>
      <c r="D167"/>
      <c r="E167"/>
      <c r="F167"/>
    </row>
    <row r="168" spans="2:6" x14ac:dyDescent="0.3">
      <c r="B168"/>
      <c r="C168"/>
      <c r="D168"/>
      <c r="E168"/>
      <c r="F168"/>
    </row>
    <row r="169" spans="2:6" x14ac:dyDescent="0.3">
      <c r="B169"/>
      <c r="C169"/>
      <c r="D169"/>
      <c r="E169"/>
      <c r="F169"/>
    </row>
    <row r="170" spans="2:6" x14ac:dyDescent="0.3">
      <c r="B170"/>
      <c r="C170"/>
      <c r="D170"/>
      <c r="E170"/>
      <c r="F170"/>
    </row>
    <row r="171" spans="2:6" x14ac:dyDescent="0.3">
      <c r="B171"/>
      <c r="C171"/>
      <c r="D171"/>
      <c r="E171"/>
      <c r="F171"/>
    </row>
    <row r="172" spans="2:6" x14ac:dyDescent="0.3">
      <c r="B172"/>
      <c r="C172"/>
      <c r="D172"/>
      <c r="E172"/>
      <c r="F172"/>
    </row>
    <row r="173" spans="2:6" x14ac:dyDescent="0.3">
      <c r="B173"/>
      <c r="C173"/>
      <c r="D173"/>
      <c r="E173"/>
      <c r="F173"/>
    </row>
    <row r="174" spans="2:6" x14ac:dyDescent="0.3">
      <c r="B174"/>
      <c r="C174"/>
      <c r="D174"/>
      <c r="E174"/>
      <c r="F174"/>
    </row>
    <row r="175" spans="2:6" x14ac:dyDescent="0.3">
      <c r="B175"/>
      <c r="C175"/>
      <c r="D175"/>
      <c r="E175"/>
      <c r="F175"/>
    </row>
    <row r="176" spans="2:6" x14ac:dyDescent="0.3">
      <c r="B176"/>
      <c r="C176"/>
      <c r="D176"/>
      <c r="E176"/>
      <c r="F176"/>
    </row>
    <row r="177" spans="2:6" x14ac:dyDescent="0.3">
      <c r="B177"/>
      <c r="C177"/>
      <c r="D177"/>
      <c r="E177"/>
      <c r="F177"/>
    </row>
    <row r="178" spans="2:6" x14ac:dyDescent="0.3">
      <c r="B178"/>
      <c r="C178"/>
      <c r="D178"/>
      <c r="E178"/>
      <c r="F178"/>
    </row>
    <row r="179" spans="2:6" x14ac:dyDescent="0.3">
      <c r="B179"/>
      <c r="C179"/>
      <c r="D179"/>
      <c r="E179"/>
      <c r="F179"/>
    </row>
    <row r="180" spans="2:6" x14ac:dyDescent="0.3">
      <c r="B180"/>
      <c r="C180"/>
      <c r="D180"/>
      <c r="E180"/>
      <c r="F180"/>
    </row>
    <row r="181" spans="2:6" x14ac:dyDescent="0.3">
      <c r="B181"/>
      <c r="C181"/>
      <c r="D181"/>
      <c r="E181"/>
      <c r="F181"/>
    </row>
    <row r="182" spans="2:6" x14ac:dyDescent="0.3">
      <c r="B182"/>
      <c r="C182"/>
      <c r="D182"/>
      <c r="E182"/>
      <c r="F182"/>
    </row>
    <row r="183" spans="2:6" x14ac:dyDescent="0.3">
      <c r="B183"/>
      <c r="C183"/>
      <c r="D183"/>
      <c r="E183"/>
      <c r="F183"/>
    </row>
    <row r="184" spans="2:6" x14ac:dyDescent="0.3">
      <c r="B184"/>
      <c r="C184"/>
      <c r="D184"/>
      <c r="E184"/>
      <c r="F184"/>
    </row>
    <row r="185" spans="2:6" x14ac:dyDescent="0.3">
      <c r="B185"/>
      <c r="C185"/>
      <c r="D185"/>
      <c r="E185"/>
      <c r="F185"/>
    </row>
    <row r="186" spans="2:6" x14ac:dyDescent="0.3">
      <c r="B186"/>
      <c r="C186"/>
      <c r="D186"/>
      <c r="E186"/>
      <c r="F186"/>
    </row>
    <row r="187" spans="2:6" x14ac:dyDescent="0.3">
      <c r="B187"/>
      <c r="C187"/>
      <c r="D187"/>
      <c r="E187"/>
      <c r="F187"/>
    </row>
    <row r="188" spans="2:6" x14ac:dyDescent="0.3">
      <c r="B188"/>
      <c r="C188"/>
      <c r="D188"/>
      <c r="E188"/>
      <c r="F188"/>
    </row>
    <row r="189" spans="2:6" x14ac:dyDescent="0.3">
      <c r="B189"/>
      <c r="C189"/>
      <c r="D189"/>
      <c r="E189"/>
      <c r="F189"/>
    </row>
    <row r="190" spans="2:6" x14ac:dyDescent="0.3">
      <c r="B190"/>
      <c r="C190"/>
      <c r="D190"/>
      <c r="E190"/>
      <c r="F190"/>
    </row>
    <row r="191" spans="2:6" x14ac:dyDescent="0.3">
      <c r="B191"/>
      <c r="C191"/>
      <c r="D191"/>
      <c r="E191"/>
      <c r="F191"/>
    </row>
    <row r="192" spans="2:6" x14ac:dyDescent="0.3">
      <c r="B192"/>
      <c r="C192"/>
      <c r="D192"/>
      <c r="E192"/>
      <c r="F192"/>
    </row>
    <row r="193" spans="2:6" x14ac:dyDescent="0.3">
      <c r="B193"/>
      <c r="C193"/>
      <c r="D193"/>
      <c r="E193"/>
      <c r="F193"/>
    </row>
    <row r="194" spans="2:6" x14ac:dyDescent="0.3">
      <c r="B194"/>
      <c r="C194"/>
      <c r="D194"/>
      <c r="E194"/>
      <c r="F194"/>
    </row>
    <row r="195" spans="2:6" x14ac:dyDescent="0.3">
      <c r="B195"/>
      <c r="C195"/>
      <c r="D195"/>
      <c r="E195"/>
      <c r="F195"/>
    </row>
    <row r="196" spans="2:6" x14ac:dyDescent="0.3">
      <c r="B196"/>
      <c r="C196"/>
      <c r="D196"/>
      <c r="E196"/>
      <c r="F196"/>
    </row>
    <row r="197" spans="2:6" x14ac:dyDescent="0.3">
      <c r="B197"/>
      <c r="C197"/>
      <c r="D197"/>
      <c r="E197"/>
      <c r="F197"/>
    </row>
    <row r="198" spans="2:6" x14ac:dyDescent="0.3">
      <c r="B198"/>
      <c r="C198"/>
      <c r="D198"/>
      <c r="E198"/>
      <c r="F198"/>
    </row>
    <row r="199" spans="2:6" x14ac:dyDescent="0.3">
      <c r="B199"/>
      <c r="C199"/>
      <c r="D199"/>
      <c r="E199"/>
      <c r="F199"/>
    </row>
    <row r="200" spans="2:6" x14ac:dyDescent="0.3">
      <c r="B200"/>
      <c r="C200"/>
      <c r="D200"/>
      <c r="E200"/>
      <c r="F200"/>
    </row>
    <row r="201" spans="2:6" x14ac:dyDescent="0.3">
      <c r="B201"/>
      <c r="C201"/>
      <c r="D201"/>
      <c r="E201"/>
      <c r="F201"/>
    </row>
    <row r="202" spans="2:6" x14ac:dyDescent="0.3">
      <c r="B202"/>
      <c r="C202"/>
      <c r="D202"/>
      <c r="E202"/>
      <c r="F202"/>
    </row>
    <row r="203" spans="2:6" x14ac:dyDescent="0.3">
      <c r="B203"/>
      <c r="C203"/>
      <c r="D203"/>
      <c r="E203"/>
      <c r="F203"/>
    </row>
    <row r="204" spans="2:6" x14ac:dyDescent="0.3">
      <c r="B204"/>
      <c r="C204"/>
      <c r="D204"/>
      <c r="E204"/>
      <c r="F204"/>
    </row>
    <row r="205" spans="2:6" x14ac:dyDescent="0.3">
      <c r="B205"/>
      <c r="C205"/>
      <c r="D205"/>
      <c r="E205"/>
      <c r="F205"/>
    </row>
    <row r="206" spans="2:6" x14ac:dyDescent="0.3">
      <c r="B206"/>
      <c r="C206"/>
      <c r="D206"/>
      <c r="E206"/>
      <c r="F206"/>
    </row>
    <row r="207" spans="2:6" x14ac:dyDescent="0.3">
      <c r="B207"/>
      <c r="C207"/>
      <c r="D207"/>
      <c r="E207"/>
      <c r="F207"/>
    </row>
    <row r="208" spans="2:6" x14ac:dyDescent="0.3">
      <c r="B208"/>
      <c r="C208"/>
      <c r="D208"/>
      <c r="E208"/>
      <c r="F208"/>
    </row>
    <row r="209" spans="2:6" x14ac:dyDescent="0.3">
      <c r="B209"/>
      <c r="C209"/>
      <c r="D209"/>
      <c r="E209"/>
      <c r="F209"/>
    </row>
    <row r="210" spans="2:6" x14ac:dyDescent="0.3">
      <c r="B210"/>
      <c r="C210"/>
      <c r="D210"/>
      <c r="E210"/>
      <c r="F210"/>
    </row>
    <row r="211" spans="2:6" x14ac:dyDescent="0.3">
      <c r="B211"/>
      <c r="C211"/>
      <c r="D211"/>
      <c r="E211"/>
      <c r="F211"/>
    </row>
    <row r="212" spans="2:6" x14ac:dyDescent="0.3">
      <c r="B212"/>
      <c r="C212"/>
      <c r="D212"/>
      <c r="E212"/>
      <c r="F212"/>
    </row>
    <row r="213" spans="2:6" x14ac:dyDescent="0.3">
      <c r="B213"/>
      <c r="C213"/>
      <c r="D213"/>
      <c r="E213"/>
      <c r="F213"/>
    </row>
    <row r="214" spans="2:6" x14ac:dyDescent="0.3">
      <c r="B214"/>
      <c r="C214"/>
      <c r="D214"/>
      <c r="E214"/>
      <c r="F214"/>
    </row>
    <row r="215" spans="2:6" x14ac:dyDescent="0.3">
      <c r="B215"/>
      <c r="C215"/>
      <c r="D215"/>
      <c r="E215"/>
      <c r="F215"/>
    </row>
    <row r="216" spans="2:6" x14ac:dyDescent="0.3">
      <c r="B216"/>
      <c r="C216"/>
      <c r="D216"/>
      <c r="E216"/>
      <c r="F216"/>
    </row>
    <row r="217" spans="2:6" x14ac:dyDescent="0.3">
      <c r="B217"/>
      <c r="C217"/>
      <c r="D217"/>
      <c r="E217"/>
      <c r="F217"/>
    </row>
    <row r="218" spans="2:6" x14ac:dyDescent="0.3">
      <c r="B218"/>
      <c r="C218"/>
      <c r="D218"/>
      <c r="E218"/>
      <c r="F218"/>
    </row>
    <row r="219" spans="2:6" x14ac:dyDescent="0.3">
      <c r="B219"/>
      <c r="C219"/>
      <c r="D219"/>
      <c r="E219"/>
      <c r="F219"/>
    </row>
    <row r="220" spans="2:6" x14ac:dyDescent="0.3">
      <c r="B220"/>
      <c r="C220"/>
      <c r="D220"/>
      <c r="E220"/>
      <c r="F220"/>
    </row>
    <row r="221" spans="2:6" x14ac:dyDescent="0.3">
      <c r="B221"/>
      <c r="C221"/>
      <c r="D221"/>
      <c r="E221"/>
      <c r="F221"/>
    </row>
    <row r="222" spans="2:6" x14ac:dyDescent="0.3">
      <c r="B222"/>
      <c r="C222"/>
      <c r="D222"/>
      <c r="E222"/>
      <c r="F222"/>
    </row>
    <row r="223" spans="2:6" x14ac:dyDescent="0.3">
      <c r="B223"/>
      <c r="C223"/>
      <c r="D223"/>
      <c r="E223"/>
      <c r="F223"/>
    </row>
    <row r="224" spans="2:6" x14ac:dyDescent="0.3">
      <c r="B224"/>
      <c r="C224"/>
      <c r="D224"/>
      <c r="E224"/>
      <c r="F224"/>
    </row>
    <row r="225" spans="2:6" x14ac:dyDescent="0.3">
      <c r="B225"/>
      <c r="C225"/>
      <c r="D225"/>
      <c r="E225"/>
      <c r="F225"/>
    </row>
    <row r="226" spans="2:6" x14ac:dyDescent="0.3">
      <c r="B226"/>
      <c r="C226"/>
      <c r="D226"/>
      <c r="E226"/>
      <c r="F226"/>
    </row>
    <row r="227" spans="2:6" x14ac:dyDescent="0.3">
      <c r="B227"/>
      <c r="C227"/>
      <c r="D227"/>
      <c r="E227"/>
      <c r="F227"/>
    </row>
    <row r="228" spans="2:6" x14ac:dyDescent="0.3">
      <c r="B228"/>
      <c r="C228"/>
      <c r="D228"/>
      <c r="E228"/>
      <c r="F228"/>
    </row>
    <row r="229" spans="2:6" x14ac:dyDescent="0.3">
      <c r="B229"/>
      <c r="C229"/>
      <c r="D229"/>
      <c r="E229"/>
      <c r="F229"/>
    </row>
    <row r="230" spans="2:6" x14ac:dyDescent="0.3">
      <c r="B230"/>
      <c r="C230"/>
      <c r="D230"/>
      <c r="E230"/>
      <c r="F230"/>
    </row>
    <row r="231" spans="2:6" x14ac:dyDescent="0.3">
      <c r="B231"/>
      <c r="C231"/>
      <c r="D231"/>
      <c r="E231"/>
      <c r="F231"/>
    </row>
    <row r="232" spans="2:6" x14ac:dyDescent="0.3">
      <c r="B232"/>
      <c r="C232"/>
      <c r="D232"/>
      <c r="E232"/>
      <c r="F232"/>
    </row>
    <row r="233" spans="2:6" x14ac:dyDescent="0.3">
      <c r="B233"/>
      <c r="C233"/>
      <c r="D233"/>
      <c r="E233"/>
      <c r="F233"/>
    </row>
    <row r="234" spans="2:6" x14ac:dyDescent="0.3">
      <c r="B234"/>
      <c r="C234"/>
      <c r="D234"/>
      <c r="E234"/>
      <c r="F234"/>
    </row>
    <row r="235" spans="2:6" x14ac:dyDescent="0.3">
      <c r="B235"/>
      <c r="C235"/>
      <c r="D235"/>
      <c r="E235"/>
      <c r="F235"/>
    </row>
    <row r="236" spans="2:6" x14ac:dyDescent="0.3">
      <c r="B236"/>
      <c r="C236"/>
      <c r="D236"/>
      <c r="E236"/>
      <c r="F236"/>
    </row>
    <row r="237" spans="2:6" x14ac:dyDescent="0.3">
      <c r="B237"/>
      <c r="C237"/>
      <c r="D237"/>
      <c r="E237"/>
      <c r="F237"/>
    </row>
    <row r="238" spans="2:6" x14ac:dyDescent="0.3">
      <c r="B238"/>
      <c r="C238"/>
      <c r="D238"/>
      <c r="E238"/>
      <c r="F238"/>
    </row>
    <row r="239" spans="2:6" x14ac:dyDescent="0.3">
      <c r="B239"/>
      <c r="C239"/>
      <c r="D239"/>
      <c r="E239"/>
      <c r="F239"/>
    </row>
    <row r="240" spans="2:6" x14ac:dyDescent="0.3">
      <c r="B240"/>
      <c r="C240"/>
      <c r="D240"/>
      <c r="E240"/>
      <c r="F240"/>
    </row>
    <row r="241" spans="2:6" x14ac:dyDescent="0.3">
      <c r="B241"/>
      <c r="C241"/>
      <c r="D241"/>
      <c r="E241"/>
      <c r="F241"/>
    </row>
    <row r="242" spans="2:6" x14ac:dyDescent="0.3">
      <c r="B242"/>
      <c r="C242"/>
      <c r="D242"/>
      <c r="E242"/>
      <c r="F242"/>
    </row>
    <row r="243" spans="2:6" x14ac:dyDescent="0.3">
      <c r="B243"/>
      <c r="C243"/>
      <c r="D243"/>
      <c r="E243"/>
      <c r="F243"/>
    </row>
    <row r="244" spans="2:6" x14ac:dyDescent="0.3">
      <c r="B244"/>
      <c r="C244"/>
      <c r="D244"/>
      <c r="E244"/>
      <c r="F244"/>
    </row>
    <row r="245" spans="2:6" x14ac:dyDescent="0.3">
      <c r="B245"/>
      <c r="C245"/>
      <c r="D245"/>
      <c r="E245"/>
      <c r="F245"/>
    </row>
    <row r="246" spans="2:6" x14ac:dyDescent="0.3">
      <c r="B246"/>
      <c r="C246"/>
      <c r="D246"/>
      <c r="E246"/>
      <c r="F246"/>
    </row>
    <row r="247" spans="2:6" x14ac:dyDescent="0.3">
      <c r="B247"/>
      <c r="C247"/>
      <c r="D247"/>
      <c r="E247"/>
      <c r="F247"/>
    </row>
    <row r="248" spans="2:6" x14ac:dyDescent="0.3">
      <c r="B248"/>
      <c r="C248"/>
      <c r="D248"/>
      <c r="E248"/>
      <c r="F248"/>
    </row>
    <row r="249" spans="2:6" x14ac:dyDescent="0.3">
      <c r="B249"/>
      <c r="C249"/>
      <c r="D249"/>
      <c r="E249"/>
      <c r="F249"/>
    </row>
    <row r="250" spans="2:6" x14ac:dyDescent="0.3">
      <c r="B250"/>
      <c r="C250"/>
      <c r="D250"/>
      <c r="E250"/>
      <c r="F250"/>
    </row>
    <row r="251" spans="2:6" x14ac:dyDescent="0.3">
      <c r="B251"/>
      <c r="C251"/>
      <c r="D251"/>
      <c r="E251"/>
      <c r="F251"/>
    </row>
    <row r="252" spans="2:6" x14ac:dyDescent="0.3">
      <c r="B252"/>
      <c r="C252"/>
      <c r="D252"/>
      <c r="E252"/>
      <c r="F252"/>
    </row>
    <row r="253" spans="2:6" x14ac:dyDescent="0.3">
      <c r="B253"/>
      <c r="C253"/>
      <c r="D253"/>
      <c r="E253"/>
      <c r="F253"/>
    </row>
    <row r="254" spans="2:6" x14ac:dyDescent="0.3">
      <c r="B254"/>
      <c r="C254"/>
      <c r="D254"/>
      <c r="E254"/>
      <c r="F254"/>
    </row>
    <row r="255" spans="2:6" x14ac:dyDescent="0.3">
      <c r="B255"/>
      <c r="C255"/>
      <c r="D255"/>
      <c r="E255"/>
      <c r="F255"/>
    </row>
    <row r="256" spans="2:6" x14ac:dyDescent="0.3">
      <c r="B256"/>
      <c r="C256"/>
      <c r="D256"/>
      <c r="E256"/>
      <c r="F256"/>
    </row>
    <row r="257" spans="2:6" x14ac:dyDescent="0.3">
      <c r="B257"/>
      <c r="C257"/>
      <c r="D257"/>
      <c r="E257"/>
      <c r="F257"/>
    </row>
    <row r="258" spans="2:6" x14ac:dyDescent="0.3">
      <c r="B258"/>
      <c r="C258"/>
      <c r="D258"/>
      <c r="E258"/>
      <c r="F258"/>
    </row>
    <row r="259" spans="2:6" x14ac:dyDescent="0.3">
      <c r="B259"/>
      <c r="C259"/>
      <c r="D259"/>
      <c r="E259"/>
      <c r="F259"/>
    </row>
    <row r="260" spans="2:6" x14ac:dyDescent="0.3">
      <c r="B260"/>
      <c r="C260"/>
      <c r="D260"/>
      <c r="E260"/>
      <c r="F260"/>
    </row>
    <row r="261" spans="2:6" x14ac:dyDescent="0.3">
      <c r="B261"/>
      <c r="C261"/>
      <c r="D261"/>
      <c r="E261"/>
      <c r="F261"/>
    </row>
    <row r="262" spans="2:6" x14ac:dyDescent="0.3">
      <c r="B262"/>
      <c r="C262"/>
      <c r="D262"/>
      <c r="E262"/>
      <c r="F262"/>
    </row>
    <row r="263" spans="2:6" x14ac:dyDescent="0.3">
      <c r="B263"/>
      <c r="C263"/>
      <c r="D263"/>
      <c r="E263"/>
      <c r="F263"/>
    </row>
    <row r="264" spans="2:6" x14ac:dyDescent="0.3">
      <c r="B264"/>
      <c r="C264"/>
      <c r="D264"/>
      <c r="E264"/>
      <c r="F264"/>
    </row>
    <row r="265" spans="2:6" x14ac:dyDescent="0.3">
      <c r="B265"/>
      <c r="C265"/>
      <c r="D265"/>
      <c r="E265"/>
      <c r="F265"/>
    </row>
    <row r="266" spans="2:6" x14ac:dyDescent="0.3">
      <c r="B266"/>
      <c r="C266"/>
      <c r="D266"/>
      <c r="E266"/>
      <c r="F266"/>
    </row>
    <row r="267" spans="2:6" x14ac:dyDescent="0.3">
      <c r="B267"/>
      <c r="C267"/>
      <c r="D267"/>
      <c r="E267"/>
      <c r="F267"/>
    </row>
    <row r="268" spans="2:6" x14ac:dyDescent="0.3">
      <c r="B268"/>
      <c r="C268"/>
      <c r="D268"/>
      <c r="E268"/>
      <c r="F268"/>
    </row>
    <row r="269" spans="2:6" x14ac:dyDescent="0.3">
      <c r="B269"/>
      <c r="C269"/>
      <c r="D269"/>
      <c r="E269"/>
      <c r="F269"/>
    </row>
    <row r="270" spans="2:6" x14ac:dyDescent="0.3">
      <c r="B270"/>
      <c r="C270"/>
      <c r="D270"/>
      <c r="E270"/>
      <c r="F270"/>
    </row>
    <row r="271" spans="2:6" x14ac:dyDescent="0.3">
      <c r="B271"/>
      <c r="C271"/>
      <c r="D271"/>
      <c r="E271"/>
      <c r="F271"/>
    </row>
    <row r="272" spans="2:6" x14ac:dyDescent="0.3">
      <c r="B272"/>
      <c r="C272"/>
      <c r="D272"/>
      <c r="E272"/>
      <c r="F272"/>
    </row>
    <row r="273" spans="2:6" x14ac:dyDescent="0.3">
      <c r="B273"/>
      <c r="C273"/>
      <c r="D273"/>
      <c r="E273"/>
      <c r="F273"/>
    </row>
    <row r="274" spans="2:6" x14ac:dyDescent="0.3">
      <c r="B274"/>
      <c r="C274"/>
      <c r="D274"/>
      <c r="E274"/>
      <c r="F274"/>
    </row>
    <row r="275" spans="2:6" x14ac:dyDescent="0.3">
      <c r="B275"/>
      <c r="C275"/>
      <c r="D275"/>
      <c r="E275"/>
      <c r="F275"/>
    </row>
    <row r="276" spans="2:6" x14ac:dyDescent="0.3">
      <c r="B276"/>
      <c r="C276"/>
      <c r="D276"/>
      <c r="E276"/>
      <c r="F276"/>
    </row>
    <row r="277" spans="2:6" x14ac:dyDescent="0.3">
      <c r="B277"/>
      <c r="C277"/>
      <c r="D277"/>
      <c r="E277"/>
      <c r="F277"/>
    </row>
    <row r="278" spans="2:6" x14ac:dyDescent="0.3">
      <c r="B278"/>
      <c r="C278"/>
      <c r="D278"/>
      <c r="E278"/>
      <c r="F278"/>
    </row>
    <row r="279" spans="2:6" x14ac:dyDescent="0.3">
      <c r="B279"/>
      <c r="C279"/>
      <c r="D279"/>
      <c r="E279"/>
      <c r="F279"/>
    </row>
    <row r="280" spans="2:6" x14ac:dyDescent="0.3">
      <c r="B280"/>
      <c r="C280"/>
      <c r="D280"/>
      <c r="E280"/>
      <c r="F280"/>
    </row>
    <row r="281" spans="2:6" x14ac:dyDescent="0.3">
      <c r="B281"/>
      <c r="C281"/>
      <c r="D281"/>
      <c r="E281"/>
      <c r="F281"/>
    </row>
    <row r="282" spans="2:6" x14ac:dyDescent="0.3">
      <c r="B282"/>
      <c r="C282"/>
      <c r="D282"/>
      <c r="E282"/>
      <c r="F282"/>
    </row>
    <row r="283" spans="2:6" x14ac:dyDescent="0.3">
      <c r="B283"/>
      <c r="C283"/>
      <c r="D283"/>
      <c r="E283"/>
      <c r="F283"/>
    </row>
    <row r="284" spans="2:6" x14ac:dyDescent="0.3">
      <c r="B284"/>
      <c r="C284"/>
      <c r="D284"/>
      <c r="E284"/>
      <c r="F284"/>
    </row>
    <row r="285" spans="2:6" x14ac:dyDescent="0.3">
      <c r="B285"/>
      <c r="C285"/>
      <c r="D285"/>
      <c r="E285"/>
      <c r="F285"/>
    </row>
    <row r="286" spans="2:6" x14ac:dyDescent="0.3">
      <c r="B286"/>
      <c r="C286"/>
      <c r="D286"/>
      <c r="E286"/>
      <c r="F286"/>
    </row>
    <row r="287" spans="2:6" x14ac:dyDescent="0.3">
      <c r="B287"/>
      <c r="C287"/>
      <c r="D287"/>
      <c r="E287"/>
      <c r="F287"/>
    </row>
    <row r="288" spans="2:6" x14ac:dyDescent="0.3">
      <c r="B288"/>
      <c r="C288"/>
      <c r="D288"/>
      <c r="E288"/>
      <c r="F288"/>
    </row>
    <row r="289" spans="2:6" x14ac:dyDescent="0.3">
      <c r="B289"/>
      <c r="C289"/>
      <c r="D289"/>
      <c r="E289"/>
      <c r="F289"/>
    </row>
    <row r="290" spans="2:6" x14ac:dyDescent="0.3">
      <c r="B290"/>
      <c r="C290"/>
      <c r="D290"/>
      <c r="E290"/>
      <c r="F290"/>
    </row>
    <row r="291" spans="2:6" x14ac:dyDescent="0.3">
      <c r="B291"/>
      <c r="C291"/>
      <c r="D291"/>
      <c r="E291"/>
      <c r="F291"/>
    </row>
    <row r="292" spans="2:6" x14ac:dyDescent="0.3">
      <c r="B292"/>
      <c r="C292"/>
      <c r="D292"/>
      <c r="E292"/>
      <c r="F292"/>
    </row>
    <row r="293" spans="2:6" x14ac:dyDescent="0.3">
      <c r="B293"/>
      <c r="C293"/>
      <c r="D293"/>
      <c r="E293"/>
      <c r="F293"/>
    </row>
    <row r="294" spans="2:6" x14ac:dyDescent="0.3">
      <c r="B294"/>
      <c r="C294"/>
      <c r="D294"/>
      <c r="E294"/>
      <c r="F294"/>
    </row>
    <row r="295" spans="2:6" x14ac:dyDescent="0.3">
      <c r="B295"/>
      <c r="C295"/>
      <c r="D295"/>
      <c r="E295"/>
      <c r="F295"/>
    </row>
    <row r="296" spans="2:6" x14ac:dyDescent="0.3">
      <c r="B296"/>
      <c r="C296"/>
      <c r="D296"/>
      <c r="E296"/>
      <c r="F296"/>
    </row>
    <row r="297" spans="2:6" x14ac:dyDescent="0.3">
      <c r="B297"/>
      <c r="C297"/>
      <c r="D297"/>
      <c r="E297"/>
      <c r="F297"/>
    </row>
    <row r="298" spans="2:6" x14ac:dyDescent="0.3">
      <c r="B298"/>
      <c r="C298"/>
      <c r="D298"/>
      <c r="E298"/>
      <c r="F298"/>
    </row>
    <row r="299" spans="2:6" x14ac:dyDescent="0.3">
      <c r="B299"/>
      <c r="C299"/>
      <c r="D299"/>
      <c r="E299"/>
      <c r="F299"/>
    </row>
    <row r="300" spans="2:6" x14ac:dyDescent="0.3">
      <c r="B300"/>
      <c r="C300"/>
      <c r="D300"/>
      <c r="E300"/>
      <c r="F300"/>
    </row>
    <row r="301" spans="2:6" x14ac:dyDescent="0.3">
      <c r="B301"/>
      <c r="C301"/>
      <c r="D301"/>
      <c r="E301"/>
      <c r="F301"/>
    </row>
    <row r="302" spans="2:6" x14ac:dyDescent="0.3">
      <c r="B302"/>
      <c r="C302"/>
      <c r="D302"/>
      <c r="E302"/>
      <c r="F302"/>
    </row>
    <row r="303" spans="2:6" x14ac:dyDescent="0.3">
      <c r="B303"/>
      <c r="C303"/>
      <c r="D303"/>
      <c r="E303"/>
      <c r="F303"/>
    </row>
    <row r="304" spans="2:6" x14ac:dyDescent="0.3">
      <c r="B304"/>
      <c r="C304"/>
      <c r="D304"/>
      <c r="E304"/>
      <c r="F304"/>
    </row>
    <row r="305" spans="2:6" x14ac:dyDescent="0.3">
      <c r="B305"/>
      <c r="C305"/>
      <c r="D305"/>
      <c r="E305"/>
      <c r="F305"/>
    </row>
    <row r="306" spans="2:6" x14ac:dyDescent="0.3">
      <c r="B306"/>
      <c r="C306"/>
      <c r="D306"/>
      <c r="E306"/>
      <c r="F306"/>
    </row>
    <row r="307" spans="2:6" x14ac:dyDescent="0.3">
      <c r="B307"/>
      <c r="C307"/>
      <c r="D307"/>
      <c r="E307"/>
      <c r="F307"/>
    </row>
    <row r="308" spans="2:6" x14ac:dyDescent="0.3">
      <c r="B308"/>
      <c r="C308"/>
      <c r="D308"/>
      <c r="E308"/>
      <c r="F308"/>
    </row>
    <row r="309" spans="2:6" x14ac:dyDescent="0.3">
      <c r="B309"/>
      <c r="C309"/>
      <c r="D309"/>
      <c r="E309"/>
      <c r="F309"/>
    </row>
    <row r="310" spans="2:6" x14ac:dyDescent="0.3">
      <c r="B310"/>
      <c r="C310"/>
      <c r="D310"/>
      <c r="E310"/>
      <c r="F310"/>
    </row>
    <row r="311" spans="2:6" x14ac:dyDescent="0.3">
      <c r="B311"/>
      <c r="C311"/>
      <c r="D311"/>
      <c r="E311"/>
      <c r="F311"/>
    </row>
    <row r="312" spans="2:6" x14ac:dyDescent="0.3">
      <c r="B312"/>
      <c r="C312"/>
      <c r="D312"/>
      <c r="E312"/>
      <c r="F312"/>
    </row>
    <row r="313" spans="2:6" x14ac:dyDescent="0.3">
      <c r="B313"/>
      <c r="C313"/>
      <c r="D313"/>
      <c r="E313"/>
      <c r="F313"/>
    </row>
    <row r="314" spans="2:6" x14ac:dyDescent="0.3">
      <c r="B314"/>
      <c r="C314"/>
      <c r="D314"/>
      <c r="E314"/>
      <c r="F314"/>
    </row>
    <row r="315" spans="2:6" x14ac:dyDescent="0.3">
      <c r="B315"/>
      <c r="C315"/>
      <c r="D315"/>
      <c r="E315"/>
      <c r="F315"/>
    </row>
    <row r="316" spans="2:6" x14ac:dyDescent="0.3">
      <c r="B316"/>
      <c r="C316"/>
      <c r="D316"/>
      <c r="E316"/>
      <c r="F316"/>
    </row>
    <row r="317" spans="2:6" x14ac:dyDescent="0.3">
      <c r="B317"/>
      <c r="C317"/>
      <c r="D317"/>
      <c r="E317"/>
      <c r="F317"/>
    </row>
    <row r="318" spans="2:6" x14ac:dyDescent="0.3">
      <c r="B318"/>
      <c r="C318"/>
      <c r="D318"/>
      <c r="E318"/>
      <c r="F318"/>
    </row>
    <row r="319" spans="2:6" x14ac:dyDescent="0.3">
      <c r="B319"/>
      <c r="C319"/>
      <c r="D319"/>
      <c r="E319"/>
      <c r="F319"/>
    </row>
    <row r="320" spans="2:6" x14ac:dyDescent="0.3">
      <c r="B320"/>
      <c r="C320"/>
      <c r="D320"/>
      <c r="E320"/>
      <c r="F320"/>
    </row>
    <row r="321" spans="2:6" x14ac:dyDescent="0.3">
      <c r="B321"/>
      <c r="C321"/>
      <c r="D321"/>
      <c r="E321"/>
      <c r="F321"/>
    </row>
    <row r="322" spans="2:6" x14ac:dyDescent="0.3">
      <c r="B322"/>
      <c r="C322"/>
      <c r="D322"/>
      <c r="E322"/>
      <c r="F322"/>
    </row>
    <row r="323" spans="2:6" x14ac:dyDescent="0.3">
      <c r="B323"/>
      <c r="C323"/>
      <c r="D323"/>
      <c r="E323"/>
      <c r="F323"/>
    </row>
    <row r="324" spans="2:6" x14ac:dyDescent="0.3">
      <c r="B324"/>
      <c r="C324"/>
      <c r="D324"/>
      <c r="E324"/>
      <c r="F324"/>
    </row>
    <row r="325" spans="2:6" x14ac:dyDescent="0.3">
      <c r="B325"/>
      <c r="C325"/>
      <c r="D325"/>
      <c r="E325"/>
      <c r="F325"/>
    </row>
    <row r="326" spans="2:6" x14ac:dyDescent="0.3">
      <c r="B326"/>
      <c r="C326"/>
      <c r="D326"/>
      <c r="E326"/>
      <c r="F326"/>
    </row>
    <row r="327" spans="2:6" x14ac:dyDescent="0.3">
      <c r="B327"/>
      <c r="C327"/>
      <c r="D327"/>
      <c r="E327"/>
      <c r="F327"/>
    </row>
    <row r="328" spans="2:6" x14ac:dyDescent="0.3">
      <c r="B328"/>
      <c r="C328"/>
      <c r="D328"/>
      <c r="E328"/>
      <c r="F328"/>
    </row>
    <row r="329" spans="2:6" x14ac:dyDescent="0.3">
      <c r="B329"/>
      <c r="C329"/>
      <c r="D329"/>
      <c r="E329"/>
      <c r="F329"/>
    </row>
    <row r="330" spans="2:6" x14ac:dyDescent="0.3">
      <c r="B330"/>
      <c r="C330"/>
      <c r="D330"/>
      <c r="E330"/>
      <c r="F330"/>
    </row>
    <row r="331" spans="2:6" x14ac:dyDescent="0.3">
      <c r="B331"/>
      <c r="C331"/>
      <c r="D331"/>
      <c r="E331"/>
      <c r="F331"/>
    </row>
    <row r="332" spans="2:6" x14ac:dyDescent="0.3">
      <c r="B332"/>
      <c r="C332"/>
      <c r="D332"/>
      <c r="E332"/>
      <c r="F332"/>
    </row>
    <row r="333" spans="2:6" x14ac:dyDescent="0.3">
      <c r="B333"/>
      <c r="C333"/>
      <c r="D333"/>
      <c r="E333"/>
      <c r="F333"/>
    </row>
    <row r="334" spans="2:6" x14ac:dyDescent="0.3">
      <c r="B334"/>
      <c r="C334"/>
      <c r="D334"/>
      <c r="E334"/>
      <c r="F334"/>
    </row>
    <row r="335" spans="2:6" x14ac:dyDescent="0.3">
      <c r="B335"/>
      <c r="C335"/>
      <c r="D335"/>
      <c r="E335"/>
      <c r="F335"/>
    </row>
    <row r="336" spans="2:6" x14ac:dyDescent="0.3">
      <c r="B336"/>
      <c r="C336"/>
      <c r="D336"/>
      <c r="E336"/>
      <c r="F336"/>
    </row>
    <row r="337" spans="2:6" x14ac:dyDescent="0.3">
      <c r="B337"/>
      <c r="C337"/>
      <c r="D337"/>
      <c r="E337"/>
      <c r="F337"/>
    </row>
    <row r="338" spans="2:6" x14ac:dyDescent="0.3">
      <c r="B338"/>
      <c r="C338"/>
      <c r="D338"/>
      <c r="E338"/>
      <c r="F338"/>
    </row>
    <row r="339" spans="2:6" x14ac:dyDescent="0.3">
      <c r="B339"/>
      <c r="C339"/>
      <c r="D339"/>
      <c r="E339"/>
      <c r="F339"/>
    </row>
    <row r="340" spans="2:6" x14ac:dyDescent="0.3">
      <c r="B340"/>
      <c r="C340"/>
      <c r="D340"/>
      <c r="E340"/>
      <c r="F340"/>
    </row>
    <row r="341" spans="2:6" x14ac:dyDescent="0.3">
      <c r="B341"/>
      <c r="C341"/>
      <c r="D341"/>
      <c r="E341"/>
      <c r="F341"/>
    </row>
    <row r="342" spans="2:6" x14ac:dyDescent="0.3">
      <c r="B342"/>
      <c r="C342"/>
      <c r="D342"/>
      <c r="E342"/>
      <c r="F342"/>
    </row>
    <row r="343" spans="2:6" x14ac:dyDescent="0.3">
      <c r="B343"/>
      <c r="C343"/>
      <c r="D343"/>
      <c r="E343"/>
      <c r="F343"/>
    </row>
    <row r="344" spans="2:6" x14ac:dyDescent="0.3">
      <c r="B344"/>
      <c r="C344"/>
      <c r="D344"/>
      <c r="E344"/>
      <c r="F344"/>
    </row>
    <row r="345" spans="2:6" x14ac:dyDescent="0.3">
      <c r="B345"/>
      <c r="C345"/>
      <c r="D345"/>
      <c r="E345"/>
      <c r="F345"/>
    </row>
    <row r="346" spans="2:6" x14ac:dyDescent="0.3">
      <c r="B346"/>
      <c r="C346"/>
      <c r="D346"/>
      <c r="E346"/>
      <c r="F346"/>
    </row>
    <row r="347" spans="2:6" x14ac:dyDescent="0.3">
      <c r="B347"/>
      <c r="C347"/>
      <c r="D347"/>
      <c r="E347"/>
      <c r="F347"/>
    </row>
    <row r="348" spans="2:6" x14ac:dyDescent="0.3">
      <c r="B348"/>
      <c r="C348"/>
      <c r="D348"/>
      <c r="E348"/>
      <c r="F348"/>
    </row>
    <row r="349" spans="2:6" x14ac:dyDescent="0.3">
      <c r="B349"/>
      <c r="C349"/>
      <c r="D349"/>
      <c r="E349"/>
      <c r="F349"/>
    </row>
    <row r="350" spans="2:6" x14ac:dyDescent="0.3">
      <c r="B350"/>
      <c r="C350"/>
      <c r="D350"/>
      <c r="E350"/>
      <c r="F350"/>
    </row>
    <row r="351" spans="2:6" x14ac:dyDescent="0.3">
      <c r="B351"/>
      <c r="C351"/>
      <c r="D351"/>
      <c r="E351"/>
      <c r="F351"/>
    </row>
    <row r="352" spans="2:6" x14ac:dyDescent="0.3">
      <c r="B352"/>
      <c r="C352"/>
      <c r="D352"/>
      <c r="E352"/>
      <c r="F352"/>
    </row>
    <row r="353" spans="2:6" x14ac:dyDescent="0.3">
      <c r="B353"/>
      <c r="C353"/>
      <c r="D353"/>
      <c r="E353"/>
      <c r="F353"/>
    </row>
    <row r="354" spans="2:6" x14ac:dyDescent="0.3">
      <c r="B354"/>
      <c r="C354"/>
      <c r="D354"/>
      <c r="E354"/>
      <c r="F354"/>
    </row>
    <row r="355" spans="2:6" x14ac:dyDescent="0.3">
      <c r="B355"/>
      <c r="C355"/>
      <c r="D355"/>
      <c r="E355"/>
      <c r="F355"/>
    </row>
    <row r="356" spans="2:6" x14ac:dyDescent="0.3">
      <c r="B356"/>
      <c r="C356"/>
      <c r="D356"/>
      <c r="E356"/>
      <c r="F356"/>
    </row>
    <row r="357" spans="2:6" x14ac:dyDescent="0.3">
      <c r="B357"/>
      <c r="C357"/>
      <c r="D357"/>
      <c r="E357"/>
      <c r="F357"/>
    </row>
    <row r="358" spans="2:6" x14ac:dyDescent="0.3">
      <c r="B358"/>
      <c r="C358"/>
      <c r="D358"/>
      <c r="E358"/>
      <c r="F358"/>
    </row>
    <row r="359" spans="2:6" x14ac:dyDescent="0.3">
      <c r="B359"/>
      <c r="C359"/>
      <c r="D359"/>
      <c r="E359"/>
      <c r="F359"/>
    </row>
    <row r="360" spans="2:6" x14ac:dyDescent="0.3">
      <c r="B360"/>
      <c r="C360"/>
      <c r="D360"/>
      <c r="E360"/>
      <c r="F360"/>
    </row>
    <row r="361" spans="2:6" x14ac:dyDescent="0.3">
      <c r="B361"/>
      <c r="C361"/>
      <c r="D361"/>
      <c r="E361"/>
      <c r="F361"/>
    </row>
    <row r="362" spans="2:6" x14ac:dyDescent="0.3">
      <c r="B362"/>
      <c r="C362"/>
      <c r="D362"/>
      <c r="E362"/>
      <c r="F362"/>
    </row>
    <row r="363" spans="2:6" x14ac:dyDescent="0.3">
      <c r="B363"/>
      <c r="C363"/>
      <c r="D363"/>
      <c r="E363"/>
      <c r="F363"/>
    </row>
    <row r="364" spans="2:6" x14ac:dyDescent="0.3">
      <c r="B364"/>
      <c r="C364"/>
      <c r="D364"/>
      <c r="E364"/>
      <c r="F364"/>
    </row>
    <row r="365" spans="2:6" x14ac:dyDescent="0.3">
      <c r="B365"/>
      <c r="C365"/>
      <c r="D365"/>
      <c r="E365"/>
      <c r="F365"/>
    </row>
    <row r="366" spans="2:6" x14ac:dyDescent="0.3">
      <c r="B366"/>
      <c r="C366"/>
      <c r="D366"/>
      <c r="E366"/>
      <c r="F366"/>
    </row>
    <row r="367" spans="2:6" x14ac:dyDescent="0.3">
      <c r="B367"/>
      <c r="C367"/>
      <c r="D367"/>
      <c r="E367"/>
      <c r="F367"/>
    </row>
    <row r="368" spans="2:6" x14ac:dyDescent="0.3">
      <c r="B368"/>
      <c r="C368"/>
      <c r="D368"/>
      <c r="E368"/>
      <c r="F368"/>
    </row>
    <row r="369" spans="2:6" x14ac:dyDescent="0.3">
      <c r="B369"/>
      <c r="C369"/>
      <c r="D369"/>
      <c r="E369"/>
      <c r="F369"/>
    </row>
    <row r="370" spans="2:6" x14ac:dyDescent="0.3">
      <c r="B370"/>
      <c r="C370"/>
      <c r="D370"/>
      <c r="E370"/>
      <c r="F370"/>
    </row>
    <row r="371" spans="2:6" x14ac:dyDescent="0.3">
      <c r="B371"/>
      <c r="C371"/>
      <c r="D371"/>
      <c r="E371"/>
      <c r="F371"/>
    </row>
    <row r="372" spans="2:6" x14ac:dyDescent="0.3">
      <c r="B372"/>
      <c r="C372"/>
      <c r="D372"/>
      <c r="E372"/>
      <c r="F372"/>
    </row>
    <row r="373" spans="2:6" x14ac:dyDescent="0.3">
      <c r="B373"/>
      <c r="C373"/>
      <c r="D373"/>
      <c r="E373"/>
      <c r="F373"/>
    </row>
    <row r="374" spans="2:6" x14ac:dyDescent="0.3">
      <c r="B374"/>
      <c r="C374"/>
      <c r="D374"/>
      <c r="E374"/>
      <c r="F374"/>
    </row>
    <row r="375" spans="2:6" x14ac:dyDescent="0.3">
      <c r="B375"/>
      <c r="C375"/>
      <c r="D375"/>
      <c r="E375"/>
      <c r="F375"/>
    </row>
    <row r="376" spans="2:6" x14ac:dyDescent="0.3">
      <c r="B376"/>
      <c r="C376"/>
      <c r="D376"/>
      <c r="E376"/>
      <c r="F376"/>
    </row>
    <row r="377" spans="2:6" x14ac:dyDescent="0.3">
      <c r="B377"/>
      <c r="C377"/>
      <c r="D377"/>
      <c r="E377"/>
      <c r="F377"/>
    </row>
    <row r="378" spans="2:6" x14ac:dyDescent="0.3">
      <c r="B378"/>
      <c r="C378"/>
      <c r="D378"/>
      <c r="E378"/>
      <c r="F378"/>
    </row>
    <row r="379" spans="2:6" x14ac:dyDescent="0.3">
      <c r="B379"/>
      <c r="C379"/>
      <c r="D379"/>
      <c r="E379"/>
      <c r="F379"/>
    </row>
    <row r="380" spans="2:6" x14ac:dyDescent="0.3">
      <c r="B380"/>
      <c r="C380"/>
      <c r="D380"/>
      <c r="E380"/>
      <c r="F380"/>
    </row>
    <row r="381" spans="2:6" x14ac:dyDescent="0.3">
      <c r="B381"/>
      <c r="C381"/>
      <c r="D381"/>
      <c r="E381"/>
      <c r="F381"/>
    </row>
    <row r="382" spans="2:6" x14ac:dyDescent="0.3">
      <c r="B382"/>
      <c r="C382"/>
      <c r="D382"/>
      <c r="E382"/>
      <c r="F382"/>
    </row>
    <row r="383" spans="2:6" x14ac:dyDescent="0.3">
      <c r="B383"/>
      <c r="C383"/>
      <c r="D383"/>
      <c r="E383"/>
      <c r="F383"/>
    </row>
    <row r="384" spans="2:6" x14ac:dyDescent="0.3">
      <c r="B384"/>
      <c r="C384"/>
      <c r="D384"/>
      <c r="E384"/>
      <c r="F384"/>
    </row>
    <row r="385" spans="2:6" x14ac:dyDescent="0.3">
      <c r="B385"/>
      <c r="C385"/>
      <c r="D385"/>
      <c r="E385"/>
      <c r="F385"/>
    </row>
    <row r="386" spans="2:6" x14ac:dyDescent="0.3">
      <c r="B386"/>
      <c r="C386"/>
      <c r="D386"/>
      <c r="E386"/>
      <c r="F386"/>
    </row>
    <row r="387" spans="2:6" x14ac:dyDescent="0.3">
      <c r="B387"/>
      <c r="C387"/>
      <c r="D387"/>
      <c r="E387"/>
      <c r="F387"/>
    </row>
    <row r="388" spans="2:6" x14ac:dyDescent="0.3">
      <c r="B388"/>
      <c r="C388"/>
      <c r="D388"/>
      <c r="E388"/>
      <c r="F388"/>
    </row>
    <row r="389" spans="2:6" x14ac:dyDescent="0.3">
      <c r="B389"/>
      <c r="C389"/>
      <c r="D389"/>
      <c r="E389"/>
      <c r="F389"/>
    </row>
    <row r="390" spans="2:6" x14ac:dyDescent="0.3">
      <c r="B390"/>
      <c r="C390"/>
      <c r="D390"/>
      <c r="E390"/>
      <c r="F390"/>
    </row>
    <row r="391" spans="2:6" x14ac:dyDescent="0.3">
      <c r="B391"/>
      <c r="C391"/>
      <c r="D391"/>
      <c r="E391"/>
      <c r="F391"/>
    </row>
    <row r="392" spans="2:6" x14ac:dyDescent="0.3">
      <c r="B392"/>
      <c r="C392"/>
      <c r="D392"/>
      <c r="E392"/>
      <c r="F392"/>
    </row>
    <row r="393" spans="2:6" x14ac:dyDescent="0.3">
      <c r="B393"/>
      <c r="C393"/>
      <c r="D393"/>
      <c r="E393"/>
      <c r="F393"/>
    </row>
    <row r="394" spans="2:6" x14ac:dyDescent="0.3">
      <c r="B394"/>
      <c r="C394"/>
      <c r="D394"/>
      <c r="E394"/>
      <c r="F394"/>
    </row>
    <row r="395" spans="2:6" x14ac:dyDescent="0.3">
      <c r="B395"/>
      <c r="C395"/>
      <c r="D395"/>
      <c r="E395"/>
      <c r="F395"/>
    </row>
    <row r="396" spans="2:6" x14ac:dyDescent="0.3">
      <c r="B396"/>
      <c r="C396"/>
      <c r="D396"/>
      <c r="E396"/>
      <c r="F396"/>
    </row>
    <row r="397" spans="2:6" x14ac:dyDescent="0.3">
      <c r="B397"/>
      <c r="C397"/>
      <c r="D397"/>
      <c r="E397"/>
      <c r="F397"/>
    </row>
    <row r="398" spans="2:6" x14ac:dyDescent="0.3">
      <c r="B398"/>
      <c r="C398"/>
      <c r="D398"/>
      <c r="E398"/>
      <c r="F398"/>
    </row>
    <row r="399" spans="2:6" x14ac:dyDescent="0.3">
      <c r="B399"/>
      <c r="C399"/>
      <c r="D399"/>
      <c r="E399"/>
      <c r="F399"/>
    </row>
    <row r="400" spans="2:6" x14ac:dyDescent="0.3">
      <c r="B400"/>
      <c r="C400"/>
      <c r="D400"/>
      <c r="E400"/>
      <c r="F400"/>
    </row>
    <row r="401" spans="2:6" x14ac:dyDescent="0.3">
      <c r="B401"/>
      <c r="C401"/>
      <c r="D401"/>
      <c r="E401"/>
      <c r="F401"/>
    </row>
    <row r="402" spans="2:6" x14ac:dyDescent="0.3">
      <c r="B402"/>
      <c r="C402"/>
      <c r="D402"/>
      <c r="E402"/>
      <c r="F402"/>
    </row>
    <row r="403" spans="2:6" x14ac:dyDescent="0.3">
      <c r="B403"/>
      <c r="C403"/>
      <c r="D403"/>
      <c r="E403"/>
      <c r="F403"/>
    </row>
    <row r="404" spans="2:6" x14ac:dyDescent="0.3">
      <c r="B404"/>
      <c r="C404"/>
      <c r="D404"/>
      <c r="E404"/>
      <c r="F404"/>
    </row>
    <row r="405" spans="2:6" x14ac:dyDescent="0.3">
      <c r="B405"/>
      <c r="C405"/>
      <c r="D405"/>
      <c r="E405"/>
      <c r="F405"/>
    </row>
    <row r="406" spans="2:6" x14ac:dyDescent="0.3">
      <c r="B406"/>
      <c r="C406"/>
      <c r="D406"/>
      <c r="E406"/>
      <c r="F406"/>
    </row>
    <row r="407" spans="2:6" x14ac:dyDescent="0.3">
      <c r="B407"/>
      <c r="C407"/>
      <c r="D407"/>
      <c r="E407"/>
      <c r="F407"/>
    </row>
    <row r="408" spans="2:6" x14ac:dyDescent="0.3">
      <c r="B408"/>
      <c r="C408"/>
      <c r="D408"/>
      <c r="E408"/>
      <c r="F408"/>
    </row>
    <row r="409" spans="2:6" x14ac:dyDescent="0.3">
      <c r="B409"/>
      <c r="C409"/>
      <c r="D409"/>
      <c r="E409"/>
      <c r="F409"/>
    </row>
    <row r="410" spans="2:6" x14ac:dyDescent="0.3">
      <c r="B410"/>
      <c r="C410"/>
      <c r="D410"/>
      <c r="E410"/>
      <c r="F410"/>
    </row>
    <row r="411" spans="2:6" x14ac:dyDescent="0.3">
      <c r="B411"/>
      <c r="C411"/>
      <c r="D411"/>
      <c r="E411"/>
      <c r="F411"/>
    </row>
    <row r="412" spans="2:6" x14ac:dyDescent="0.3">
      <c r="B412"/>
      <c r="C412"/>
      <c r="D412"/>
      <c r="E412"/>
      <c r="F412"/>
    </row>
    <row r="413" spans="2:6" x14ac:dyDescent="0.3">
      <c r="B413"/>
      <c r="C413"/>
      <c r="D413"/>
      <c r="E413"/>
      <c r="F413"/>
    </row>
    <row r="414" spans="2:6" x14ac:dyDescent="0.3">
      <c r="B414"/>
      <c r="C414"/>
      <c r="D414"/>
      <c r="E414"/>
      <c r="F414"/>
    </row>
    <row r="415" spans="2:6" x14ac:dyDescent="0.3">
      <c r="B415"/>
      <c r="C415"/>
      <c r="D415"/>
      <c r="E415"/>
      <c r="F415"/>
    </row>
    <row r="416" spans="2:6" x14ac:dyDescent="0.3">
      <c r="B416"/>
      <c r="C416"/>
      <c r="D416"/>
      <c r="E416"/>
      <c r="F416"/>
    </row>
    <row r="417" spans="2:6" x14ac:dyDescent="0.3">
      <c r="B417"/>
      <c r="C417"/>
      <c r="D417"/>
      <c r="E417"/>
      <c r="F417"/>
    </row>
    <row r="418" spans="2:6" x14ac:dyDescent="0.3">
      <c r="B418"/>
      <c r="C418"/>
      <c r="D418"/>
      <c r="E418"/>
      <c r="F418"/>
    </row>
    <row r="419" spans="2:6" x14ac:dyDescent="0.3">
      <c r="B419"/>
      <c r="C419"/>
      <c r="D419"/>
      <c r="E419"/>
      <c r="F419"/>
    </row>
    <row r="420" spans="2:6" x14ac:dyDescent="0.3">
      <c r="B420"/>
      <c r="C420"/>
      <c r="D420"/>
      <c r="E420"/>
      <c r="F420"/>
    </row>
    <row r="421" spans="2:6" x14ac:dyDescent="0.3">
      <c r="B421"/>
      <c r="C421"/>
      <c r="D421"/>
      <c r="E421"/>
      <c r="F421"/>
    </row>
    <row r="422" spans="2:6" x14ac:dyDescent="0.3">
      <c r="B422"/>
      <c r="C422"/>
      <c r="D422"/>
      <c r="E422"/>
      <c r="F422"/>
    </row>
    <row r="423" spans="2:6" x14ac:dyDescent="0.3">
      <c r="B423"/>
      <c r="C423"/>
      <c r="D423"/>
      <c r="E423"/>
      <c r="F423"/>
    </row>
    <row r="424" spans="2:6" x14ac:dyDescent="0.3">
      <c r="B424"/>
      <c r="C424"/>
      <c r="D424"/>
      <c r="E424"/>
      <c r="F424"/>
    </row>
    <row r="425" spans="2:6" x14ac:dyDescent="0.3">
      <c r="B425"/>
      <c r="C425"/>
      <c r="D425"/>
      <c r="E425"/>
      <c r="F425"/>
    </row>
    <row r="426" spans="2:6" x14ac:dyDescent="0.3">
      <c r="B426"/>
      <c r="C426"/>
      <c r="D426"/>
      <c r="E426"/>
      <c r="F426"/>
    </row>
    <row r="427" spans="2:6" x14ac:dyDescent="0.3">
      <c r="B427"/>
      <c r="C427"/>
      <c r="D427"/>
      <c r="E427"/>
      <c r="F427"/>
    </row>
    <row r="428" spans="2:6" x14ac:dyDescent="0.3">
      <c r="B428"/>
      <c r="C428"/>
      <c r="D428"/>
      <c r="E428"/>
      <c r="F428"/>
    </row>
    <row r="429" spans="2:6" x14ac:dyDescent="0.3">
      <c r="B429"/>
      <c r="C429"/>
      <c r="D429"/>
      <c r="E429"/>
      <c r="F429"/>
    </row>
    <row r="430" spans="2:6" x14ac:dyDescent="0.3">
      <c r="B430"/>
      <c r="C430"/>
      <c r="D430"/>
      <c r="E430"/>
      <c r="F430"/>
    </row>
    <row r="431" spans="2:6" x14ac:dyDescent="0.3">
      <c r="B431"/>
      <c r="C431"/>
      <c r="D431"/>
      <c r="E431"/>
      <c r="F431"/>
    </row>
    <row r="432" spans="2:6" x14ac:dyDescent="0.3">
      <c r="B432"/>
      <c r="C432"/>
      <c r="D432"/>
      <c r="E432"/>
      <c r="F432"/>
    </row>
    <row r="433" spans="2:6" x14ac:dyDescent="0.3">
      <c r="B433"/>
      <c r="C433"/>
      <c r="D433"/>
      <c r="E433"/>
      <c r="F433"/>
    </row>
    <row r="434" spans="2:6" x14ac:dyDescent="0.3">
      <c r="B434"/>
      <c r="C434"/>
      <c r="D434"/>
      <c r="E434"/>
      <c r="F434"/>
    </row>
    <row r="435" spans="2:6" x14ac:dyDescent="0.3">
      <c r="B435"/>
      <c r="C435"/>
      <c r="D435"/>
      <c r="E435"/>
      <c r="F435"/>
    </row>
    <row r="436" spans="2:6" x14ac:dyDescent="0.3">
      <c r="B436"/>
      <c r="C436"/>
      <c r="D436"/>
      <c r="E436"/>
      <c r="F436"/>
    </row>
    <row r="437" spans="2:6" x14ac:dyDescent="0.3">
      <c r="B437"/>
      <c r="C437"/>
      <c r="D437"/>
      <c r="E437"/>
      <c r="F437"/>
    </row>
    <row r="438" spans="2:6" x14ac:dyDescent="0.3">
      <c r="B438"/>
      <c r="C438"/>
      <c r="D438"/>
      <c r="E438"/>
      <c r="F438"/>
    </row>
    <row r="439" spans="2:6" x14ac:dyDescent="0.3">
      <c r="B439"/>
      <c r="C439"/>
      <c r="D439"/>
      <c r="E439"/>
      <c r="F439"/>
    </row>
    <row r="440" spans="2:6" x14ac:dyDescent="0.3">
      <c r="B440"/>
      <c r="C440"/>
      <c r="D440"/>
      <c r="E440"/>
      <c r="F440"/>
    </row>
    <row r="441" spans="2:6" x14ac:dyDescent="0.3">
      <c r="B441"/>
      <c r="C441"/>
      <c r="D441"/>
      <c r="E441"/>
      <c r="F441"/>
    </row>
    <row r="442" spans="2:6" x14ac:dyDescent="0.3">
      <c r="B442"/>
      <c r="C442"/>
      <c r="D442"/>
      <c r="E442"/>
      <c r="F442"/>
    </row>
    <row r="443" spans="2:6" x14ac:dyDescent="0.3">
      <c r="B443"/>
      <c r="C443"/>
      <c r="D443"/>
      <c r="E443"/>
      <c r="F443"/>
    </row>
    <row r="444" spans="2:6" x14ac:dyDescent="0.3">
      <c r="B444"/>
      <c r="C444"/>
      <c r="D444"/>
      <c r="E444"/>
      <c r="F444"/>
    </row>
    <row r="445" spans="2:6" x14ac:dyDescent="0.3">
      <c r="B445"/>
      <c r="C445"/>
      <c r="D445"/>
      <c r="E445"/>
      <c r="F445"/>
    </row>
    <row r="446" spans="2:6" x14ac:dyDescent="0.3">
      <c r="B446"/>
      <c r="C446"/>
      <c r="D446"/>
      <c r="E446"/>
      <c r="F446"/>
    </row>
    <row r="447" spans="2:6" x14ac:dyDescent="0.3">
      <c r="B447"/>
      <c r="C447"/>
      <c r="D447"/>
      <c r="E447"/>
      <c r="F447"/>
    </row>
    <row r="448" spans="2:6" x14ac:dyDescent="0.3">
      <c r="B448"/>
      <c r="C448"/>
      <c r="D448"/>
      <c r="E448"/>
      <c r="F448"/>
    </row>
    <row r="449" spans="2:6" x14ac:dyDescent="0.3">
      <c r="B449"/>
      <c r="C449"/>
      <c r="D449"/>
      <c r="E449"/>
      <c r="F449"/>
    </row>
    <row r="450" spans="2:6" x14ac:dyDescent="0.3">
      <c r="B450"/>
      <c r="C450"/>
      <c r="D450"/>
      <c r="E450"/>
      <c r="F450"/>
    </row>
    <row r="451" spans="2:6" x14ac:dyDescent="0.3">
      <c r="B451"/>
      <c r="C451"/>
      <c r="D451"/>
      <c r="E451"/>
      <c r="F451"/>
    </row>
    <row r="452" spans="2:6" x14ac:dyDescent="0.3">
      <c r="B452"/>
      <c r="C452"/>
      <c r="D452"/>
      <c r="E452"/>
      <c r="F452"/>
    </row>
    <row r="453" spans="2:6" x14ac:dyDescent="0.3">
      <c r="B453"/>
      <c r="C453"/>
      <c r="D453"/>
      <c r="E453"/>
      <c r="F453"/>
    </row>
    <row r="454" spans="2:6" x14ac:dyDescent="0.3">
      <c r="B454"/>
      <c r="C454"/>
      <c r="D454"/>
      <c r="E454"/>
      <c r="F454"/>
    </row>
    <row r="455" spans="2:6" x14ac:dyDescent="0.3">
      <c r="B455"/>
      <c r="C455"/>
      <c r="D455"/>
      <c r="E455"/>
      <c r="F455"/>
    </row>
    <row r="456" spans="2:6" x14ac:dyDescent="0.3">
      <c r="B456"/>
      <c r="C456"/>
      <c r="D456"/>
      <c r="E456"/>
      <c r="F456"/>
    </row>
    <row r="457" spans="2:6" x14ac:dyDescent="0.3">
      <c r="B457"/>
      <c r="C457"/>
      <c r="D457"/>
      <c r="E457"/>
      <c r="F457"/>
    </row>
    <row r="458" spans="2:6" x14ac:dyDescent="0.3">
      <c r="B458"/>
      <c r="C458"/>
      <c r="D458"/>
      <c r="E458"/>
      <c r="F458"/>
    </row>
    <row r="459" spans="2:6" x14ac:dyDescent="0.3">
      <c r="B459"/>
      <c r="C459"/>
      <c r="D459"/>
      <c r="E459"/>
      <c r="F459"/>
    </row>
    <row r="460" spans="2:6" x14ac:dyDescent="0.3">
      <c r="B460"/>
      <c r="C460"/>
      <c r="D460"/>
      <c r="E460"/>
      <c r="F460"/>
    </row>
    <row r="461" spans="2:6" x14ac:dyDescent="0.3">
      <c r="B461"/>
      <c r="C461"/>
      <c r="D461"/>
      <c r="E461"/>
      <c r="F461"/>
    </row>
    <row r="462" spans="2:6" x14ac:dyDescent="0.3">
      <c r="B462"/>
      <c r="C462"/>
      <c r="D462"/>
      <c r="E462"/>
      <c r="F462"/>
    </row>
    <row r="463" spans="2:6" x14ac:dyDescent="0.3">
      <c r="B463"/>
      <c r="C463"/>
      <c r="D463"/>
      <c r="E463"/>
      <c r="F463"/>
    </row>
    <row r="464" spans="2:6" x14ac:dyDescent="0.3">
      <c r="B464"/>
      <c r="C464"/>
      <c r="D464"/>
      <c r="E464"/>
      <c r="F464"/>
    </row>
    <row r="465" spans="2:6" x14ac:dyDescent="0.3">
      <c r="B465"/>
      <c r="C465"/>
      <c r="D465"/>
      <c r="E465"/>
      <c r="F465"/>
    </row>
    <row r="466" spans="2:6" x14ac:dyDescent="0.3">
      <c r="B466"/>
      <c r="C466"/>
      <c r="D466"/>
      <c r="E466"/>
      <c r="F466"/>
    </row>
    <row r="467" spans="2:6" x14ac:dyDescent="0.3">
      <c r="B467"/>
      <c r="C467"/>
      <c r="D467"/>
      <c r="E467"/>
      <c r="F467"/>
    </row>
    <row r="468" spans="2:6" x14ac:dyDescent="0.3">
      <c r="B468"/>
      <c r="C468"/>
      <c r="D468"/>
      <c r="E468"/>
      <c r="F468"/>
    </row>
    <row r="469" spans="2:6" x14ac:dyDescent="0.3">
      <c r="B469"/>
      <c r="C469"/>
      <c r="D469"/>
      <c r="E469"/>
      <c r="F469"/>
    </row>
    <row r="470" spans="2:6" x14ac:dyDescent="0.3">
      <c r="B470"/>
      <c r="C470"/>
      <c r="D470"/>
      <c r="E470"/>
      <c r="F470"/>
    </row>
    <row r="471" spans="2:6" x14ac:dyDescent="0.3">
      <c r="B471"/>
      <c r="C471"/>
      <c r="D471"/>
      <c r="E471"/>
      <c r="F471"/>
    </row>
    <row r="472" spans="2:6" x14ac:dyDescent="0.3">
      <c r="B472"/>
      <c r="C472"/>
      <c r="D472"/>
      <c r="E472"/>
      <c r="F472"/>
    </row>
    <row r="473" spans="2:6" x14ac:dyDescent="0.3">
      <c r="B473"/>
      <c r="C473"/>
      <c r="D473"/>
      <c r="E473"/>
      <c r="F473"/>
    </row>
    <row r="474" spans="2:6" x14ac:dyDescent="0.3">
      <c r="B474"/>
      <c r="C474"/>
      <c r="D474"/>
      <c r="E474"/>
      <c r="F474"/>
    </row>
    <row r="475" spans="2:6" x14ac:dyDescent="0.3">
      <c r="B475"/>
      <c r="C475"/>
      <c r="D475"/>
      <c r="E475"/>
      <c r="F475"/>
    </row>
    <row r="476" spans="2:6" x14ac:dyDescent="0.3">
      <c r="B476"/>
      <c r="C476"/>
      <c r="D476"/>
      <c r="E476"/>
      <c r="F476"/>
    </row>
    <row r="477" spans="2:6" x14ac:dyDescent="0.3">
      <c r="B477"/>
      <c r="C477"/>
      <c r="D477"/>
      <c r="E477"/>
      <c r="F477"/>
    </row>
    <row r="478" spans="2:6" x14ac:dyDescent="0.3">
      <c r="B478"/>
      <c r="C478"/>
      <c r="D478"/>
      <c r="E478"/>
      <c r="F478"/>
    </row>
    <row r="479" spans="2:6" x14ac:dyDescent="0.3">
      <c r="B479"/>
      <c r="C479"/>
      <c r="D479"/>
      <c r="E479"/>
      <c r="F479"/>
    </row>
    <row r="480" spans="2:6" x14ac:dyDescent="0.3">
      <c r="B480"/>
      <c r="C480"/>
      <c r="D480"/>
      <c r="E480"/>
      <c r="F480"/>
    </row>
    <row r="481" spans="2:6" x14ac:dyDescent="0.3">
      <c r="B481"/>
      <c r="C481"/>
      <c r="D481"/>
      <c r="E481"/>
      <c r="F481"/>
    </row>
    <row r="482" spans="2:6" x14ac:dyDescent="0.3">
      <c r="B482"/>
      <c r="C482"/>
      <c r="D482"/>
      <c r="E482"/>
      <c r="F482"/>
    </row>
    <row r="483" spans="2:6" x14ac:dyDescent="0.3">
      <c r="B483"/>
      <c r="C483"/>
      <c r="D483"/>
      <c r="E483"/>
      <c r="F483"/>
    </row>
    <row r="484" spans="2:6" x14ac:dyDescent="0.3">
      <c r="B484"/>
      <c r="C484"/>
      <c r="D484"/>
      <c r="E484"/>
      <c r="F484"/>
    </row>
    <row r="485" spans="2:6" x14ac:dyDescent="0.3">
      <c r="B485"/>
      <c r="C485"/>
      <c r="D485"/>
      <c r="E485"/>
      <c r="F485"/>
    </row>
    <row r="486" spans="2:6" x14ac:dyDescent="0.3">
      <c r="B486"/>
      <c r="C486"/>
      <c r="D486"/>
      <c r="E486"/>
      <c r="F486"/>
    </row>
    <row r="487" spans="2:6" x14ac:dyDescent="0.3">
      <c r="B487"/>
      <c r="C487"/>
      <c r="D487"/>
      <c r="E487"/>
      <c r="F487"/>
    </row>
    <row r="488" spans="2:6" x14ac:dyDescent="0.3">
      <c r="B488"/>
      <c r="C488"/>
      <c r="D488"/>
      <c r="E488"/>
      <c r="F488"/>
    </row>
    <row r="489" spans="2:6" x14ac:dyDescent="0.3">
      <c r="B489"/>
      <c r="C489"/>
      <c r="D489"/>
      <c r="E489"/>
      <c r="F489"/>
    </row>
    <row r="490" spans="2:6" x14ac:dyDescent="0.3">
      <c r="B490"/>
      <c r="C490"/>
      <c r="D490"/>
      <c r="E490"/>
      <c r="F490"/>
    </row>
    <row r="491" spans="2:6" x14ac:dyDescent="0.3">
      <c r="B491"/>
      <c r="C491"/>
      <c r="D491"/>
      <c r="E491"/>
      <c r="F491"/>
    </row>
    <row r="492" spans="2:6" x14ac:dyDescent="0.3">
      <c r="B492"/>
      <c r="C492"/>
      <c r="D492"/>
      <c r="E492"/>
      <c r="F492"/>
    </row>
    <row r="493" spans="2:6" x14ac:dyDescent="0.3">
      <c r="B493"/>
      <c r="C493"/>
      <c r="D493"/>
      <c r="E493"/>
      <c r="F493"/>
    </row>
    <row r="494" spans="2:6" x14ac:dyDescent="0.3">
      <c r="B494"/>
      <c r="C494"/>
      <c r="D494"/>
      <c r="E494"/>
      <c r="F494"/>
    </row>
    <row r="495" spans="2:6" x14ac:dyDescent="0.3">
      <c r="B495"/>
      <c r="C495"/>
      <c r="D495"/>
      <c r="E495"/>
      <c r="F495"/>
    </row>
    <row r="496" spans="2:6" x14ac:dyDescent="0.3">
      <c r="B496"/>
      <c r="C496"/>
      <c r="D496"/>
      <c r="E496"/>
      <c r="F496"/>
    </row>
    <row r="497" spans="2:6" x14ac:dyDescent="0.3">
      <c r="B497"/>
      <c r="C497"/>
      <c r="D497"/>
      <c r="E497"/>
      <c r="F497"/>
    </row>
    <row r="498" spans="2:6" x14ac:dyDescent="0.3">
      <c r="B498"/>
      <c r="C498"/>
      <c r="D498"/>
      <c r="E498"/>
      <c r="F498"/>
    </row>
    <row r="499" spans="2:6" x14ac:dyDescent="0.3">
      <c r="B499"/>
      <c r="C499"/>
      <c r="D499"/>
      <c r="E499"/>
      <c r="F499"/>
    </row>
    <row r="500" spans="2:6" x14ac:dyDescent="0.3">
      <c r="B500"/>
      <c r="C500"/>
      <c r="D500"/>
      <c r="E500"/>
      <c r="F500"/>
    </row>
    <row r="501" spans="2:6" x14ac:dyDescent="0.3">
      <c r="B501"/>
      <c r="C501"/>
      <c r="D501"/>
      <c r="E501"/>
      <c r="F501"/>
    </row>
    <row r="502" spans="2:6" x14ac:dyDescent="0.3">
      <c r="B502"/>
      <c r="C502"/>
      <c r="D502"/>
      <c r="E502"/>
      <c r="F502"/>
    </row>
    <row r="503" spans="2:6" x14ac:dyDescent="0.3">
      <c r="B503"/>
      <c r="C503"/>
      <c r="D503"/>
      <c r="E503"/>
      <c r="F503"/>
    </row>
    <row r="504" spans="2:6" x14ac:dyDescent="0.3">
      <c r="B504"/>
      <c r="C504"/>
      <c r="D504"/>
      <c r="E504"/>
      <c r="F504"/>
    </row>
    <row r="505" spans="2:6" x14ac:dyDescent="0.3">
      <c r="B505"/>
      <c r="C505"/>
      <c r="D505"/>
      <c r="E505"/>
      <c r="F505"/>
    </row>
    <row r="506" spans="2:6" x14ac:dyDescent="0.3">
      <c r="B506"/>
      <c r="C506"/>
      <c r="D506"/>
      <c r="E506"/>
      <c r="F506"/>
    </row>
    <row r="507" spans="2:6" x14ac:dyDescent="0.3">
      <c r="B507"/>
      <c r="C507"/>
      <c r="D507"/>
      <c r="E507"/>
      <c r="F507"/>
    </row>
    <row r="508" spans="2:6" x14ac:dyDescent="0.3">
      <c r="B508"/>
      <c r="C508"/>
      <c r="D508"/>
      <c r="E508"/>
      <c r="F508"/>
    </row>
    <row r="509" spans="2:6" x14ac:dyDescent="0.3">
      <c r="B509"/>
      <c r="C509"/>
      <c r="D509"/>
      <c r="E509"/>
      <c r="F509"/>
    </row>
    <row r="510" spans="2:6" x14ac:dyDescent="0.3">
      <c r="B510"/>
      <c r="C510"/>
      <c r="D510"/>
      <c r="E510"/>
      <c r="F510"/>
    </row>
    <row r="511" spans="2:6" x14ac:dyDescent="0.3">
      <c r="B511"/>
      <c r="C511"/>
      <c r="D511"/>
      <c r="E511"/>
      <c r="F511"/>
    </row>
    <row r="512" spans="2:6" x14ac:dyDescent="0.3">
      <c r="B512"/>
      <c r="C512"/>
      <c r="D512"/>
      <c r="E512"/>
      <c r="F512"/>
    </row>
    <row r="513" spans="2:6" x14ac:dyDescent="0.3">
      <c r="B513"/>
      <c r="C513"/>
      <c r="D513"/>
      <c r="E513"/>
      <c r="F513"/>
    </row>
    <row r="514" spans="2:6" x14ac:dyDescent="0.3">
      <c r="B514"/>
      <c r="C514"/>
      <c r="D514"/>
      <c r="E514"/>
      <c r="F514"/>
    </row>
    <row r="515" spans="2:6" x14ac:dyDescent="0.3">
      <c r="B515"/>
      <c r="C515"/>
      <c r="D515"/>
      <c r="E515"/>
      <c r="F515"/>
    </row>
    <row r="516" spans="2:6" x14ac:dyDescent="0.3">
      <c r="B516"/>
      <c r="C516"/>
      <c r="D516"/>
      <c r="E516"/>
      <c r="F516"/>
    </row>
    <row r="517" spans="2:6" x14ac:dyDescent="0.3">
      <c r="B517"/>
      <c r="C517"/>
      <c r="D517"/>
      <c r="E517"/>
      <c r="F517"/>
    </row>
    <row r="518" spans="2:6" x14ac:dyDescent="0.3">
      <c r="B518"/>
      <c r="C518"/>
      <c r="D518"/>
      <c r="E518"/>
      <c r="F518"/>
    </row>
    <row r="519" spans="2:6" x14ac:dyDescent="0.3">
      <c r="B519"/>
      <c r="C519"/>
      <c r="D519"/>
      <c r="E519"/>
      <c r="F519"/>
    </row>
    <row r="520" spans="2:6" x14ac:dyDescent="0.3">
      <c r="B520"/>
      <c r="C520"/>
      <c r="D520"/>
      <c r="E520"/>
      <c r="F520"/>
    </row>
    <row r="521" spans="2:6" x14ac:dyDescent="0.3">
      <c r="B521"/>
      <c r="C521"/>
      <c r="D521"/>
      <c r="E521"/>
      <c r="F521"/>
    </row>
    <row r="522" spans="2:6" x14ac:dyDescent="0.3">
      <c r="B522"/>
      <c r="C522"/>
      <c r="D522"/>
      <c r="E522"/>
      <c r="F522"/>
    </row>
    <row r="523" spans="2:6" x14ac:dyDescent="0.3">
      <c r="B523"/>
      <c r="C523"/>
      <c r="D523"/>
      <c r="E523"/>
      <c r="F523"/>
    </row>
    <row r="524" spans="2:6" x14ac:dyDescent="0.3">
      <c r="B524"/>
      <c r="C524"/>
      <c r="D524"/>
      <c r="E524"/>
      <c r="F524"/>
    </row>
    <row r="525" spans="2:6" x14ac:dyDescent="0.3">
      <c r="B525"/>
      <c r="C525"/>
      <c r="D525"/>
      <c r="E525"/>
      <c r="F525"/>
    </row>
    <row r="526" spans="2:6" x14ac:dyDescent="0.3">
      <c r="B526"/>
      <c r="C526"/>
      <c r="D526"/>
      <c r="E526"/>
      <c r="F526"/>
    </row>
    <row r="527" spans="2:6" x14ac:dyDescent="0.3">
      <c r="B527"/>
      <c r="C527"/>
      <c r="D527"/>
      <c r="E527"/>
      <c r="F527"/>
    </row>
    <row r="528" spans="2:6" x14ac:dyDescent="0.3">
      <c r="B528"/>
      <c r="C528"/>
      <c r="D528"/>
      <c r="E528"/>
      <c r="F528"/>
    </row>
    <row r="529" spans="2:6" x14ac:dyDescent="0.3">
      <c r="B529"/>
      <c r="C529"/>
      <c r="D529"/>
      <c r="E529"/>
      <c r="F529"/>
    </row>
    <row r="530" spans="2:6" x14ac:dyDescent="0.3">
      <c r="B530"/>
      <c r="C530"/>
      <c r="D530"/>
      <c r="E530"/>
      <c r="F530"/>
    </row>
    <row r="531" spans="2:6" x14ac:dyDescent="0.3">
      <c r="B531"/>
      <c r="C531"/>
      <c r="D531"/>
      <c r="E531"/>
      <c r="F531"/>
    </row>
    <row r="532" spans="2:6" x14ac:dyDescent="0.3">
      <c r="B532"/>
      <c r="C532"/>
      <c r="D532"/>
      <c r="E532"/>
      <c r="F532"/>
    </row>
    <row r="533" spans="2:6" x14ac:dyDescent="0.3">
      <c r="B533"/>
      <c r="C533"/>
      <c r="D533"/>
      <c r="E533"/>
      <c r="F533"/>
    </row>
    <row r="534" spans="2:6" x14ac:dyDescent="0.3">
      <c r="B534"/>
      <c r="C534"/>
      <c r="D534"/>
      <c r="E534"/>
      <c r="F534"/>
    </row>
    <row r="535" spans="2:6" x14ac:dyDescent="0.3">
      <c r="B535"/>
      <c r="C535"/>
      <c r="D535"/>
      <c r="E535"/>
      <c r="F535"/>
    </row>
    <row r="536" spans="2:6" x14ac:dyDescent="0.3">
      <c r="B536"/>
      <c r="C536"/>
      <c r="D536"/>
      <c r="E536"/>
      <c r="F536"/>
    </row>
    <row r="537" spans="2:6" x14ac:dyDescent="0.3">
      <c r="B537"/>
      <c r="C537"/>
      <c r="D537"/>
      <c r="E537"/>
      <c r="F537"/>
    </row>
    <row r="538" spans="2:6" x14ac:dyDescent="0.3">
      <c r="B538"/>
      <c r="C538"/>
      <c r="D538"/>
      <c r="E538"/>
      <c r="F538"/>
    </row>
    <row r="539" spans="2:6" x14ac:dyDescent="0.3">
      <c r="B539"/>
      <c r="C539"/>
      <c r="D539"/>
      <c r="E539"/>
      <c r="F539"/>
    </row>
    <row r="540" spans="2:6" x14ac:dyDescent="0.3">
      <c r="B540"/>
      <c r="C540"/>
      <c r="D540"/>
      <c r="E540"/>
      <c r="F540"/>
    </row>
    <row r="541" spans="2:6" x14ac:dyDescent="0.3">
      <c r="B541"/>
      <c r="C541"/>
      <c r="D541"/>
      <c r="E541"/>
      <c r="F541"/>
    </row>
    <row r="542" spans="2:6" x14ac:dyDescent="0.3">
      <c r="B542"/>
      <c r="C542"/>
      <c r="D542"/>
      <c r="E542"/>
      <c r="F542"/>
    </row>
    <row r="543" spans="2:6" x14ac:dyDescent="0.3">
      <c r="B543"/>
      <c r="C543"/>
      <c r="D543"/>
      <c r="E543"/>
      <c r="F543"/>
    </row>
    <row r="544" spans="2:6" x14ac:dyDescent="0.3">
      <c r="B544"/>
      <c r="C544"/>
      <c r="D544"/>
      <c r="E544"/>
      <c r="F544"/>
    </row>
    <row r="545" spans="2:6" x14ac:dyDescent="0.3">
      <c r="B545"/>
      <c r="C545"/>
      <c r="D545"/>
      <c r="E545"/>
      <c r="F545"/>
    </row>
    <row r="546" spans="2:6" x14ac:dyDescent="0.3">
      <c r="B546"/>
      <c r="C546"/>
      <c r="D546"/>
      <c r="E546"/>
      <c r="F546"/>
    </row>
    <row r="547" spans="2:6" x14ac:dyDescent="0.3">
      <c r="B547"/>
      <c r="C547"/>
      <c r="D547"/>
      <c r="E547"/>
      <c r="F547"/>
    </row>
    <row r="548" spans="2:6" x14ac:dyDescent="0.3">
      <c r="B548"/>
      <c r="C548"/>
      <c r="D548"/>
      <c r="E548"/>
      <c r="F548"/>
    </row>
    <row r="549" spans="2:6" x14ac:dyDescent="0.3">
      <c r="B549"/>
      <c r="C549"/>
      <c r="D549"/>
      <c r="E549"/>
      <c r="F549"/>
    </row>
    <row r="550" spans="2:6" x14ac:dyDescent="0.3">
      <c r="B550"/>
      <c r="C550"/>
      <c r="D550"/>
      <c r="E550"/>
      <c r="F550"/>
    </row>
    <row r="551" spans="2:6" x14ac:dyDescent="0.3">
      <c r="B551"/>
      <c r="C551"/>
      <c r="D551"/>
      <c r="E551"/>
      <c r="F551"/>
    </row>
    <row r="552" spans="2:6" x14ac:dyDescent="0.3">
      <c r="B552"/>
      <c r="C552"/>
      <c r="D552"/>
      <c r="E552"/>
      <c r="F552"/>
    </row>
    <row r="553" spans="2:6" x14ac:dyDescent="0.3">
      <c r="B553"/>
      <c r="C553"/>
      <c r="D553"/>
      <c r="E553"/>
      <c r="F553"/>
    </row>
    <row r="554" spans="2:6" x14ac:dyDescent="0.3">
      <c r="B554"/>
      <c r="C554"/>
      <c r="D554"/>
      <c r="E554"/>
      <c r="F554"/>
    </row>
    <row r="555" spans="2:6" x14ac:dyDescent="0.3">
      <c r="B555"/>
      <c r="C555"/>
      <c r="D555"/>
      <c r="E555"/>
      <c r="F555"/>
    </row>
    <row r="556" spans="2:6" x14ac:dyDescent="0.3">
      <c r="B556"/>
      <c r="C556"/>
      <c r="D556"/>
      <c r="E556"/>
      <c r="F556"/>
    </row>
    <row r="557" spans="2:6" x14ac:dyDescent="0.3">
      <c r="B557"/>
      <c r="C557"/>
      <c r="D557"/>
      <c r="E557"/>
      <c r="F557"/>
    </row>
    <row r="558" spans="2:6" x14ac:dyDescent="0.3">
      <c r="B558"/>
      <c r="C558"/>
      <c r="D558"/>
      <c r="E558"/>
      <c r="F558"/>
    </row>
    <row r="559" spans="2:6" x14ac:dyDescent="0.3">
      <c r="B559"/>
      <c r="C559"/>
      <c r="D559"/>
      <c r="E559"/>
      <c r="F559"/>
    </row>
    <row r="560" spans="2:6" x14ac:dyDescent="0.3">
      <c r="B560"/>
      <c r="C560"/>
      <c r="D560"/>
      <c r="E560"/>
      <c r="F560"/>
    </row>
    <row r="561" spans="2:6" x14ac:dyDescent="0.3">
      <c r="B561"/>
      <c r="C561"/>
      <c r="D561"/>
      <c r="E561"/>
      <c r="F561"/>
    </row>
    <row r="562" spans="2:6" x14ac:dyDescent="0.3">
      <c r="B562"/>
      <c r="C562"/>
      <c r="D562"/>
      <c r="E562"/>
      <c r="F562"/>
    </row>
    <row r="563" spans="2:6" x14ac:dyDescent="0.3">
      <c r="B563"/>
      <c r="C563"/>
      <c r="D563"/>
      <c r="E563"/>
      <c r="F563"/>
    </row>
    <row r="564" spans="2:6" x14ac:dyDescent="0.3">
      <c r="B564"/>
      <c r="C564"/>
      <c r="D564"/>
      <c r="E564"/>
      <c r="F564"/>
    </row>
    <row r="565" spans="2:6" x14ac:dyDescent="0.3">
      <c r="B565"/>
      <c r="C565"/>
      <c r="D565"/>
      <c r="E565"/>
      <c r="F565"/>
    </row>
    <row r="566" spans="2:6" x14ac:dyDescent="0.3">
      <c r="B566"/>
      <c r="C566"/>
      <c r="D566"/>
      <c r="E566"/>
      <c r="F566"/>
    </row>
    <row r="567" spans="2:6" x14ac:dyDescent="0.3">
      <c r="B567"/>
      <c r="C567"/>
      <c r="D567"/>
      <c r="E567"/>
      <c r="F567"/>
    </row>
    <row r="568" spans="2:6" x14ac:dyDescent="0.3">
      <c r="B568"/>
      <c r="C568"/>
      <c r="D568"/>
      <c r="E568"/>
      <c r="F568"/>
    </row>
    <row r="569" spans="2:6" x14ac:dyDescent="0.3">
      <c r="B569"/>
      <c r="C569"/>
      <c r="D569"/>
      <c r="E569"/>
      <c r="F569"/>
    </row>
    <row r="570" spans="2:6" x14ac:dyDescent="0.3">
      <c r="B570"/>
      <c r="C570"/>
      <c r="D570"/>
      <c r="E570"/>
      <c r="F570"/>
    </row>
    <row r="571" spans="2:6" x14ac:dyDescent="0.3">
      <c r="B571"/>
      <c r="C571"/>
      <c r="D571"/>
      <c r="E571"/>
      <c r="F571"/>
    </row>
    <row r="572" spans="2:6" x14ac:dyDescent="0.3">
      <c r="B572"/>
      <c r="C572"/>
      <c r="D572"/>
      <c r="E572"/>
      <c r="F572"/>
    </row>
    <row r="573" spans="2:6" x14ac:dyDescent="0.3">
      <c r="B573"/>
      <c r="C573"/>
      <c r="D573"/>
      <c r="E573"/>
      <c r="F573"/>
    </row>
    <row r="574" spans="2:6" x14ac:dyDescent="0.3">
      <c r="B574"/>
      <c r="C574"/>
      <c r="D574"/>
      <c r="E574"/>
      <c r="F574"/>
    </row>
    <row r="575" spans="2:6" x14ac:dyDescent="0.3">
      <c r="B575"/>
      <c r="C575"/>
      <c r="D575"/>
      <c r="E575"/>
      <c r="F575"/>
    </row>
    <row r="576" spans="2:6" x14ac:dyDescent="0.3">
      <c r="B576"/>
      <c r="C576"/>
      <c r="D576"/>
      <c r="E576"/>
      <c r="F576"/>
    </row>
    <row r="577" spans="2:6" x14ac:dyDescent="0.3">
      <c r="B577"/>
      <c r="C577"/>
      <c r="D577"/>
      <c r="E577"/>
      <c r="F577"/>
    </row>
    <row r="578" spans="2:6" x14ac:dyDescent="0.3">
      <c r="B578"/>
      <c r="C578"/>
      <c r="D578"/>
      <c r="E578"/>
      <c r="F578"/>
    </row>
    <row r="579" spans="2:6" x14ac:dyDescent="0.3">
      <c r="B579"/>
      <c r="C579"/>
      <c r="D579"/>
      <c r="E579"/>
      <c r="F579"/>
    </row>
    <row r="580" spans="2:6" x14ac:dyDescent="0.3">
      <c r="B580"/>
      <c r="C580"/>
      <c r="D580"/>
      <c r="E580"/>
      <c r="F580"/>
    </row>
    <row r="581" spans="2:6" x14ac:dyDescent="0.3">
      <c r="B581"/>
      <c r="C581"/>
      <c r="D581"/>
      <c r="E581"/>
      <c r="F581"/>
    </row>
    <row r="582" spans="2:6" x14ac:dyDescent="0.3">
      <c r="B582"/>
      <c r="C582"/>
      <c r="D582"/>
      <c r="E582"/>
      <c r="F582"/>
    </row>
    <row r="583" spans="2:6" x14ac:dyDescent="0.3">
      <c r="B583"/>
      <c r="C583"/>
      <c r="D583"/>
      <c r="E583"/>
      <c r="F583"/>
    </row>
    <row r="584" spans="2:6" x14ac:dyDescent="0.3">
      <c r="B584"/>
      <c r="C584"/>
      <c r="D584"/>
      <c r="E584"/>
      <c r="F584"/>
    </row>
    <row r="585" spans="2:6" x14ac:dyDescent="0.3">
      <c r="B585"/>
      <c r="C585"/>
      <c r="D585"/>
      <c r="E585"/>
      <c r="F585"/>
    </row>
    <row r="586" spans="2:6" x14ac:dyDescent="0.3">
      <c r="B586"/>
      <c r="C586"/>
      <c r="D586"/>
      <c r="E586"/>
      <c r="F586"/>
    </row>
    <row r="587" spans="2:6" x14ac:dyDescent="0.3">
      <c r="B587"/>
      <c r="C587"/>
      <c r="D587"/>
      <c r="E587"/>
      <c r="F587"/>
    </row>
    <row r="588" spans="2:6" x14ac:dyDescent="0.3">
      <c r="B588"/>
      <c r="C588"/>
      <c r="D588"/>
      <c r="E588"/>
      <c r="F588"/>
    </row>
    <row r="589" spans="2:6" x14ac:dyDescent="0.3">
      <c r="B589"/>
      <c r="C589"/>
      <c r="D589"/>
      <c r="E589"/>
      <c r="F589"/>
    </row>
    <row r="590" spans="2:6" x14ac:dyDescent="0.3">
      <c r="B590"/>
      <c r="C590"/>
      <c r="D590"/>
      <c r="E590"/>
      <c r="F590"/>
    </row>
    <row r="591" spans="2:6" x14ac:dyDescent="0.3">
      <c r="B591"/>
      <c r="C591"/>
      <c r="D591"/>
      <c r="E591"/>
      <c r="F591"/>
    </row>
    <row r="592" spans="2:6" x14ac:dyDescent="0.3">
      <c r="B592"/>
      <c r="C592"/>
      <c r="D592"/>
      <c r="E592"/>
      <c r="F592"/>
    </row>
    <row r="593" spans="2:6" x14ac:dyDescent="0.3">
      <c r="B593"/>
      <c r="C593"/>
      <c r="D593"/>
      <c r="E593"/>
      <c r="F593"/>
    </row>
    <row r="594" spans="2:6" x14ac:dyDescent="0.3">
      <c r="B594"/>
      <c r="C594"/>
      <c r="D594"/>
      <c r="E594"/>
      <c r="F594"/>
    </row>
    <row r="595" spans="2:6" x14ac:dyDescent="0.3">
      <c r="B595"/>
      <c r="C595"/>
      <c r="D595"/>
      <c r="E595"/>
      <c r="F595"/>
    </row>
    <row r="596" spans="2:6" x14ac:dyDescent="0.3">
      <c r="B596"/>
      <c r="C596"/>
      <c r="D596"/>
      <c r="E596"/>
      <c r="F596"/>
    </row>
    <row r="597" spans="2:6" x14ac:dyDescent="0.3">
      <c r="B597"/>
      <c r="C597"/>
      <c r="D597"/>
      <c r="E597"/>
      <c r="F597"/>
    </row>
    <row r="598" spans="2:6" x14ac:dyDescent="0.3">
      <c r="B598"/>
      <c r="C598"/>
      <c r="D598"/>
      <c r="E598"/>
      <c r="F598"/>
    </row>
    <row r="599" spans="2:6" x14ac:dyDescent="0.3">
      <c r="B599"/>
      <c r="C599"/>
      <c r="D599"/>
      <c r="E599"/>
      <c r="F599"/>
    </row>
    <row r="600" spans="2:6" x14ac:dyDescent="0.3">
      <c r="B600"/>
      <c r="C600"/>
      <c r="D600"/>
      <c r="E600"/>
      <c r="F600"/>
    </row>
    <row r="601" spans="2:6" x14ac:dyDescent="0.3">
      <c r="B601"/>
      <c r="C601"/>
      <c r="D601"/>
      <c r="E601"/>
      <c r="F601"/>
    </row>
    <row r="602" spans="2:6" x14ac:dyDescent="0.3">
      <c r="B602"/>
      <c r="C602"/>
      <c r="D602"/>
      <c r="E602"/>
      <c r="F602"/>
    </row>
    <row r="603" spans="2:6" x14ac:dyDescent="0.3">
      <c r="B603"/>
      <c r="C603"/>
      <c r="D603"/>
      <c r="E603"/>
      <c r="F603"/>
    </row>
    <row r="604" spans="2:6" x14ac:dyDescent="0.3">
      <c r="B604"/>
      <c r="C604"/>
      <c r="D604"/>
      <c r="E604"/>
      <c r="F604"/>
    </row>
    <row r="605" spans="2:6" x14ac:dyDescent="0.3">
      <c r="B605"/>
      <c r="C605"/>
      <c r="D605"/>
      <c r="E605"/>
      <c r="F605"/>
    </row>
    <row r="606" spans="2:6" x14ac:dyDescent="0.3">
      <c r="B606"/>
      <c r="C606"/>
      <c r="D606"/>
      <c r="E606"/>
      <c r="F606"/>
    </row>
    <row r="607" spans="2:6" x14ac:dyDescent="0.3">
      <c r="B607"/>
      <c r="C607"/>
      <c r="D607"/>
      <c r="E607"/>
      <c r="F607"/>
    </row>
    <row r="608" spans="2:6" x14ac:dyDescent="0.3">
      <c r="B608"/>
      <c r="C608"/>
      <c r="D608"/>
      <c r="E608"/>
      <c r="F608"/>
    </row>
    <row r="609" spans="2:6" x14ac:dyDescent="0.3">
      <c r="B609"/>
      <c r="C609"/>
      <c r="D609"/>
      <c r="E609"/>
      <c r="F609"/>
    </row>
    <row r="610" spans="2:6" x14ac:dyDescent="0.3">
      <c r="B610"/>
      <c r="C610"/>
      <c r="D610"/>
      <c r="E610"/>
      <c r="F610"/>
    </row>
    <row r="611" spans="2:6" x14ac:dyDescent="0.3">
      <c r="B611"/>
      <c r="C611"/>
      <c r="D611"/>
      <c r="E611"/>
      <c r="F611"/>
    </row>
    <row r="612" spans="2:6" x14ac:dyDescent="0.3">
      <c r="B612"/>
      <c r="C612"/>
      <c r="D612"/>
      <c r="E612"/>
      <c r="F612"/>
    </row>
    <row r="613" spans="2:6" x14ac:dyDescent="0.3">
      <c r="B613"/>
      <c r="C613"/>
      <c r="D613"/>
      <c r="E613"/>
      <c r="F613"/>
    </row>
    <row r="614" spans="2:6" x14ac:dyDescent="0.3">
      <c r="B614"/>
      <c r="C614"/>
      <c r="D614"/>
      <c r="E614"/>
      <c r="F614"/>
    </row>
    <row r="615" spans="2:6" x14ac:dyDescent="0.3">
      <c r="B615"/>
      <c r="C615"/>
      <c r="D615"/>
      <c r="E615"/>
      <c r="F615"/>
    </row>
    <row r="616" spans="2:6" x14ac:dyDescent="0.3">
      <c r="B616"/>
      <c r="C616"/>
      <c r="D616"/>
      <c r="E616"/>
      <c r="F616"/>
    </row>
    <row r="617" spans="2:6" x14ac:dyDescent="0.3">
      <c r="B617"/>
      <c r="C617"/>
      <c r="D617"/>
      <c r="E617"/>
      <c r="F617"/>
    </row>
    <row r="618" spans="2:6" x14ac:dyDescent="0.3">
      <c r="B618"/>
      <c r="C618"/>
      <c r="D618"/>
      <c r="E618"/>
      <c r="F618"/>
    </row>
    <row r="619" spans="2:6" x14ac:dyDescent="0.3">
      <c r="B619"/>
      <c r="C619"/>
      <c r="D619"/>
      <c r="E619"/>
      <c r="F619"/>
    </row>
    <row r="620" spans="2:6" x14ac:dyDescent="0.3">
      <c r="B620"/>
      <c r="C620"/>
      <c r="D620"/>
      <c r="E620"/>
      <c r="F620"/>
    </row>
    <row r="621" spans="2:6" x14ac:dyDescent="0.3">
      <c r="B621"/>
      <c r="C621"/>
      <c r="D621"/>
      <c r="E621"/>
      <c r="F621"/>
    </row>
    <row r="622" spans="2:6" x14ac:dyDescent="0.3">
      <c r="B622"/>
      <c r="C622"/>
      <c r="D622"/>
      <c r="E622"/>
      <c r="F622"/>
    </row>
    <row r="623" spans="2:6" x14ac:dyDescent="0.3">
      <c r="B623"/>
      <c r="C623"/>
      <c r="D623"/>
      <c r="E623"/>
      <c r="F623"/>
    </row>
    <row r="624" spans="2:6" x14ac:dyDescent="0.3">
      <c r="B624"/>
      <c r="C624"/>
      <c r="D624"/>
      <c r="E624"/>
      <c r="F624"/>
    </row>
    <row r="625" spans="2:6" x14ac:dyDescent="0.3">
      <c r="B625"/>
      <c r="C625"/>
      <c r="D625"/>
      <c r="E625"/>
      <c r="F625"/>
    </row>
    <row r="626" spans="2:6" x14ac:dyDescent="0.3">
      <c r="B626"/>
      <c r="C626"/>
      <c r="D626"/>
      <c r="E626"/>
      <c r="F626"/>
    </row>
    <row r="627" spans="2:6" x14ac:dyDescent="0.3">
      <c r="B627"/>
      <c r="C627"/>
      <c r="D627"/>
      <c r="E627"/>
      <c r="F627"/>
    </row>
    <row r="628" spans="2:6" x14ac:dyDescent="0.3">
      <c r="B628"/>
      <c r="C628"/>
      <c r="D628"/>
      <c r="E628"/>
      <c r="F628"/>
    </row>
    <row r="629" spans="2:6" x14ac:dyDescent="0.3">
      <c r="B629"/>
      <c r="C629"/>
      <c r="D629"/>
      <c r="E629"/>
      <c r="F629"/>
    </row>
    <row r="630" spans="2:6" x14ac:dyDescent="0.3">
      <c r="B630"/>
      <c r="C630"/>
      <c r="D630"/>
      <c r="E630"/>
      <c r="F630"/>
    </row>
    <row r="631" spans="2:6" x14ac:dyDescent="0.3">
      <c r="B631"/>
      <c r="C631"/>
      <c r="D631"/>
      <c r="E631"/>
      <c r="F631"/>
    </row>
    <row r="632" spans="2:6" x14ac:dyDescent="0.3">
      <c r="B632"/>
      <c r="C632"/>
      <c r="D632"/>
      <c r="E632"/>
      <c r="F632"/>
    </row>
    <row r="633" spans="2:6" x14ac:dyDescent="0.3">
      <c r="B633"/>
      <c r="C633"/>
      <c r="D633"/>
      <c r="E633"/>
      <c r="F633"/>
    </row>
    <row r="634" spans="2:6" x14ac:dyDescent="0.3">
      <c r="B634"/>
      <c r="C634"/>
      <c r="D634"/>
      <c r="E634"/>
      <c r="F634"/>
    </row>
    <row r="635" spans="2:6" x14ac:dyDescent="0.3">
      <c r="B635"/>
      <c r="C635"/>
      <c r="D635"/>
      <c r="E635"/>
      <c r="F635"/>
    </row>
    <row r="636" spans="2:6" x14ac:dyDescent="0.3">
      <c r="B636"/>
      <c r="C636"/>
      <c r="D636"/>
      <c r="E636"/>
      <c r="F636"/>
    </row>
    <row r="637" spans="2:6" x14ac:dyDescent="0.3">
      <c r="B637"/>
      <c r="C637"/>
      <c r="D637"/>
      <c r="E637"/>
      <c r="F637"/>
    </row>
    <row r="638" spans="2:6" x14ac:dyDescent="0.3">
      <c r="B638"/>
      <c r="C638"/>
      <c r="D638"/>
      <c r="E638"/>
      <c r="F638"/>
    </row>
    <row r="639" spans="2:6" x14ac:dyDescent="0.3">
      <c r="B639"/>
      <c r="C639"/>
      <c r="D639"/>
      <c r="E639"/>
      <c r="F639"/>
    </row>
    <row r="640" spans="2:6" x14ac:dyDescent="0.3">
      <c r="B640"/>
      <c r="C640"/>
      <c r="D640"/>
      <c r="E640"/>
      <c r="F640"/>
    </row>
    <row r="641" spans="2:6" x14ac:dyDescent="0.3">
      <c r="B641"/>
      <c r="C641"/>
      <c r="D641"/>
      <c r="E641"/>
      <c r="F641"/>
    </row>
    <row r="642" spans="2:6" x14ac:dyDescent="0.3">
      <c r="B642"/>
      <c r="C642"/>
      <c r="D642"/>
      <c r="E642"/>
      <c r="F642"/>
    </row>
    <row r="643" spans="2:6" x14ac:dyDescent="0.3">
      <c r="B643"/>
      <c r="C643"/>
      <c r="D643"/>
      <c r="E643"/>
      <c r="F643"/>
    </row>
    <row r="644" spans="2:6" x14ac:dyDescent="0.3">
      <c r="B644"/>
      <c r="C644"/>
      <c r="D644"/>
      <c r="E644"/>
      <c r="F644"/>
    </row>
    <row r="645" spans="2:6" x14ac:dyDescent="0.3">
      <c r="B645"/>
      <c r="C645"/>
      <c r="D645"/>
      <c r="E645"/>
      <c r="F645"/>
    </row>
    <row r="646" spans="2:6" x14ac:dyDescent="0.3">
      <c r="B646"/>
      <c r="C646"/>
      <c r="D646"/>
      <c r="E646"/>
      <c r="F646"/>
    </row>
    <row r="647" spans="2:6" x14ac:dyDescent="0.3">
      <c r="B647"/>
      <c r="C647"/>
      <c r="D647"/>
      <c r="E647"/>
      <c r="F647"/>
    </row>
    <row r="648" spans="2:6" x14ac:dyDescent="0.3">
      <c r="B648"/>
      <c r="C648"/>
      <c r="D648"/>
      <c r="E648"/>
      <c r="F648"/>
    </row>
    <row r="649" spans="2:6" x14ac:dyDescent="0.3">
      <c r="B649"/>
      <c r="C649"/>
      <c r="D649"/>
      <c r="E649"/>
      <c r="F649"/>
    </row>
    <row r="650" spans="2:6" x14ac:dyDescent="0.3">
      <c r="B650"/>
      <c r="C650"/>
      <c r="D650"/>
      <c r="E650"/>
      <c r="F650"/>
    </row>
    <row r="651" spans="2:6" x14ac:dyDescent="0.3">
      <c r="B651"/>
      <c r="C651"/>
      <c r="D651"/>
      <c r="E651"/>
      <c r="F651"/>
    </row>
    <row r="652" spans="2:6" x14ac:dyDescent="0.3">
      <c r="B652"/>
      <c r="C652"/>
      <c r="D652"/>
      <c r="E652"/>
      <c r="F652"/>
    </row>
    <row r="653" spans="2:6" x14ac:dyDescent="0.3">
      <c r="B653"/>
      <c r="C653"/>
      <c r="D653"/>
      <c r="E653"/>
      <c r="F653"/>
    </row>
    <row r="654" spans="2:6" x14ac:dyDescent="0.3">
      <c r="B654"/>
      <c r="C654"/>
      <c r="D654"/>
      <c r="E654"/>
      <c r="F654"/>
    </row>
    <row r="655" spans="2:6" x14ac:dyDescent="0.3">
      <c r="B655"/>
      <c r="C655"/>
      <c r="D655"/>
      <c r="E655"/>
      <c r="F655"/>
    </row>
    <row r="656" spans="2:6" x14ac:dyDescent="0.3">
      <c r="B656"/>
      <c r="C656"/>
      <c r="D656"/>
      <c r="E656"/>
      <c r="F656"/>
    </row>
    <row r="657" spans="2:6" x14ac:dyDescent="0.3">
      <c r="B657"/>
      <c r="C657"/>
      <c r="D657"/>
      <c r="E657"/>
      <c r="F657"/>
    </row>
    <row r="658" spans="2:6" x14ac:dyDescent="0.3">
      <c r="B658"/>
      <c r="C658"/>
      <c r="D658"/>
      <c r="E658"/>
      <c r="F658"/>
    </row>
    <row r="659" spans="2:6" x14ac:dyDescent="0.3">
      <c r="B659"/>
      <c r="C659"/>
      <c r="D659"/>
      <c r="E659"/>
      <c r="F659"/>
    </row>
    <row r="660" spans="2:6" x14ac:dyDescent="0.3">
      <c r="B660"/>
      <c r="C660"/>
      <c r="D660"/>
      <c r="E660"/>
      <c r="F660"/>
    </row>
    <row r="661" spans="2:6" x14ac:dyDescent="0.3">
      <c r="B661"/>
      <c r="C661"/>
      <c r="D661"/>
      <c r="E661"/>
      <c r="F661"/>
    </row>
    <row r="662" spans="2:6" x14ac:dyDescent="0.3">
      <c r="B662"/>
      <c r="C662"/>
      <c r="D662"/>
      <c r="E662"/>
      <c r="F662"/>
    </row>
    <row r="663" spans="2:6" x14ac:dyDescent="0.3">
      <c r="B663"/>
      <c r="C663"/>
      <c r="D663"/>
      <c r="E663"/>
      <c r="F663"/>
    </row>
    <row r="664" spans="2:6" x14ac:dyDescent="0.3">
      <c r="B664"/>
      <c r="C664"/>
      <c r="D664"/>
      <c r="E664"/>
      <c r="F664"/>
    </row>
    <row r="665" spans="2:6" x14ac:dyDescent="0.3">
      <c r="B665"/>
      <c r="C665"/>
      <c r="D665"/>
      <c r="E665"/>
      <c r="F665"/>
    </row>
    <row r="666" spans="2:6" x14ac:dyDescent="0.3">
      <c r="B666"/>
      <c r="C666"/>
      <c r="D666"/>
      <c r="E666"/>
      <c r="F666"/>
    </row>
    <row r="667" spans="2:6" x14ac:dyDescent="0.3">
      <c r="B667"/>
      <c r="C667"/>
      <c r="D667"/>
      <c r="E667"/>
      <c r="F667"/>
    </row>
    <row r="668" spans="2:6" x14ac:dyDescent="0.3">
      <c r="B668"/>
      <c r="C668"/>
      <c r="D668"/>
      <c r="E668"/>
      <c r="F668"/>
    </row>
    <row r="669" spans="2:6" x14ac:dyDescent="0.3">
      <c r="B669"/>
      <c r="C669"/>
      <c r="D669"/>
      <c r="E669"/>
      <c r="F669"/>
    </row>
    <row r="670" spans="2:6" x14ac:dyDescent="0.3">
      <c r="B670"/>
      <c r="C670"/>
      <c r="D670"/>
      <c r="E670"/>
      <c r="F670"/>
    </row>
    <row r="671" spans="2:6" x14ac:dyDescent="0.3">
      <c r="B671"/>
      <c r="C671"/>
      <c r="D671"/>
      <c r="E671"/>
      <c r="F671"/>
    </row>
    <row r="672" spans="2:6" x14ac:dyDescent="0.3">
      <c r="B672"/>
      <c r="C672"/>
      <c r="D672"/>
      <c r="E672"/>
      <c r="F672"/>
    </row>
    <row r="673" spans="2:6" x14ac:dyDescent="0.3">
      <c r="B673"/>
      <c r="C673"/>
      <c r="D673"/>
      <c r="E673"/>
      <c r="F673"/>
    </row>
    <row r="674" spans="2:6" x14ac:dyDescent="0.3">
      <c r="B674"/>
      <c r="C674"/>
      <c r="D674"/>
      <c r="E674"/>
      <c r="F674"/>
    </row>
    <row r="675" spans="2:6" x14ac:dyDescent="0.3">
      <c r="B675"/>
      <c r="C675"/>
      <c r="D675"/>
      <c r="E675"/>
      <c r="F675"/>
    </row>
    <row r="676" spans="2:6" x14ac:dyDescent="0.3">
      <c r="B676"/>
      <c r="C676"/>
      <c r="D676"/>
      <c r="E676"/>
      <c r="F676"/>
    </row>
    <row r="677" spans="2:6" x14ac:dyDescent="0.3">
      <c r="B677"/>
      <c r="C677"/>
      <c r="D677"/>
      <c r="E677"/>
      <c r="F677"/>
    </row>
    <row r="678" spans="2:6" x14ac:dyDescent="0.3">
      <c r="B678"/>
      <c r="C678"/>
      <c r="D678"/>
      <c r="E678"/>
      <c r="F678"/>
    </row>
    <row r="679" spans="2:6" x14ac:dyDescent="0.3">
      <c r="B679"/>
      <c r="C679"/>
      <c r="D679"/>
      <c r="E679"/>
      <c r="F679"/>
    </row>
    <row r="680" spans="2:6" x14ac:dyDescent="0.3">
      <c r="B680"/>
      <c r="C680"/>
      <c r="D680"/>
      <c r="E680"/>
      <c r="F680"/>
    </row>
    <row r="681" spans="2:6" x14ac:dyDescent="0.3">
      <c r="B681"/>
      <c r="C681"/>
      <c r="D681"/>
      <c r="E681"/>
      <c r="F681"/>
    </row>
    <row r="682" spans="2:6" x14ac:dyDescent="0.3">
      <c r="B682"/>
      <c r="C682"/>
      <c r="D682"/>
      <c r="E682"/>
      <c r="F682"/>
    </row>
    <row r="683" spans="2:6" x14ac:dyDescent="0.3">
      <c r="B683"/>
      <c r="C683"/>
      <c r="D683"/>
      <c r="E683"/>
      <c r="F683"/>
    </row>
    <row r="684" spans="2:6" x14ac:dyDescent="0.3">
      <c r="B684"/>
      <c r="C684"/>
      <c r="D684"/>
      <c r="E684"/>
      <c r="F684"/>
    </row>
    <row r="685" spans="2:6" x14ac:dyDescent="0.3">
      <c r="B685"/>
      <c r="C685"/>
      <c r="D685"/>
      <c r="E685"/>
      <c r="F685"/>
    </row>
    <row r="686" spans="2:6" x14ac:dyDescent="0.3">
      <c r="B686"/>
      <c r="C686"/>
      <c r="D686"/>
      <c r="E686"/>
      <c r="F686"/>
    </row>
    <row r="687" spans="2:6" x14ac:dyDescent="0.3">
      <c r="B687"/>
      <c r="C687"/>
      <c r="D687"/>
      <c r="E687"/>
      <c r="F687"/>
    </row>
    <row r="688" spans="2:6" x14ac:dyDescent="0.3">
      <c r="B688"/>
      <c r="C688"/>
      <c r="D688"/>
      <c r="E688"/>
      <c r="F688"/>
    </row>
    <row r="689" spans="2:6" x14ac:dyDescent="0.3">
      <c r="B689"/>
      <c r="C689"/>
      <c r="D689"/>
      <c r="E689"/>
      <c r="F689"/>
    </row>
    <row r="690" spans="2:6" x14ac:dyDescent="0.3">
      <c r="B690"/>
      <c r="C690"/>
      <c r="D690"/>
      <c r="E690"/>
      <c r="F690"/>
    </row>
    <row r="691" spans="2:6" x14ac:dyDescent="0.3">
      <c r="B691"/>
      <c r="C691"/>
      <c r="D691"/>
      <c r="E691"/>
      <c r="F691"/>
    </row>
    <row r="692" spans="2:6" x14ac:dyDescent="0.3">
      <c r="B692"/>
      <c r="C692"/>
      <c r="D692"/>
      <c r="E692"/>
      <c r="F692"/>
    </row>
    <row r="693" spans="2:6" x14ac:dyDescent="0.3">
      <c r="B693"/>
      <c r="C693"/>
      <c r="D693"/>
      <c r="E693"/>
      <c r="F693"/>
    </row>
    <row r="694" spans="2:6" x14ac:dyDescent="0.3">
      <c r="B694"/>
      <c r="C694"/>
      <c r="D694"/>
      <c r="E694"/>
      <c r="F694"/>
    </row>
    <row r="695" spans="2:6" x14ac:dyDescent="0.3">
      <c r="B695"/>
      <c r="C695"/>
      <c r="D695"/>
      <c r="E695"/>
      <c r="F695"/>
    </row>
    <row r="696" spans="2:6" x14ac:dyDescent="0.3">
      <c r="B696"/>
      <c r="C696"/>
      <c r="D696"/>
      <c r="E696"/>
      <c r="F696"/>
    </row>
    <row r="697" spans="2:6" x14ac:dyDescent="0.3">
      <c r="B697"/>
      <c r="C697"/>
      <c r="D697"/>
      <c r="E697"/>
      <c r="F697"/>
    </row>
    <row r="698" spans="2:6" x14ac:dyDescent="0.3">
      <c r="B698"/>
      <c r="C698"/>
      <c r="D698"/>
      <c r="E698"/>
      <c r="F698"/>
    </row>
    <row r="699" spans="2:6" x14ac:dyDescent="0.3">
      <c r="B699"/>
      <c r="C699"/>
      <c r="D699"/>
      <c r="E699"/>
      <c r="F699"/>
    </row>
    <row r="700" spans="2:6" x14ac:dyDescent="0.3">
      <c r="B700"/>
      <c r="C700"/>
      <c r="D700"/>
      <c r="E700"/>
      <c r="F700"/>
    </row>
    <row r="701" spans="2:6" x14ac:dyDescent="0.3">
      <c r="B701"/>
      <c r="C701"/>
      <c r="D701"/>
      <c r="E701"/>
      <c r="F701"/>
    </row>
    <row r="702" spans="2:6" x14ac:dyDescent="0.3">
      <c r="B702"/>
      <c r="C702"/>
      <c r="D702"/>
      <c r="E702"/>
      <c r="F702"/>
    </row>
    <row r="703" spans="2:6" x14ac:dyDescent="0.3">
      <c r="B703"/>
      <c r="C703"/>
      <c r="D703"/>
      <c r="E703"/>
      <c r="F703"/>
    </row>
    <row r="704" spans="2:6" x14ac:dyDescent="0.3">
      <c r="B704"/>
      <c r="C704"/>
      <c r="D704"/>
      <c r="E704"/>
      <c r="F704"/>
    </row>
    <row r="705" spans="2:6" x14ac:dyDescent="0.3">
      <c r="B705"/>
      <c r="C705"/>
      <c r="D705"/>
      <c r="E705"/>
      <c r="F705"/>
    </row>
    <row r="706" spans="2:6" x14ac:dyDescent="0.3">
      <c r="B706"/>
      <c r="C706"/>
      <c r="D706"/>
      <c r="E706"/>
      <c r="F706"/>
    </row>
    <row r="707" spans="2:6" x14ac:dyDescent="0.3">
      <c r="B707"/>
      <c r="C707"/>
      <c r="D707"/>
      <c r="E707"/>
      <c r="F707"/>
    </row>
    <row r="708" spans="2:6" x14ac:dyDescent="0.3">
      <c r="B708"/>
      <c r="C708"/>
      <c r="D708"/>
      <c r="E708"/>
      <c r="F708"/>
    </row>
    <row r="709" spans="2:6" x14ac:dyDescent="0.3">
      <c r="B709"/>
      <c r="C709"/>
      <c r="D709"/>
      <c r="E709"/>
      <c r="F709"/>
    </row>
    <row r="710" spans="2:6" x14ac:dyDescent="0.3">
      <c r="B710"/>
      <c r="C710"/>
      <c r="D710"/>
      <c r="E710"/>
      <c r="F710"/>
    </row>
    <row r="711" spans="2:6" x14ac:dyDescent="0.3">
      <c r="B711"/>
      <c r="C711"/>
      <c r="D711"/>
      <c r="E711"/>
      <c r="F711"/>
    </row>
    <row r="712" spans="2:6" x14ac:dyDescent="0.3">
      <c r="B712"/>
      <c r="C712"/>
      <c r="D712"/>
      <c r="E712"/>
      <c r="F712"/>
    </row>
    <row r="713" spans="2:6" x14ac:dyDescent="0.3">
      <c r="B713"/>
      <c r="C713"/>
      <c r="D713"/>
      <c r="E713"/>
      <c r="F713"/>
    </row>
    <row r="714" spans="2:6" x14ac:dyDescent="0.3">
      <c r="B714"/>
      <c r="C714"/>
      <c r="D714"/>
      <c r="E714"/>
      <c r="F714"/>
    </row>
    <row r="715" spans="2:6" x14ac:dyDescent="0.3">
      <c r="B715"/>
      <c r="C715"/>
      <c r="D715"/>
      <c r="E715"/>
      <c r="F715"/>
    </row>
    <row r="716" spans="2:6" x14ac:dyDescent="0.3">
      <c r="B716"/>
      <c r="C716"/>
      <c r="D716"/>
      <c r="E716"/>
      <c r="F716"/>
    </row>
    <row r="717" spans="2:6" x14ac:dyDescent="0.3">
      <c r="B717"/>
      <c r="C717"/>
      <c r="D717"/>
      <c r="E717"/>
      <c r="F717"/>
    </row>
    <row r="718" spans="2:6" x14ac:dyDescent="0.3">
      <c r="B718"/>
      <c r="C718"/>
      <c r="D718"/>
      <c r="E718"/>
      <c r="F718"/>
    </row>
    <row r="719" spans="2:6" x14ac:dyDescent="0.3">
      <c r="B719"/>
      <c r="C719"/>
      <c r="D719"/>
      <c r="E719"/>
      <c r="F719"/>
    </row>
    <row r="720" spans="2:6" x14ac:dyDescent="0.3">
      <c r="B720"/>
      <c r="C720"/>
      <c r="D720"/>
      <c r="E720"/>
      <c r="F720"/>
    </row>
    <row r="721" spans="2:6" x14ac:dyDescent="0.3">
      <c r="B721"/>
      <c r="C721"/>
      <c r="D721"/>
      <c r="E721"/>
      <c r="F721"/>
    </row>
    <row r="722" spans="2:6" x14ac:dyDescent="0.3">
      <c r="B722"/>
      <c r="C722"/>
      <c r="D722"/>
      <c r="E722"/>
      <c r="F722"/>
    </row>
    <row r="723" spans="2:6" x14ac:dyDescent="0.3">
      <c r="B723"/>
      <c r="C723"/>
      <c r="D723"/>
      <c r="E723"/>
      <c r="F723"/>
    </row>
    <row r="724" spans="2:6" x14ac:dyDescent="0.3">
      <c r="B724"/>
      <c r="C724"/>
      <c r="D724"/>
      <c r="E724"/>
      <c r="F724"/>
    </row>
    <row r="725" spans="2:6" x14ac:dyDescent="0.3">
      <c r="B725"/>
      <c r="C725"/>
      <c r="D725"/>
      <c r="E725"/>
      <c r="F725"/>
    </row>
    <row r="726" spans="2:6" x14ac:dyDescent="0.3">
      <c r="B726"/>
      <c r="C726"/>
      <c r="D726"/>
      <c r="E726"/>
      <c r="F726"/>
    </row>
    <row r="727" spans="2:6" x14ac:dyDescent="0.3">
      <c r="B727"/>
      <c r="C727"/>
      <c r="D727"/>
      <c r="E727"/>
      <c r="F727"/>
    </row>
    <row r="728" spans="2:6" x14ac:dyDescent="0.3">
      <c r="B728"/>
      <c r="C728"/>
      <c r="D728"/>
      <c r="E728"/>
      <c r="F728"/>
    </row>
    <row r="729" spans="2:6" x14ac:dyDescent="0.3">
      <c r="B729"/>
      <c r="C729"/>
      <c r="D729"/>
      <c r="E729"/>
      <c r="F729"/>
    </row>
    <row r="730" spans="2:6" x14ac:dyDescent="0.3">
      <c r="B730"/>
      <c r="C730"/>
      <c r="D730"/>
      <c r="E730"/>
      <c r="F730"/>
    </row>
    <row r="731" spans="2:6" x14ac:dyDescent="0.3">
      <c r="B731"/>
      <c r="C731"/>
      <c r="D731"/>
      <c r="E731"/>
      <c r="F731"/>
    </row>
    <row r="732" spans="2:6" x14ac:dyDescent="0.3">
      <c r="B732"/>
      <c r="C732"/>
      <c r="D732"/>
      <c r="E732"/>
      <c r="F732"/>
    </row>
    <row r="733" spans="2:6" x14ac:dyDescent="0.3">
      <c r="B733"/>
      <c r="C733"/>
      <c r="D733"/>
      <c r="E733"/>
      <c r="F733"/>
    </row>
    <row r="734" spans="2:6" x14ac:dyDescent="0.3">
      <c r="B734"/>
      <c r="C734"/>
      <c r="D734"/>
      <c r="E734"/>
      <c r="F734"/>
    </row>
    <row r="735" spans="2:6" x14ac:dyDescent="0.3">
      <c r="B735"/>
      <c r="C735"/>
      <c r="D735"/>
      <c r="E735"/>
      <c r="F735"/>
    </row>
    <row r="736" spans="2:6" x14ac:dyDescent="0.3">
      <c r="B736"/>
      <c r="C736"/>
      <c r="D736"/>
      <c r="E736"/>
      <c r="F736"/>
    </row>
    <row r="737" spans="2:6" x14ac:dyDescent="0.3">
      <c r="B737"/>
      <c r="C737"/>
      <c r="D737"/>
      <c r="E737"/>
      <c r="F737"/>
    </row>
    <row r="738" spans="2:6" x14ac:dyDescent="0.3">
      <c r="B738"/>
      <c r="C738"/>
      <c r="D738"/>
      <c r="E738"/>
      <c r="F738"/>
    </row>
    <row r="739" spans="2:6" x14ac:dyDescent="0.3">
      <c r="B739"/>
      <c r="C739"/>
      <c r="D739"/>
      <c r="E739"/>
      <c r="F739"/>
    </row>
    <row r="740" spans="2:6" x14ac:dyDescent="0.3">
      <c r="B740"/>
      <c r="C740"/>
      <c r="D740"/>
      <c r="E740"/>
      <c r="F740"/>
    </row>
    <row r="741" spans="2:6" x14ac:dyDescent="0.3">
      <c r="B741"/>
      <c r="C741"/>
      <c r="D741"/>
      <c r="E741"/>
      <c r="F741"/>
    </row>
    <row r="742" spans="2:6" x14ac:dyDescent="0.3">
      <c r="B742"/>
      <c r="C742"/>
      <c r="D742"/>
      <c r="E742"/>
      <c r="F742"/>
    </row>
    <row r="743" spans="2:6" x14ac:dyDescent="0.3">
      <c r="B743"/>
      <c r="C743"/>
      <c r="D743"/>
      <c r="E743"/>
      <c r="F743"/>
    </row>
    <row r="744" spans="2:6" x14ac:dyDescent="0.3">
      <c r="B744"/>
      <c r="C744"/>
      <c r="D744"/>
      <c r="E744"/>
      <c r="F744"/>
    </row>
    <row r="745" spans="2:6" x14ac:dyDescent="0.3">
      <c r="B745"/>
      <c r="C745"/>
      <c r="D745"/>
      <c r="E745"/>
      <c r="F745"/>
    </row>
    <row r="746" spans="2:6" x14ac:dyDescent="0.3">
      <c r="B746"/>
      <c r="C746"/>
      <c r="D746"/>
      <c r="E746"/>
      <c r="F746"/>
    </row>
    <row r="747" spans="2:6" x14ac:dyDescent="0.3">
      <c r="B747"/>
      <c r="C747"/>
      <c r="D747"/>
      <c r="E747"/>
      <c r="F747"/>
    </row>
    <row r="748" spans="2:6" x14ac:dyDescent="0.3">
      <c r="B748"/>
      <c r="C748"/>
      <c r="D748"/>
      <c r="E748"/>
      <c r="F748"/>
    </row>
    <row r="749" spans="2:6" x14ac:dyDescent="0.3">
      <c r="B749"/>
      <c r="C749"/>
      <c r="D749"/>
      <c r="E749"/>
      <c r="F749"/>
    </row>
    <row r="750" spans="2:6" x14ac:dyDescent="0.3">
      <c r="B750"/>
      <c r="C750"/>
      <c r="D750"/>
      <c r="E750"/>
      <c r="F750"/>
    </row>
    <row r="751" spans="2:6" x14ac:dyDescent="0.3">
      <c r="B751"/>
      <c r="C751"/>
      <c r="D751"/>
      <c r="E751"/>
      <c r="F751"/>
    </row>
    <row r="752" spans="2:6" x14ac:dyDescent="0.3">
      <c r="B752"/>
      <c r="C752"/>
      <c r="D752"/>
      <c r="E752"/>
      <c r="F752"/>
    </row>
    <row r="753" spans="2:6" x14ac:dyDescent="0.3">
      <c r="B753"/>
      <c r="C753"/>
      <c r="D753"/>
      <c r="E753"/>
      <c r="F753"/>
    </row>
    <row r="754" spans="2:6" x14ac:dyDescent="0.3">
      <c r="B754"/>
      <c r="C754"/>
      <c r="D754"/>
      <c r="E754"/>
      <c r="F754"/>
    </row>
    <row r="755" spans="2:6" x14ac:dyDescent="0.3">
      <c r="B755"/>
      <c r="C755"/>
      <c r="D755"/>
      <c r="E755"/>
      <c r="F755"/>
    </row>
    <row r="756" spans="2:6" x14ac:dyDescent="0.3">
      <c r="B756"/>
      <c r="C756"/>
      <c r="D756"/>
      <c r="E756"/>
      <c r="F756"/>
    </row>
    <row r="757" spans="2:6" x14ac:dyDescent="0.3">
      <c r="B757"/>
      <c r="C757"/>
      <c r="D757"/>
      <c r="E757"/>
      <c r="F757"/>
    </row>
    <row r="758" spans="2:6" x14ac:dyDescent="0.3">
      <c r="B758"/>
      <c r="C758"/>
      <c r="D758"/>
      <c r="E758"/>
      <c r="F758"/>
    </row>
    <row r="759" spans="2:6" x14ac:dyDescent="0.3">
      <c r="B759"/>
      <c r="C759"/>
      <c r="D759"/>
      <c r="E759"/>
      <c r="F759"/>
    </row>
    <row r="760" spans="2:6" x14ac:dyDescent="0.3">
      <c r="B760"/>
      <c r="C760"/>
      <c r="D760"/>
      <c r="E760"/>
      <c r="F760"/>
    </row>
    <row r="761" spans="2:6" x14ac:dyDescent="0.3">
      <c r="B761"/>
      <c r="C761"/>
      <c r="D761"/>
      <c r="E761"/>
      <c r="F761"/>
    </row>
    <row r="762" spans="2:6" x14ac:dyDescent="0.3">
      <c r="B762"/>
      <c r="C762"/>
      <c r="D762"/>
      <c r="E762"/>
      <c r="F762"/>
    </row>
    <row r="763" spans="2:6" x14ac:dyDescent="0.3">
      <c r="B763"/>
      <c r="C763"/>
      <c r="D763"/>
      <c r="E763"/>
      <c r="F763"/>
    </row>
    <row r="764" spans="2:6" x14ac:dyDescent="0.3">
      <c r="B764"/>
      <c r="C764"/>
      <c r="D764"/>
      <c r="E764"/>
      <c r="F764"/>
    </row>
    <row r="765" spans="2:6" x14ac:dyDescent="0.3">
      <c r="B765"/>
      <c r="C765"/>
      <c r="D765"/>
      <c r="E765"/>
      <c r="F765"/>
    </row>
    <row r="766" spans="2:6" x14ac:dyDescent="0.3">
      <c r="B766"/>
      <c r="C766"/>
      <c r="D766"/>
      <c r="E766"/>
      <c r="F766"/>
    </row>
    <row r="767" spans="2:6" x14ac:dyDescent="0.3">
      <c r="B767"/>
      <c r="C767"/>
      <c r="D767"/>
      <c r="E767"/>
      <c r="F767"/>
    </row>
    <row r="768" spans="2:6" x14ac:dyDescent="0.3">
      <c r="B768"/>
      <c r="C768"/>
      <c r="D768"/>
      <c r="E768"/>
      <c r="F768"/>
    </row>
    <row r="769" spans="2:6" x14ac:dyDescent="0.3">
      <c r="B769"/>
      <c r="C769"/>
      <c r="D769"/>
      <c r="E769"/>
      <c r="F769"/>
    </row>
    <row r="770" spans="2:6" x14ac:dyDescent="0.3">
      <c r="B770"/>
      <c r="C770"/>
      <c r="D770"/>
      <c r="E770"/>
      <c r="F770"/>
    </row>
    <row r="771" spans="2:6" x14ac:dyDescent="0.3">
      <c r="B771"/>
      <c r="C771"/>
      <c r="D771"/>
      <c r="E771"/>
      <c r="F771"/>
    </row>
    <row r="772" spans="2:6" x14ac:dyDescent="0.3">
      <c r="B772"/>
      <c r="C772"/>
      <c r="D772"/>
      <c r="E772"/>
      <c r="F772"/>
    </row>
    <row r="773" spans="2:6" x14ac:dyDescent="0.3">
      <c r="B773"/>
      <c r="C773"/>
      <c r="D773"/>
      <c r="E773"/>
      <c r="F773"/>
    </row>
    <row r="774" spans="2:6" x14ac:dyDescent="0.3">
      <c r="B774"/>
      <c r="C774"/>
      <c r="D774"/>
      <c r="E774"/>
      <c r="F774"/>
    </row>
    <row r="775" spans="2:6" x14ac:dyDescent="0.3">
      <c r="B775"/>
      <c r="C775"/>
      <c r="D775"/>
      <c r="E775"/>
      <c r="F775"/>
    </row>
    <row r="776" spans="2:6" x14ac:dyDescent="0.3">
      <c r="B776"/>
      <c r="C776"/>
      <c r="D776"/>
      <c r="E776"/>
      <c r="F776"/>
    </row>
    <row r="777" spans="2:6" x14ac:dyDescent="0.3">
      <c r="B777"/>
      <c r="C777"/>
      <c r="D777"/>
      <c r="E777"/>
      <c r="F777"/>
    </row>
    <row r="778" spans="2:6" x14ac:dyDescent="0.3">
      <c r="B778"/>
      <c r="C778"/>
      <c r="D778"/>
      <c r="E778"/>
      <c r="F778"/>
    </row>
    <row r="779" spans="2:6" x14ac:dyDescent="0.3">
      <c r="B779"/>
      <c r="C779"/>
      <c r="D779"/>
      <c r="E779"/>
      <c r="F779"/>
    </row>
    <row r="780" spans="2:6" x14ac:dyDescent="0.3">
      <c r="B780"/>
      <c r="C780"/>
      <c r="D780"/>
      <c r="E780"/>
      <c r="F780"/>
    </row>
    <row r="781" spans="2:6" x14ac:dyDescent="0.3">
      <c r="B781"/>
      <c r="C781"/>
      <c r="D781"/>
      <c r="E781"/>
      <c r="F781"/>
    </row>
    <row r="782" spans="2:6" x14ac:dyDescent="0.3">
      <c r="B782"/>
      <c r="C782"/>
      <c r="D782"/>
      <c r="E782"/>
      <c r="F782"/>
    </row>
    <row r="783" spans="2:6" x14ac:dyDescent="0.3">
      <c r="B783"/>
      <c r="C783"/>
      <c r="D783"/>
      <c r="E783"/>
      <c r="F783"/>
    </row>
    <row r="784" spans="2:6" x14ac:dyDescent="0.3">
      <c r="B784"/>
      <c r="C784"/>
      <c r="D784"/>
      <c r="E784"/>
      <c r="F784"/>
    </row>
    <row r="785" spans="2:6" x14ac:dyDescent="0.3">
      <c r="B785"/>
      <c r="C785"/>
      <c r="D785"/>
      <c r="E785"/>
      <c r="F785"/>
    </row>
    <row r="786" spans="2:6" x14ac:dyDescent="0.3">
      <c r="B786"/>
      <c r="C786"/>
      <c r="D786"/>
      <c r="E786"/>
      <c r="F786"/>
    </row>
    <row r="787" spans="2:6" x14ac:dyDescent="0.3">
      <c r="B787"/>
      <c r="C787"/>
      <c r="D787"/>
      <c r="E787"/>
      <c r="F787"/>
    </row>
    <row r="788" spans="2:6" x14ac:dyDescent="0.3">
      <c r="B788"/>
      <c r="C788"/>
      <c r="D788"/>
      <c r="E788"/>
      <c r="F788"/>
    </row>
    <row r="789" spans="2:6" x14ac:dyDescent="0.3">
      <c r="B789"/>
      <c r="C789"/>
      <c r="D789"/>
      <c r="E789"/>
      <c r="F789"/>
    </row>
    <row r="790" spans="2:6" x14ac:dyDescent="0.3">
      <c r="B790"/>
      <c r="C790"/>
      <c r="D790"/>
      <c r="E790"/>
      <c r="F790"/>
    </row>
    <row r="791" spans="2:6" x14ac:dyDescent="0.3">
      <c r="B791"/>
      <c r="C791"/>
      <c r="D791"/>
      <c r="E791"/>
      <c r="F791"/>
    </row>
    <row r="792" spans="2:6" x14ac:dyDescent="0.3">
      <c r="B792"/>
      <c r="C792"/>
      <c r="D792"/>
      <c r="E792"/>
      <c r="F792"/>
    </row>
    <row r="793" spans="2:6" x14ac:dyDescent="0.3">
      <c r="B793"/>
      <c r="C793"/>
      <c r="D793"/>
      <c r="E793"/>
      <c r="F793"/>
    </row>
    <row r="794" spans="2:6" x14ac:dyDescent="0.3">
      <c r="B794"/>
      <c r="C794"/>
      <c r="D794"/>
      <c r="E794"/>
      <c r="F794"/>
    </row>
    <row r="795" spans="2:6" x14ac:dyDescent="0.3">
      <c r="B795"/>
      <c r="C795"/>
      <c r="D795"/>
      <c r="E795"/>
      <c r="F795"/>
    </row>
    <row r="796" spans="2:6" x14ac:dyDescent="0.3">
      <c r="B796"/>
      <c r="C796"/>
      <c r="D796"/>
      <c r="E796"/>
      <c r="F796"/>
    </row>
    <row r="797" spans="2:6" x14ac:dyDescent="0.3">
      <c r="B797"/>
      <c r="C797"/>
      <c r="D797"/>
      <c r="E797"/>
      <c r="F797"/>
    </row>
    <row r="798" spans="2:6" x14ac:dyDescent="0.3">
      <c r="B798"/>
      <c r="C798"/>
      <c r="D798"/>
      <c r="E798"/>
      <c r="F798"/>
    </row>
    <row r="799" spans="2:6" x14ac:dyDescent="0.3">
      <c r="B799"/>
      <c r="C799"/>
      <c r="D799"/>
      <c r="E799"/>
      <c r="F799"/>
    </row>
    <row r="800" spans="2:6" x14ac:dyDescent="0.3">
      <c r="B800"/>
      <c r="C800"/>
      <c r="D800"/>
      <c r="E800"/>
      <c r="F800"/>
    </row>
    <row r="801" spans="2:6" x14ac:dyDescent="0.3">
      <c r="B801"/>
      <c r="C801"/>
      <c r="D801"/>
      <c r="E801"/>
      <c r="F801"/>
    </row>
    <row r="802" spans="2:6" x14ac:dyDescent="0.3">
      <c r="B802"/>
      <c r="C802"/>
      <c r="D802"/>
      <c r="E802"/>
      <c r="F802"/>
    </row>
    <row r="803" spans="2:6" x14ac:dyDescent="0.3">
      <c r="B803"/>
      <c r="C803"/>
      <c r="D803"/>
      <c r="E803"/>
      <c r="F803"/>
    </row>
    <row r="804" spans="2:6" x14ac:dyDescent="0.3">
      <c r="B804"/>
      <c r="C804"/>
      <c r="D804"/>
      <c r="E804"/>
      <c r="F804"/>
    </row>
    <row r="805" spans="2:6" x14ac:dyDescent="0.3">
      <c r="B805"/>
      <c r="C805"/>
      <c r="D805"/>
      <c r="E805"/>
      <c r="F805"/>
    </row>
    <row r="806" spans="2:6" x14ac:dyDescent="0.3">
      <c r="B806"/>
      <c r="C806"/>
      <c r="D806"/>
      <c r="E806"/>
      <c r="F806"/>
    </row>
    <row r="807" spans="2:6" x14ac:dyDescent="0.3">
      <c r="B807"/>
      <c r="C807"/>
      <c r="D807"/>
      <c r="E807"/>
      <c r="F807"/>
    </row>
    <row r="808" spans="2:6" x14ac:dyDescent="0.3">
      <c r="B808"/>
      <c r="C808"/>
      <c r="D808"/>
      <c r="E808"/>
      <c r="F808"/>
    </row>
    <row r="809" spans="2:6" x14ac:dyDescent="0.3">
      <c r="B809"/>
      <c r="C809"/>
      <c r="D809"/>
      <c r="E809"/>
      <c r="F809"/>
    </row>
    <row r="810" spans="2:6" x14ac:dyDescent="0.3">
      <c r="B810"/>
      <c r="C810"/>
      <c r="D810"/>
      <c r="E810"/>
      <c r="F810"/>
    </row>
    <row r="811" spans="2:6" x14ac:dyDescent="0.3">
      <c r="B811"/>
      <c r="C811"/>
      <c r="D811"/>
      <c r="E811"/>
      <c r="F811"/>
    </row>
    <row r="812" spans="2:6" x14ac:dyDescent="0.3">
      <c r="B812"/>
      <c r="C812"/>
      <c r="D812"/>
      <c r="E812"/>
      <c r="F812"/>
    </row>
    <row r="813" spans="2:6" x14ac:dyDescent="0.3">
      <c r="B813"/>
      <c r="C813"/>
      <c r="D813"/>
      <c r="E813"/>
      <c r="F813"/>
    </row>
    <row r="814" spans="2:6" x14ac:dyDescent="0.3">
      <c r="B814"/>
      <c r="C814"/>
      <c r="D814"/>
      <c r="E814"/>
      <c r="F814"/>
    </row>
    <row r="815" spans="2:6" x14ac:dyDescent="0.3">
      <c r="B815"/>
      <c r="C815"/>
      <c r="D815"/>
      <c r="E815"/>
      <c r="F815"/>
    </row>
    <row r="816" spans="2:6" x14ac:dyDescent="0.3">
      <c r="B816"/>
      <c r="C816"/>
      <c r="D816"/>
      <c r="E816"/>
      <c r="F816"/>
    </row>
    <row r="817" spans="2:6" x14ac:dyDescent="0.3">
      <c r="B817"/>
      <c r="C817"/>
      <c r="D817"/>
      <c r="E817"/>
      <c r="F817"/>
    </row>
    <row r="818" spans="2:6" x14ac:dyDescent="0.3">
      <c r="B818"/>
      <c r="C818"/>
      <c r="D818"/>
      <c r="E818"/>
      <c r="F818"/>
    </row>
    <row r="819" spans="2:6" x14ac:dyDescent="0.3">
      <c r="B819"/>
      <c r="C819"/>
      <c r="D819"/>
      <c r="E819"/>
      <c r="F819"/>
    </row>
    <row r="820" spans="2:6" x14ac:dyDescent="0.3">
      <c r="B820"/>
      <c r="C820"/>
      <c r="D820"/>
      <c r="E820"/>
      <c r="F820"/>
    </row>
    <row r="821" spans="2:6" x14ac:dyDescent="0.3">
      <c r="B821"/>
      <c r="C821"/>
      <c r="D821"/>
      <c r="E821"/>
      <c r="F821"/>
    </row>
    <row r="822" spans="2:6" x14ac:dyDescent="0.3">
      <c r="B822"/>
      <c r="C822"/>
      <c r="D822"/>
      <c r="E822"/>
      <c r="F822"/>
    </row>
    <row r="823" spans="2:6" x14ac:dyDescent="0.3">
      <c r="B823"/>
      <c r="C823"/>
      <c r="D823"/>
      <c r="E823"/>
      <c r="F823"/>
    </row>
    <row r="824" spans="2:6" x14ac:dyDescent="0.3">
      <c r="B824"/>
      <c r="C824"/>
      <c r="D824"/>
      <c r="E824"/>
      <c r="F824"/>
    </row>
    <row r="825" spans="2:6" x14ac:dyDescent="0.3">
      <c r="B825"/>
      <c r="C825"/>
      <c r="D825"/>
      <c r="E825"/>
      <c r="F825"/>
    </row>
    <row r="826" spans="2:6" x14ac:dyDescent="0.3">
      <c r="B826"/>
      <c r="C826"/>
      <c r="D826"/>
      <c r="E826"/>
      <c r="F826"/>
    </row>
    <row r="827" spans="2:6" x14ac:dyDescent="0.3">
      <c r="B827"/>
      <c r="C827"/>
      <c r="D827"/>
      <c r="E827"/>
      <c r="F827"/>
    </row>
    <row r="828" spans="2:6" x14ac:dyDescent="0.3">
      <c r="B828"/>
      <c r="C828"/>
      <c r="D828"/>
      <c r="E828"/>
      <c r="F828"/>
    </row>
    <row r="829" spans="2:6" x14ac:dyDescent="0.3">
      <c r="B829"/>
      <c r="C829"/>
      <c r="D829"/>
      <c r="E829"/>
      <c r="F829"/>
    </row>
    <row r="830" spans="2:6" x14ac:dyDescent="0.3">
      <c r="B830"/>
      <c r="C830"/>
      <c r="D830"/>
      <c r="E830"/>
      <c r="F830"/>
    </row>
    <row r="831" spans="2:6" x14ac:dyDescent="0.3">
      <c r="B831"/>
      <c r="C831"/>
      <c r="D831"/>
      <c r="E831"/>
      <c r="F831"/>
    </row>
    <row r="832" spans="2:6" x14ac:dyDescent="0.3">
      <c r="B832"/>
      <c r="C832"/>
      <c r="D832"/>
      <c r="E832"/>
      <c r="F832"/>
    </row>
    <row r="833" spans="2:6" x14ac:dyDescent="0.3">
      <c r="B833"/>
      <c r="C833"/>
      <c r="D833"/>
      <c r="E833"/>
      <c r="F833"/>
    </row>
    <row r="834" spans="2:6" x14ac:dyDescent="0.3">
      <c r="B834"/>
      <c r="C834"/>
      <c r="D834"/>
      <c r="E834"/>
      <c r="F834"/>
    </row>
    <row r="835" spans="2:6" x14ac:dyDescent="0.3">
      <c r="B835"/>
      <c r="C835"/>
      <c r="D835"/>
      <c r="E835"/>
      <c r="F835"/>
    </row>
    <row r="836" spans="2:6" x14ac:dyDescent="0.3">
      <c r="B836"/>
      <c r="C836"/>
      <c r="D836"/>
      <c r="E836"/>
      <c r="F836"/>
    </row>
    <row r="837" spans="2:6" x14ac:dyDescent="0.3">
      <c r="B837"/>
      <c r="C837"/>
      <c r="D837"/>
      <c r="E837"/>
      <c r="F837"/>
    </row>
    <row r="838" spans="2:6" x14ac:dyDescent="0.3">
      <c r="B838"/>
      <c r="C838"/>
      <c r="D838"/>
      <c r="E838"/>
      <c r="F838"/>
    </row>
    <row r="839" spans="2:6" x14ac:dyDescent="0.3">
      <c r="B839"/>
      <c r="C839"/>
      <c r="D839"/>
      <c r="E839"/>
      <c r="F839"/>
    </row>
    <row r="840" spans="2:6" x14ac:dyDescent="0.3">
      <c r="B840"/>
      <c r="C840"/>
      <c r="D840"/>
      <c r="E840"/>
      <c r="F840"/>
    </row>
    <row r="841" spans="2:6" x14ac:dyDescent="0.3">
      <c r="B841"/>
      <c r="C841"/>
      <c r="D841"/>
      <c r="E841"/>
      <c r="F841"/>
    </row>
    <row r="842" spans="2:6" x14ac:dyDescent="0.3">
      <c r="B842"/>
      <c r="C842"/>
      <c r="D842"/>
      <c r="E842"/>
      <c r="F842"/>
    </row>
    <row r="843" spans="2:6" x14ac:dyDescent="0.3">
      <c r="B843"/>
      <c r="C843"/>
      <c r="D843"/>
      <c r="E843"/>
      <c r="F843"/>
    </row>
    <row r="844" spans="2:6" x14ac:dyDescent="0.3">
      <c r="B844"/>
      <c r="C844"/>
      <c r="D844"/>
      <c r="E844"/>
      <c r="F844"/>
    </row>
    <row r="845" spans="2:6" x14ac:dyDescent="0.3">
      <c r="B845"/>
      <c r="C845"/>
      <c r="D845"/>
      <c r="E845"/>
      <c r="F845"/>
    </row>
    <row r="846" spans="2:6" x14ac:dyDescent="0.3">
      <c r="B846"/>
      <c r="C846"/>
      <c r="D846"/>
      <c r="E846"/>
      <c r="F846"/>
    </row>
    <row r="847" spans="2:6" x14ac:dyDescent="0.3">
      <c r="B847"/>
      <c r="C847"/>
      <c r="D847"/>
      <c r="E847"/>
      <c r="F847"/>
    </row>
    <row r="848" spans="2:6" x14ac:dyDescent="0.3">
      <c r="B848"/>
      <c r="C848"/>
      <c r="D848"/>
      <c r="E848"/>
      <c r="F848"/>
    </row>
    <row r="849" spans="2:6" x14ac:dyDescent="0.3">
      <c r="B849"/>
      <c r="C849"/>
      <c r="D849"/>
      <c r="E849"/>
      <c r="F849"/>
    </row>
    <row r="850" spans="2:6" x14ac:dyDescent="0.3">
      <c r="B850"/>
      <c r="C850"/>
      <c r="D850"/>
      <c r="E850"/>
      <c r="F850"/>
    </row>
    <row r="851" spans="2:6" x14ac:dyDescent="0.3">
      <c r="B851"/>
      <c r="C851"/>
      <c r="D851"/>
      <c r="E851"/>
      <c r="F851"/>
    </row>
    <row r="852" spans="2:6" x14ac:dyDescent="0.3">
      <c r="B852"/>
      <c r="C852"/>
      <c r="D852"/>
      <c r="E852"/>
      <c r="F852"/>
    </row>
    <row r="853" spans="2:6" x14ac:dyDescent="0.3">
      <c r="B853"/>
      <c r="C853"/>
      <c r="D853"/>
      <c r="E853"/>
      <c r="F853"/>
    </row>
    <row r="854" spans="2:6" x14ac:dyDescent="0.3">
      <c r="B854"/>
      <c r="C854"/>
      <c r="D854"/>
      <c r="E854"/>
      <c r="F854"/>
    </row>
    <row r="855" spans="2:6" x14ac:dyDescent="0.3">
      <c r="B855"/>
      <c r="C855"/>
      <c r="D855"/>
      <c r="E855"/>
      <c r="F855"/>
    </row>
    <row r="856" spans="2:6" x14ac:dyDescent="0.3">
      <c r="B856"/>
      <c r="C856"/>
      <c r="D856"/>
      <c r="E856"/>
      <c r="F856"/>
    </row>
    <row r="857" spans="2:6" x14ac:dyDescent="0.3">
      <c r="B857"/>
      <c r="C857"/>
      <c r="D857"/>
      <c r="E857"/>
      <c r="F857"/>
    </row>
    <row r="858" spans="2:6" x14ac:dyDescent="0.3">
      <c r="B858"/>
      <c r="C858"/>
      <c r="D858"/>
      <c r="E858"/>
      <c r="F858"/>
    </row>
    <row r="859" spans="2:6" x14ac:dyDescent="0.3">
      <c r="B859"/>
      <c r="C859"/>
      <c r="D859"/>
      <c r="E859"/>
      <c r="F859"/>
    </row>
    <row r="860" spans="2:6" x14ac:dyDescent="0.3">
      <c r="B860"/>
      <c r="C860"/>
      <c r="D860"/>
      <c r="E860"/>
      <c r="F860"/>
    </row>
    <row r="861" spans="2:6" x14ac:dyDescent="0.3">
      <c r="B861"/>
      <c r="C861"/>
      <c r="D861"/>
      <c r="E861"/>
      <c r="F861"/>
    </row>
    <row r="862" spans="2:6" x14ac:dyDescent="0.3">
      <c r="B862"/>
      <c r="C862"/>
      <c r="D862"/>
      <c r="E862"/>
      <c r="F862"/>
    </row>
    <row r="863" spans="2:6" x14ac:dyDescent="0.3">
      <c r="B863"/>
      <c r="C863"/>
      <c r="D863"/>
      <c r="E863"/>
      <c r="F863"/>
    </row>
    <row r="864" spans="2:6" x14ac:dyDescent="0.3">
      <c r="B864"/>
      <c r="C864"/>
      <c r="D864"/>
      <c r="E864"/>
      <c r="F864"/>
    </row>
    <row r="865" spans="2:6" x14ac:dyDescent="0.3">
      <c r="B865"/>
      <c r="C865"/>
      <c r="D865"/>
      <c r="E865"/>
      <c r="F865"/>
    </row>
    <row r="866" spans="2:6" x14ac:dyDescent="0.3">
      <c r="B866"/>
      <c r="C866"/>
      <c r="D866"/>
      <c r="E866"/>
      <c r="F866"/>
    </row>
    <row r="867" spans="2:6" x14ac:dyDescent="0.3">
      <c r="B867"/>
      <c r="C867"/>
      <c r="D867"/>
      <c r="E867"/>
      <c r="F867"/>
    </row>
    <row r="868" spans="2:6" x14ac:dyDescent="0.3">
      <c r="B868"/>
      <c r="C868"/>
      <c r="D868"/>
      <c r="E868"/>
      <c r="F868"/>
    </row>
    <row r="869" spans="2:6" x14ac:dyDescent="0.3">
      <c r="B869"/>
      <c r="C869"/>
      <c r="D869"/>
      <c r="E869"/>
      <c r="F869"/>
    </row>
    <row r="870" spans="2:6" x14ac:dyDescent="0.3">
      <c r="B870"/>
      <c r="C870"/>
      <c r="D870"/>
      <c r="E870"/>
      <c r="F870"/>
    </row>
    <row r="871" spans="2:6" x14ac:dyDescent="0.3">
      <c r="B871"/>
      <c r="C871"/>
      <c r="D871"/>
      <c r="E871"/>
      <c r="F871"/>
    </row>
    <row r="872" spans="2:6" x14ac:dyDescent="0.3">
      <c r="B872"/>
      <c r="C872"/>
      <c r="D872"/>
      <c r="E872"/>
      <c r="F872"/>
    </row>
    <row r="873" spans="2:6" x14ac:dyDescent="0.3">
      <c r="B873"/>
      <c r="C873"/>
      <c r="D873"/>
      <c r="E873"/>
      <c r="F873"/>
    </row>
    <row r="874" spans="2:6" x14ac:dyDescent="0.3">
      <c r="B874"/>
      <c r="C874"/>
      <c r="D874"/>
      <c r="E874"/>
      <c r="F874"/>
    </row>
    <row r="875" spans="2:6" x14ac:dyDescent="0.3">
      <c r="B875"/>
      <c r="C875"/>
      <c r="D875"/>
      <c r="E875"/>
      <c r="F875"/>
    </row>
    <row r="876" spans="2:6" x14ac:dyDescent="0.3">
      <c r="B876"/>
      <c r="C876"/>
      <c r="D876"/>
      <c r="E876"/>
      <c r="F876"/>
    </row>
    <row r="877" spans="2:6" x14ac:dyDescent="0.3">
      <c r="B877"/>
      <c r="C877"/>
      <c r="D877"/>
      <c r="E877"/>
      <c r="F877"/>
    </row>
    <row r="878" spans="2:6" x14ac:dyDescent="0.3">
      <c r="B878"/>
      <c r="C878"/>
      <c r="D878"/>
      <c r="E878"/>
      <c r="F878"/>
    </row>
    <row r="879" spans="2:6" x14ac:dyDescent="0.3">
      <c r="B879"/>
      <c r="C879"/>
      <c r="D879"/>
      <c r="E879"/>
      <c r="F879"/>
    </row>
    <row r="880" spans="2:6" x14ac:dyDescent="0.3">
      <c r="B880"/>
      <c r="C880"/>
      <c r="D880"/>
      <c r="E880"/>
      <c r="F880"/>
    </row>
    <row r="881" spans="2:6" x14ac:dyDescent="0.3">
      <c r="B881"/>
      <c r="C881"/>
      <c r="D881"/>
      <c r="E881"/>
      <c r="F881"/>
    </row>
    <row r="882" spans="2:6" x14ac:dyDescent="0.3">
      <c r="B882"/>
      <c r="C882"/>
      <c r="D882"/>
      <c r="E882"/>
      <c r="F882"/>
    </row>
    <row r="883" spans="2:6" x14ac:dyDescent="0.3">
      <c r="B883"/>
      <c r="C883"/>
      <c r="D883"/>
      <c r="E883"/>
      <c r="F883"/>
    </row>
    <row r="884" spans="2:6" x14ac:dyDescent="0.3">
      <c r="B884"/>
      <c r="C884"/>
      <c r="D884"/>
      <c r="E884"/>
      <c r="F884"/>
    </row>
    <row r="885" spans="2:6" x14ac:dyDescent="0.3">
      <c r="B885"/>
      <c r="C885"/>
      <c r="D885"/>
      <c r="E885"/>
      <c r="F885"/>
    </row>
    <row r="886" spans="2:6" x14ac:dyDescent="0.3">
      <c r="B886"/>
      <c r="C886"/>
      <c r="D886"/>
      <c r="E886"/>
      <c r="F886"/>
    </row>
    <row r="887" spans="2:6" x14ac:dyDescent="0.3">
      <c r="B887"/>
      <c r="C887"/>
      <c r="D887"/>
      <c r="E887"/>
      <c r="F887"/>
    </row>
    <row r="888" spans="2:6" x14ac:dyDescent="0.3">
      <c r="B888"/>
      <c r="C888"/>
      <c r="D888"/>
      <c r="E888"/>
      <c r="F888"/>
    </row>
    <row r="889" spans="2:6" x14ac:dyDescent="0.3">
      <c r="B889"/>
      <c r="C889"/>
      <c r="D889"/>
      <c r="E889"/>
      <c r="F889"/>
    </row>
    <row r="890" spans="2:6" x14ac:dyDescent="0.3">
      <c r="B890"/>
      <c r="C890"/>
      <c r="D890"/>
      <c r="E890"/>
      <c r="F890"/>
    </row>
    <row r="891" spans="2:6" x14ac:dyDescent="0.3">
      <c r="B891"/>
      <c r="C891"/>
      <c r="D891"/>
      <c r="E891"/>
      <c r="F891"/>
    </row>
    <row r="892" spans="2:6" x14ac:dyDescent="0.3">
      <c r="B892"/>
      <c r="C892"/>
      <c r="D892"/>
      <c r="E892"/>
      <c r="F892"/>
    </row>
    <row r="893" spans="2:6" x14ac:dyDescent="0.3">
      <c r="B893"/>
      <c r="C893"/>
      <c r="D893"/>
      <c r="E893"/>
      <c r="F893"/>
    </row>
    <row r="894" spans="2:6" x14ac:dyDescent="0.3">
      <c r="B894"/>
      <c r="C894"/>
      <c r="D894"/>
      <c r="E894"/>
      <c r="F894"/>
    </row>
    <row r="895" spans="2:6" x14ac:dyDescent="0.3">
      <c r="B895"/>
      <c r="C895"/>
      <c r="D895"/>
      <c r="E895"/>
      <c r="F895"/>
    </row>
    <row r="896" spans="2:6" x14ac:dyDescent="0.3">
      <c r="B896"/>
      <c r="C896"/>
      <c r="D896"/>
      <c r="E896"/>
      <c r="F896"/>
    </row>
    <row r="897" spans="2:6" x14ac:dyDescent="0.3">
      <c r="B897"/>
      <c r="C897"/>
      <c r="D897"/>
      <c r="E897"/>
      <c r="F897"/>
    </row>
    <row r="898" spans="2:6" x14ac:dyDescent="0.3">
      <c r="B898"/>
      <c r="C898"/>
      <c r="D898"/>
      <c r="E898"/>
      <c r="F898"/>
    </row>
    <row r="899" spans="2:6" x14ac:dyDescent="0.3">
      <c r="B899"/>
      <c r="C899"/>
      <c r="D899"/>
      <c r="E899"/>
      <c r="F899"/>
    </row>
    <row r="900" spans="2:6" x14ac:dyDescent="0.3">
      <c r="B900"/>
      <c r="C900"/>
      <c r="D900"/>
      <c r="E900"/>
      <c r="F900"/>
    </row>
    <row r="901" spans="2:6" x14ac:dyDescent="0.3">
      <c r="B901"/>
      <c r="C901"/>
      <c r="D901"/>
      <c r="E901"/>
      <c r="F901"/>
    </row>
    <row r="902" spans="2:6" x14ac:dyDescent="0.3">
      <c r="B902"/>
      <c r="C902"/>
      <c r="D902"/>
      <c r="E902"/>
      <c r="F902"/>
    </row>
    <row r="903" spans="2:6" x14ac:dyDescent="0.3">
      <c r="B903"/>
      <c r="C903"/>
      <c r="D903"/>
      <c r="E903"/>
      <c r="F903"/>
    </row>
    <row r="904" spans="2:6" x14ac:dyDescent="0.3">
      <c r="B904"/>
      <c r="C904"/>
      <c r="D904"/>
      <c r="E904"/>
      <c r="F904"/>
    </row>
    <row r="905" spans="2:6" x14ac:dyDescent="0.3">
      <c r="B905"/>
      <c r="C905"/>
      <c r="D905"/>
      <c r="E905"/>
      <c r="F905"/>
    </row>
    <row r="906" spans="2:6" x14ac:dyDescent="0.3">
      <c r="B906"/>
      <c r="C906"/>
      <c r="D906"/>
      <c r="E906"/>
      <c r="F906"/>
    </row>
    <row r="907" spans="2:6" x14ac:dyDescent="0.3">
      <c r="B907"/>
      <c r="C907"/>
      <c r="D907"/>
      <c r="E907"/>
      <c r="F907"/>
    </row>
    <row r="908" spans="2:6" x14ac:dyDescent="0.3">
      <c r="B908"/>
      <c r="C908"/>
      <c r="D908"/>
      <c r="E908"/>
      <c r="F908"/>
    </row>
    <row r="909" spans="2:6" x14ac:dyDescent="0.3">
      <c r="B909"/>
      <c r="C909"/>
      <c r="D909"/>
      <c r="E909"/>
      <c r="F909"/>
    </row>
    <row r="910" spans="2:6" x14ac:dyDescent="0.3">
      <c r="B910"/>
      <c r="C910"/>
      <c r="D910"/>
      <c r="E910"/>
      <c r="F910"/>
    </row>
    <row r="911" spans="2:6" x14ac:dyDescent="0.3">
      <c r="B911"/>
      <c r="C911"/>
      <c r="D911"/>
      <c r="E911"/>
      <c r="F911"/>
    </row>
    <row r="912" spans="2:6" x14ac:dyDescent="0.3">
      <c r="B912"/>
      <c r="C912"/>
      <c r="D912"/>
      <c r="E912"/>
      <c r="F912"/>
    </row>
    <row r="913" spans="2:6" x14ac:dyDescent="0.3">
      <c r="B913"/>
      <c r="C913"/>
      <c r="D913"/>
      <c r="E913"/>
      <c r="F913"/>
    </row>
    <row r="914" spans="2:6" x14ac:dyDescent="0.3">
      <c r="B914"/>
      <c r="C914"/>
      <c r="D914"/>
      <c r="E914"/>
      <c r="F914"/>
    </row>
    <row r="915" spans="2:6" x14ac:dyDescent="0.3">
      <c r="B915"/>
      <c r="C915"/>
      <c r="D915"/>
      <c r="E915"/>
      <c r="F915"/>
    </row>
    <row r="916" spans="2:6" x14ac:dyDescent="0.3">
      <c r="B916"/>
      <c r="C916"/>
      <c r="D916"/>
      <c r="E916"/>
      <c r="F916"/>
    </row>
    <row r="917" spans="2:6" x14ac:dyDescent="0.3">
      <c r="B917"/>
      <c r="C917"/>
      <c r="D917"/>
      <c r="E917"/>
      <c r="F917"/>
    </row>
    <row r="918" spans="2:6" x14ac:dyDescent="0.3">
      <c r="B918"/>
      <c r="C918"/>
      <c r="D918"/>
      <c r="E918"/>
      <c r="F918"/>
    </row>
    <row r="919" spans="2:6" x14ac:dyDescent="0.3">
      <c r="B919"/>
      <c r="C919"/>
      <c r="D919"/>
      <c r="E919"/>
      <c r="F919"/>
    </row>
    <row r="920" spans="2:6" x14ac:dyDescent="0.3">
      <c r="B920"/>
      <c r="C920"/>
      <c r="D920"/>
      <c r="E920"/>
      <c r="F920"/>
    </row>
    <row r="921" spans="2:6" x14ac:dyDescent="0.3">
      <c r="B921"/>
      <c r="C921"/>
      <c r="D921"/>
      <c r="E921"/>
      <c r="F921"/>
    </row>
    <row r="922" spans="2:6" x14ac:dyDescent="0.3">
      <c r="B922"/>
      <c r="C922"/>
      <c r="D922"/>
      <c r="E922"/>
      <c r="F922"/>
    </row>
    <row r="923" spans="2:6" x14ac:dyDescent="0.3">
      <c r="B923"/>
      <c r="C923"/>
      <c r="D923"/>
      <c r="E923"/>
      <c r="F923"/>
    </row>
    <row r="924" spans="2:6" x14ac:dyDescent="0.3">
      <c r="B924"/>
      <c r="C924"/>
      <c r="D924"/>
      <c r="E924"/>
      <c r="F924"/>
    </row>
    <row r="925" spans="2:6" x14ac:dyDescent="0.3">
      <c r="B925"/>
      <c r="C925"/>
      <c r="D925"/>
      <c r="E925"/>
      <c r="F925"/>
    </row>
    <row r="926" spans="2:6" x14ac:dyDescent="0.3">
      <c r="B926"/>
      <c r="C926"/>
      <c r="D926"/>
      <c r="E926"/>
      <c r="F926"/>
    </row>
    <row r="927" spans="2:6" x14ac:dyDescent="0.3">
      <c r="B927"/>
      <c r="C927"/>
      <c r="D927"/>
      <c r="E927"/>
      <c r="F927"/>
    </row>
    <row r="928" spans="2:6" x14ac:dyDescent="0.3">
      <c r="B928"/>
      <c r="C928"/>
      <c r="D928"/>
      <c r="E928"/>
      <c r="F928"/>
    </row>
    <row r="929" spans="2:6" x14ac:dyDescent="0.3">
      <c r="B929"/>
      <c r="C929"/>
      <c r="D929"/>
      <c r="E929"/>
      <c r="F929"/>
    </row>
    <row r="930" spans="2:6" x14ac:dyDescent="0.3">
      <c r="B930"/>
      <c r="C930"/>
      <c r="D930"/>
      <c r="E930"/>
      <c r="F930"/>
    </row>
    <row r="931" spans="2:6" x14ac:dyDescent="0.3">
      <c r="B931"/>
      <c r="C931"/>
      <c r="D931"/>
      <c r="E931"/>
      <c r="F931"/>
    </row>
    <row r="932" spans="2:6" x14ac:dyDescent="0.3">
      <c r="B932"/>
      <c r="C932"/>
      <c r="D932"/>
      <c r="E932"/>
      <c r="F932"/>
    </row>
    <row r="933" spans="2:6" x14ac:dyDescent="0.3">
      <c r="B933"/>
      <c r="C933"/>
      <c r="D933"/>
      <c r="E933"/>
      <c r="F933"/>
    </row>
    <row r="934" spans="2:6" x14ac:dyDescent="0.3">
      <c r="B934"/>
      <c r="C934"/>
      <c r="D934"/>
      <c r="E934"/>
      <c r="F934"/>
    </row>
    <row r="935" spans="2:6" x14ac:dyDescent="0.3">
      <c r="B935"/>
      <c r="C935"/>
      <c r="D935"/>
      <c r="E935"/>
      <c r="F935"/>
    </row>
    <row r="936" spans="2:6" x14ac:dyDescent="0.3">
      <c r="B936"/>
      <c r="C936"/>
      <c r="D936"/>
      <c r="E936"/>
      <c r="F936"/>
    </row>
    <row r="937" spans="2:6" x14ac:dyDescent="0.3">
      <c r="B937"/>
      <c r="C937"/>
      <c r="D937"/>
      <c r="E937"/>
      <c r="F937"/>
    </row>
    <row r="938" spans="2:6" x14ac:dyDescent="0.3">
      <c r="B938"/>
      <c r="C938"/>
      <c r="D938"/>
      <c r="E938"/>
      <c r="F938"/>
    </row>
    <row r="939" spans="2:6" x14ac:dyDescent="0.3">
      <c r="B939"/>
      <c r="C939"/>
      <c r="D939"/>
      <c r="E939"/>
      <c r="F939"/>
    </row>
    <row r="940" spans="2:6" x14ac:dyDescent="0.3">
      <c r="B940"/>
      <c r="C940"/>
      <c r="D940"/>
      <c r="E940"/>
      <c r="F940"/>
    </row>
    <row r="941" spans="2:6" x14ac:dyDescent="0.3">
      <c r="B941"/>
      <c r="C941"/>
      <c r="D941"/>
      <c r="E941"/>
      <c r="F941"/>
    </row>
    <row r="942" spans="2:6" x14ac:dyDescent="0.3">
      <c r="B942"/>
      <c r="C942"/>
      <c r="D942"/>
      <c r="E942"/>
      <c r="F942"/>
    </row>
    <row r="943" spans="2:6" x14ac:dyDescent="0.3">
      <c r="B943"/>
      <c r="C943"/>
      <c r="D943"/>
      <c r="E943"/>
      <c r="F943"/>
    </row>
    <row r="944" spans="2:6" x14ac:dyDescent="0.3">
      <c r="B944"/>
      <c r="C944"/>
      <c r="D944"/>
      <c r="E944"/>
      <c r="F944"/>
    </row>
    <row r="945" spans="2:6" x14ac:dyDescent="0.3">
      <c r="B945"/>
      <c r="C945"/>
      <c r="D945"/>
      <c r="E945"/>
      <c r="F945"/>
    </row>
    <row r="946" spans="2:6" x14ac:dyDescent="0.3">
      <c r="B946"/>
      <c r="C946"/>
      <c r="D946"/>
      <c r="E946"/>
      <c r="F946"/>
    </row>
    <row r="947" spans="2:6" x14ac:dyDescent="0.3">
      <c r="B947"/>
      <c r="C947"/>
      <c r="D947"/>
      <c r="E947"/>
      <c r="F947"/>
    </row>
    <row r="948" spans="2:6" x14ac:dyDescent="0.3">
      <c r="B948"/>
      <c r="C948"/>
      <c r="D948"/>
      <c r="E948"/>
      <c r="F948"/>
    </row>
    <row r="949" spans="2:6" x14ac:dyDescent="0.3">
      <c r="B949"/>
      <c r="C949"/>
      <c r="D949"/>
      <c r="E949"/>
      <c r="F949"/>
    </row>
    <row r="950" spans="2:6" x14ac:dyDescent="0.3">
      <c r="B950"/>
      <c r="C950"/>
      <c r="D950"/>
      <c r="E950"/>
      <c r="F950"/>
    </row>
    <row r="951" spans="2:6" x14ac:dyDescent="0.3">
      <c r="B951"/>
      <c r="C951"/>
      <c r="D951"/>
      <c r="E951"/>
      <c r="F951"/>
    </row>
    <row r="952" spans="2:6" x14ac:dyDescent="0.3">
      <c r="B952"/>
      <c r="C952"/>
      <c r="D952"/>
      <c r="E952"/>
      <c r="F952"/>
    </row>
    <row r="953" spans="2:6" x14ac:dyDescent="0.3">
      <c r="B953"/>
      <c r="C953"/>
      <c r="D953"/>
      <c r="E953"/>
      <c r="F953"/>
    </row>
    <row r="954" spans="2:6" x14ac:dyDescent="0.3">
      <c r="B954"/>
      <c r="C954"/>
      <c r="D954"/>
      <c r="E954"/>
      <c r="F954"/>
    </row>
    <row r="955" spans="2:6" x14ac:dyDescent="0.3">
      <c r="B955"/>
      <c r="C955"/>
      <c r="D955"/>
      <c r="E955"/>
      <c r="F955"/>
    </row>
    <row r="956" spans="2:6" x14ac:dyDescent="0.3">
      <c r="B956"/>
      <c r="C956"/>
      <c r="D956"/>
      <c r="E956"/>
      <c r="F956"/>
    </row>
    <row r="957" spans="2:6" x14ac:dyDescent="0.3">
      <c r="B957"/>
      <c r="C957"/>
      <c r="D957"/>
      <c r="E957"/>
      <c r="F957"/>
    </row>
    <row r="958" spans="2:6" x14ac:dyDescent="0.3">
      <c r="B958"/>
      <c r="C958"/>
      <c r="D958"/>
      <c r="E958"/>
      <c r="F958"/>
    </row>
    <row r="959" spans="2:6" x14ac:dyDescent="0.3">
      <c r="B959"/>
      <c r="C959"/>
      <c r="D959"/>
      <c r="E959"/>
      <c r="F959"/>
    </row>
    <row r="960" spans="2:6" x14ac:dyDescent="0.3">
      <c r="B960"/>
      <c r="C960"/>
      <c r="D960"/>
      <c r="E960"/>
      <c r="F960"/>
    </row>
    <row r="961" spans="2:6" x14ac:dyDescent="0.3">
      <c r="B961"/>
      <c r="C961"/>
      <c r="D961"/>
      <c r="E961"/>
      <c r="F961"/>
    </row>
    <row r="962" spans="2:6" x14ac:dyDescent="0.3">
      <c r="B962"/>
      <c r="C962"/>
      <c r="D962"/>
      <c r="E962"/>
      <c r="F962"/>
    </row>
    <row r="963" spans="2:6" x14ac:dyDescent="0.3">
      <c r="B963"/>
      <c r="C963"/>
      <c r="D963"/>
      <c r="E963"/>
      <c r="F963"/>
    </row>
    <row r="964" spans="2:6" x14ac:dyDescent="0.3">
      <c r="B964"/>
      <c r="C964"/>
      <c r="D964"/>
      <c r="E964"/>
      <c r="F964"/>
    </row>
    <row r="965" spans="2:6" x14ac:dyDescent="0.3">
      <c r="B965"/>
      <c r="C965"/>
      <c r="D965"/>
      <c r="E965"/>
      <c r="F965"/>
    </row>
    <row r="966" spans="2:6" x14ac:dyDescent="0.3">
      <c r="B966"/>
      <c r="C966"/>
      <c r="D966"/>
      <c r="E966"/>
      <c r="F966"/>
    </row>
    <row r="967" spans="2:6" x14ac:dyDescent="0.3">
      <c r="B967"/>
      <c r="C967"/>
      <c r="D967"/>
      <c r="E967"/>
      <c r="F967"/>
    </row>
    <row r="968" spans="2:6" x14ac:dyDescent="0.3">
      <c r="B968"/>
      <c r="C968"/>
      <c r="D968"/>
      <c r="E968"/>
      <c r="F968"/>
    </row>
    <row r="969" spans="2:6" x14ac:dyDescent="0.3">
      <c r="B969"/>
      <c r="C969"/>
      <c r="D969"/>
      <c r="E969"/>
      <c r="F969"/>
    </row>
    <row r="970" spans="2:6" x14ac:dyDescent="0.3">
      <c r="B970"/>
      <c r="C970"/>
      <c r="D970"/>
      <c r="E970"/>
      <c r="F970"/>
    </row>
    <row r="971" spans="2:6" x14ac:dyDescent="0.3">
      <c r="B971"/>
      <c r="C971"/>
      <c r="D971"/>
      <c r="E971"/>
      <c r="F971"/>
    </row>
    <row r="972" spans="2:6" x14ac:dyDescent="0.3">
      <c r="B972"/>
      <c r="C972"/>
      <c r="D972"/>
      <c r="E972"/>
      <c r="F972"/>
    </row>
    <row r="973" spans="2:6" x14ac:dyDescent="0.3">
      <c r="B973"/>
      <c r="C973"/>
      <c r="D973"/>
      <c r="E973"/>
      <c r="F973"/>
    </row>
    <row r="974" spans="2:6" x14ac:dyDescent="0.3">
      <c r="B974"/>
      <c r="C974"/>
      <c r="D974"/>
      <c r="E974"/>
      <c r="F974"/>
    </row>
    <row r="975" spans="2:6" x14ac:dyDescent="0.3">
      <c r="B975"/>
      <c r="C975"/>
      <c r="D975"/>
      <c r="E975"/>
      <c r="F975"/>
    </row>
    <row r="976" spans="2:6" x14ac:dyDescent="0.3">
      <c r="B976"/>
      <c r="C976"/>
      <c r="D976"/>
      <c r="E976"/>
      <c r="F976"/>
    </row>
    <row r="977" spans="2:6" x14ac:dyDescent="0.3">
      <c r="B977"/>
      <c r="C977"/>
      <c r="D977"/>
      <c r="E977"/>
      <c r="F977"/>
    </row>
    <row r="978" spans="2:6" x14ac:dyDescent="0.3">
      <c r="B978"/>
      <c r="C978"/>
      <c r="D978"/>
      <c r="E978"/>
      <c r="F978"/>
    </row>
    <row r="979" spans="2:6" x14ac:dyDescent="0.3">
      <c r="B979"/>
      <c r="C979"/>
      <c r="D979"/>
      <c r="E979"/>
      <c r="F979"/>
    </row>
    <row r="980" spans="2:6" x14ac:dyDescent="0.3">
      <c r="B980"/>
      <c r="C980"/>
      <c r="D980"/>
      <c r="E980"/>
      <c r="F980"/>
    </row>
    <row r="981" spans="2:6" x14ac:dyDescent="0.3">
      <c r="B981"/>
      <c r="C981"/>
      <c r="D981"/>
      <c r="E981"/>
      <c r="F981"/>
    </row>
    <row r="982" spans="2:6" x14ac:dyDescent="0.3">
      <c r="B982"/>
      <c r="C982"/>
      <c r="D982"/>
      <c r="E982"/>
      <c r="F982"/>
    </row>
    <row r="983" spans="2:6" x14ac:dyDescent="0.3">
      <c r="B983"/>
      <c r="C983"/>
      <c r="D983"/>
      <c r="E983"/>
      <c r="F983"/>
    </row>
    <row r="984" spans="2:6" x14ac:dyDescent="0.3">
      <c r="B984"/>
      <c r="C984"/>
      <c r="D984"/>
      <c r="E984"/>
      <c r="F984"/>
    </row>
    <row r="985" spans="2:6" x14ac:dyDescent="0.3">
      <c r="B985"/>
      <c r="C985"/>
      <c r="D985"/>
      <c r="E985"/>
      <c r="F985"/>
    </row>
    <row r="986" spans="2:6" x14ac:dyDescent="0.3">
      <c r="B986"/>
      <c r="C986"/>
      <c r="D986"/>
      <c r="E986"/>
      <c r="F986"/>
    </row>
    <row r="987" spans="2:6" x14ac:dyDescent="0.3">
      <c r="B987"/>
      <c r="C987"/>
      <c r="D987"/>
      <c r="E987"/>
      <c r="F987"/>
    </row>
    <row r="988" spans="2:6" x14ac:dyDescent="0.3">
      <c r="B988"/>
      <c r="C988"/>
      <c r="D988"/>
      <c r="E988"/>
      <c r="F988"/>
    </row>
    <row r="989" spans="2:6" x14ac:dyDescent="0.3">
      <c r="B989"/>
      <c r="C989"/>
      <c r="D989"/>
      <c r="E989"/>
      <c r="F989"/>
    </row>
    <row r="990" spans="2:6" x14ac:dyDescent="0.3">
      <c r="B990"/>
      <c r="C990"/>
      <c r="D990"/>
      <c r="E990"/>
      <c r="F990"/>
    </row>
    <row r="991" spans="2:6" x14ac:dyDescent="0.3">
      <c r="B991"/>
      <c r="C991"/>
      <c r="D991"/>
      <c r="E991"/>
      <c r="F991"/>
    </row>
    <row r="992" spans="2:6" x14ac:dyDescent="0.3">
      <c r="B992"/>
      <c r="C992"/>
      <c r="D992"/>
      <c r="E992"/>
      <c r="F992"/>
    </row>
    <row r="993" spans="2:6" x14ac:dyDescent="0.3">
      <c r="B993"/>
      <c r="C993"/>
      <c r="D993"/>
      <c r="E993"/>
      <c r="F993"/>
    </row>
    <row r="994" spans="2:6" x14ac:dyDescent="0.3">
      <c r="B994"/>
      <c r="C994"/>
      <c r="D994"/>
      <c r="E994"/>
      <c r="F994"/>
    </row>
    <row r="995" spans="2:6" x14ac:dyDescent="0.3">
      <c r="B995"/>
      <c r="C995"/>
      <c r="D995"/>
      <c r="E995"/>
      <c r="F995"/>
    </row>
    <row r="996" spans="2:6" x14ac:dyDescent="0.3">
      <c r="B996"/>
      <c r="C996"/>
      <c r="D996"/>
      <c r="E996"/>
      <c r="F996"/>
    </row>
    <row r="997" spans="2:6" x14ac:dyDescent="0.3">
      <c r="B997"/>
      <c r="C997"/>
      <c r="D997"/>
      <c r="E997"/>
      <c r="F997"/>
    </row>
    <row r="998" spans="2:6" x14ac:dyDescent="0.3">
      <c r="B998"/>
      <c r="C998"/>
      <c r="D998"/>
      <c r="E998"/>
      <c r="F998"/>
    </row>
    <row r="999" spans="2:6" x14ac:dyDescent="0.3">
      <c r="B999"/>
      <c r="C999"/>
      <c r="D999"/>
      <c r="E999"/>
      <c r="F999"/>
    </row>
    <row r="1000" spans="2:6" x14ac:dyDescent="0.3">
      <c r="B1000"/>
      <c r="C1000"/>
      <c r="D1000"/>
      <c r="E1000"/>
      <c r="F1000"/>
    </row>
    <row r="1001" spans="2:6" x14ac:dyDescent="0.3">
      <c r="B1001"/>
      <c r="C1001"/>
      <c r="D1001"/>
      <c r="E1001"/>
      <c r="F1001"/>
    </row>
    <row r="1002" spans="2:6" x14ac:dyDescent="0.3">
      <c r="B1002"/>
      <c r="C1002"/>
      <c r="D1002"/>
      <c r="E1002"/>
      <c r="F1002"/>
    </row>
    <row r="1003" spans="2:6" x14ac:dyDescent="0.3">
      <c r="B1003"/>
      <c r="C1003"/>
      <c r="D1003"/>
      <c r="E1003"/>
      <c r="F1003"/>
    </row>
    <row r="1004" spans="2:6" x14ac:dyDescent="0.3">
      <c r="B1004"/>
      <c r="C1004"/>
      <c r="D1004"/>
      <c r="E1004"/>
      <c r="F1004"/>
    </row>
    <row r="1005" spans="2:6" x14ac:dyDescent="0.3">
      <c r="B1005"/>
      <c r="C1005"/>
      <c r="D1005"/>
      <c r="E1005"/>
      <c r="F1005"/>
    </row>
    <row r="1006" spans="2:6" x14ac:dyDescent="0.3">
      <c r="B1006"/>
      <c r="C1006"/>
      <c r="D1006"/>
      <c r="E1006"/>
      <c r="F1006"/>
    </row>
    <row r="1007" spans="2:6" x14ac:dyDescent="0.3">
      <c r="B1007"/>
      <c r="C1007"/>
      <c r="D1007"/>
      <c r="E1007"/>
      <c r="F1007"/>
    </row>
    <row r="1008" spans="2:6" x14ac:dyDescent="0.3">
      <c r="B1008"/>
      <c r="C1008"/>
      <c r="D1008"/>
      <c r="E1008"/>
      <c r="F1008"/>
    </row>
    <row r="1009" spans="2:6" x14ac:dyDescent="0.3">
      <c r="B1009"/>
      <c r="C1009"/>
      <c r="D1009"/>
      <c r="E1009"/>
      <c r="F1009"/>
    </row>
    <row r="1010" spans="2:6" x14ac:dyDescent="0.3">
      <c r="B1010"/>
      <c r="C1010"/>
      <c r="D1010"/>
      <c r="E1010"/>
      <c r="F1010"/>
    </row>
    <row r="1011" spans="2:6" x14ac:dyDescent="0.3">
      <c r="B1011"/>
      <c r="C1011"/>
      <c r="D1011"/>
      <c r="E1011"/>
      <c r="F1011"/>
    </row>
    <row r="1012" spans="2:6" x14ac:dyDescent="0.3">
      <c r="B1012"/>
      <c r="C1012"/>
      <c r="D1012"/>
      <c r="E1012"/>
      <c r="F1012"/>
    </row>
    <row r="1013" spans="2:6" x14ac:dyDescent="0.3">
      <c r="B1013"/>
      <c r="C1013"/>
      <c r="D1013"/>
      <c r="E1013"/>
      <c r="F1013"/>
    </row>
    <row r="1014" spans="2:6" x14ac:dyDescent="0.3">
      <c r="B1014"/>
      <c r="C1014"/>
      <c r="D1014"/>
      <c r="E1014"/>
      <c r="F1014"/>
    </row>
    <row r="1015" spans="2:6" x14ac:dyDescent="0.3">
      <c r="B1015"/>
      <c r="C1015"/>
      <c r="D1015"/>
      <c r="E1015"/>
      <c r="F1015"/>
    </row>
    <row r="1016" spans="2:6" x14ac:dyDescent="0.3">
      <c r="B1016"/>
      <c r="C1016"/>
      <c r="D1016"/>
      <c r="E1016"/>
      <c r="F1016"/>
    </row>
    <row r="1017" spans="2:6" x14ac:dyDescent="0.3">
      <c r="B1017"/>
      <c r="C1017"/>
      <c r="D1017"/>
      <c r="E1017"/>
      <c r="F1017"/>
    </row>
    <row r="1018" spans="2:6" x14ac:dyDescent="0.3">
      <c r="B1018"/>
      <c r="C1018"/>
      <c r="D1018"/>
      <c r="E1018"/>
      <c r="F1018"/>
    </row>
    <row r="1019" spans="2:6" x14ac:dyDescent="0.3">
      <c r="B1019"/>
      <c r="C1019"/>
      <c r="D1019"/>
      <c r="E1019"/>
      <c r="F1019"/>
    </row>
    <row r="1020" spans="2:6" x14ac:dyDescent="0.3">
      <c r="B1020"/>
      <c r="C1020"/>
      <c r="D1020"/>
      <c r="E1020"/>
      <c r="F1020"/>
    </row>
    <row r="1021" spans="2:6" x14ac:dyDescent="0.3">
      <c r="B1021"/>
      <c r="C1021"/>
      <c r="D1021"/>
      <c r="E1021"/>
      <c r="F1021"/>
    </row>
    <row r="1022" spans="2:6" x14ac:dyDescent="0.3">
      <c r="B1022"/>
      <c r="C1022"/>
      <c r="D1022"/>
      <c r="E1022"/>
      <c r="F1022"/>
    </row>
    <row r="1023" spans="2:6" x14ac:dyDescent="0.3">
      <c r="B1023"/>
      <c r="C1023"/>
      <c r="D1023"/>
      <c r="E1023"/>
      <c r="F1023"/>
    </row>
    <row r="1024" spans="2:6" x14ac:dyDescent="0.3">
      <c r="B1024"/>
      <c r="C1024"/>
      <c r="D1024"/>
      <c r="E1024"/>
      <c r="F1024"/>
    </row>
    <row r="1025" spans="2:6" x14ac:dyDescent="0.3">
      <c r="B1025"/>
      <c r="C1025"/>
      <c r="D1025"/>
      <c r="E1025"/>
      <c r="F1025"/>
    </row>
    <row r="1026" spans="2:6" x14ac:dyDescent="0.3">
      <c r="B1026"/>
      <c r="C1026"/>
      <c r="D1026"/>
      <c r="E1026"/>
      <c r="F1026"/>
    </row>
    <row r="1027" spans="2:6" x14ac:dyDescent="0.3">
      <c r="B1027"/>
      <c r="C1027"/>
      <c r="D1027"/>
      <c r="E1027"/>
      <c r="F1027"/>
    </row>
    <row r="1028" spans="2:6" x14ac:dyDescent="0.3">
      <c r="B1028"/>
      <c r="C1028"/>
      <c r="D1028"/>
      <c r="E1028"/>
      <c r="F1028"/>
    </row>
    <row r="1029" spans="2:6" x14ac:dyDescent="0.3">
      <c r="B1029"/>
      <c r="C1029"/>
      <c r="D1029"/>
      <c r="E1029"/>
      <c r="F1029"/>
    </row>
    <row r="1030" spans="2:6" x14ac:dyDescent="0.3">
      <c r="B1030"/>
      <c r="C1030"/>
      <c r="D1030"/>
      <c r="E1030"/>
      <c r="F1030"/>
    </row>
    <row r="1031" spans="2:6" x14ac:dyDescent="0.3">
      <c r="B1031"/>
      <c r="C1031"/>
      <c r="D1031"/>
      <c r="E1031"/>
      <c r="F1031"/>
    </row>
    <row r="1032" spans="2:6" x14ac:dyDescent="0.3">
      <c r="B1032"/>
      <c r="C1032"/>
      <c r="D1032"/>
      <c r="E1032"/>
      <c r="F1032"/>
    </row>
    <row r="1033" spans="2:6" x14ac:dyDescent="0.3">
      <c r="B1033"/>
      <c r="C1033"/>
      <c r="D1033"/>
      <c r="E1033"/>
      <c r="F1033"/>
    </row>
    <row r="1034" spans="2:6" x14ac:dyDescent="0.3">
      <c r="B1034"/>
      <c r="C1034"/>
      <c r="D1034"/>
      <c r="E1034"/>
      <c r="F1034"/>
    </row>
    <row r="1035" spans="2:6" x14ac:dyDescent="0.3">
      <c r="B1035"/>
      <c r="C1035"/>
      <c r="D1035"/>
      <c r="E1035"/>
      <c r="F1035"/>
    </row>
    <row r="1036" spans="2:6" x14ac:dyDescent="0.3">
      <c r="B1036"/>
      <c r="C1036"/>
      <c r="D1036"/>
      <c r="E1036"/>
      <c r="F1036"/>
    </row>
    <row r="1037" spans="2:6" x14ac:dyDescent="0.3">
      <c r="B1037"/>
      <c r="C1037"/>
      <c r="D1037"/>
      <c r="E1037"/>
      <c r="F1037"/>
    </row>
    <row r="1038" spans="2:6" x14ac:dyDescent="0.3">
      <c r="B1038"/>
      <c r="C1038"/>
      <c r="D1038"/>
      <c r="E1038"/>
      <c r="F1038"/>
    </row>
    <row r="1039" spans="2:6" x14ac:dyDescent="0.3">
      <c r="B1039"/>
      <c r="C1039"/>
      <c r="D1039"/>
      <c r="E1039"/>
      <c r="F1039"/>
    </row>
    <row r="1040" spans="2:6" x14ac:dyDescent="0.3">
      <c r="B1040"/>
      <c r="C1040"/>
      <c r="D1040"/>
      <c r="E1040"/>
      <c r="F1040"/>
    </row>
    <row r="1041" spans="2:6" x14ac:dyDescent="0.3">
      <c r="B1041"/>
      <c r="C1041"/>
      <c r="D1041"/>
      <c r="E1041"/>
      <c r="F1041"/>
    </row>
    <row r="1042" spans="2:6" x14ac:dyDescent="0.3">
      <c r="B1042"/>
      <c r="C1042"/>
      <c r="D1042"/>
      <c r="E1042"/>
      <c r="F1042"/>
    </row>
    <row r="1043" spans="2:6" x14ac:dyDescent="0.3">
      <c r="B1043"/>
      <c r="C1043"/>
      <c r="D1043"/>
      <c r="E1043"/>
      <c r="F1043"/>
    </row>
    <row r="1044" spans="2:6" x14ac:dyDescent="0.3">
      <c r="B1044"/>
      <c r="C1044"/>
      <c r="D1044"/>
      <c r="E1044"/>
      <c r="F1044"/>
    </row>
    <row r="1045" spans="2:6" x14ac:dyDescent="0.3">
      <c r="B1045"/>
      <c r="C1045"/>
      <c r="D1045"/>
      <c r="E1045"/>
      <c r="F1045"/>
    </row>
    <row r="1046" spans="2:6" x14ac:dyDescent="0.3">
      <c r="B1046"/>
      <c r="C1046"/>
      <c r="D1046"/>
      <c r="E1046"/>
      <c r="F1046"/>
    </row>
    <row r="1047" spans="2:6" x14ac:dyDescent="0.3">
      <c r="B1047"/>
      <c r="C1047"/>
      <c r="D1047"/>
      <c r="E1047"/>
      <c r="F1047"/>
    </row>
    <row r="1048" spans="2:6" x14ac:dyDescent="0.3">
      <c r="B1048"/>
      <c r="C1048"/>
      <c r="D1048"/>
      <c r="E1048"/>
      <c r="F1048"/>
    </row>
    <row r="1049" spans="2:6" x14ac:dyDescent="0.3">
      <c r="B1049"/>
      <c r="C1049"/>
      <c r="D1049"/>
      <c r="E1049"/>
      <c r="F1049"/>
    </row>
    <row r="1050" spans="2:6" x14ac:dyDescent="0.3">
      <c r="B1050"/>
      <c r="C1050"/>
      <c r="D1050"/>
      <c r="E1050"/>
      <c r="F1050"/>
    </row>
    <row r="1051" spans="2:6" x14ac:dyDescent="0.3">
      <c r="B1051"/>
      <c r="C1051"/>
      <c r="D1051"/>
      <c r="E1051"/>
      <c r="F1051"/>
    </row>
    <row r="1052" spans="2:6" x14ac:dyDescent="0.3">
      <c r="B1052"/>
      <c r="C1052"/>
      <c r="D1052"/>
      <c r="E1052"/>
      <c r="F1052"/>
    </row>
    <row r="1053" spans="2:6" x14ac:dyDescent="0.3">
      <c r="B1053"/>
      <c r="C1053"/>
      <c r="D1053"/>
      <c r="E1053"/>
      <c r="F1053"/>
    </row>
    <row r="1054" spans="2:6" x14ac:dyDescent="0.3">
      <c r="B1054"/>
      <c r="C1054"/>
      <c r="D1054"/>
      <c r="E1054"/>
      <c r="F1054"/>
    </row>
    <row r="1055" spans="2:6" x14ac:dyDescent="0.3">
      <c r="B1055"/>
      <c r="C1055"/>
      <c r="D1055"/>
      <c r="E1055"/>
      <c r="F1055"/>
    </row>
    <row r="1056" spans="2:6" x14ac:dyDescent="0.3">
      <c r="B1056"/>
      <c r="C1056"/>
      <c r="D1056"/>
      <c r="E1056"/>
      <c r="F1056"/>
    </row>
    <row r="1057" spans="2:6" x14ac:dyDescent="0.3">
      <c r="B1057"/>
      <c r="C1057"/>
      <c r="D1057"/>
      <c r="E1057"/>
      <c r="F1057"/>
    </row>
    <row r="1058" spans="2:6" x14ac:dyDescent="0.3">
      <c r="B1058"/>
      <c r="C1058"/>
      <c r="D1058"/>
      <c r="E1058"/>
      <c r="F1058"/>
    </row>
    <row r="1059" spans="2:6" x14ac:dyDescent="0.3">
      <c r="B1059"/>
      <c r="C1059"/>
      <c r="D1059"/>
      <c r="E1059"/>
      <c r="F1059"/>
    </row>
    <row r="1060" spans="2:6" x14ac:dyDescent="0.3">
      <c r="B1060"/>
      <c r="C1060"/>
      <c r="D1060"/>
      <c r="E1060"/>
      <c r="F1060"/>
    </row>
    <row r="1061" spans="2:6" x14ac:dyDescent="0.3">
      <c r="B1061"/>
      <c r="C1061"/>
      <c r="D1061"/>
      <c r="E1061"/>
      <c r="F1061"/>
    </row>
    <row r="1062" spans="2:6" x14ac:dyDescent="0.3">
      <c r="B1062"/>
      <c r="C1062"/>
      <c r="D1062"/>
      <c r="E1062"/>
      <c r="F1062"/>
    </row>
    <row r="1063" spans="2:6" x14ac:dyDescent="0.3">
      <c r="B1063"/>
      <c r="C1063"/>
      <c r="D1063"/>
      <c r="E1063"/>
      <c r="F1063"/>
    </row>
    <row r="1064" spans="2:6" x14ac:dyDescent="0.3">
      <c r="B1064"/>
      <c r="C1064"/>
      <c r="D1064"/>
      <c r="E1064"/>
      <c r="F1064"/>
    </row>
    <row r="1065" spans="2:6" x14ac:dyDescent="0.3">
      <c r="B1065"/>
      <c r="C1065"/>
      <c r="D1065"/>
      <c r="E1065"/>
      <c r="F1065"/>
    </row>
    <row r="1066" spans="2:6" x14ac:dyDescent="0.3">
      <c r="B1066"/>
      <c r="C1066"/>
      <c r="D1066"/>
      <c r="E1066"/>
      <c r="F1066"/>
    </row>
    <row r="1067" spans="2:6" x14ac:dyDescent="0.3">
      <c r="B1067"/>
      <c r="C1067"/>
      <c r="D1067"/>
      <c r="E1067"/>
      <c r="F1067"/>
    </row>
    <row r="1068" spans="2:6" x14ac:dyDescent="0.3">
      <c r="B1068"/>
      <c r="C1068"/>
      <c r="D1068"/>
      <c r="E1068"/>
      <c r="F1068"/>
    </row>
    <row r="1069" spans="2:6" x14ac:dyDescent="0.3">
      <c r="B1069"/>
      <c r="C1069"/>
      <c r="D1069"/>
      <c r="E1069"/>
      <c r="F1069"/>
    </row>
    <row r="1070" spans="2:6" x14ac:dyDescent="0.3">
      <c r="B1070"/>
      <c r="C1070"/>
      <c r="D1070"/>
      <c r="E1070"/>
      <c r="F1070"/>
    </row>
    <row r="1071" spans="2:6" x14ac:dyDescent="0.3">
      <c r="B1071"/>
      <c r="C1071"/>
      <c r="D1071"/>
      <c r="E1071"/>
      <c r="F1071"/>
    </row>
    <row r="1072" spans="2:6" x14ac:dyDescent="0.3">
      <c r="B1072"/>
      <c r="C1072"/>
      <c r="D1072"/>
      <c r="E1072"/>
      <c r="F1072"/>
    </row>
    <row r="1073" spans="2:6" x14ac:dyDescent="0.3">
      <c r="B1073"/>
      <c r="C1073"/>
      <c r="D1073"/>
      <c r="E1073"/>
      <c r="F1073"/>
    </row>
    <row r="1074" spans="2:6" x14ac:dyDescent="0.3">
      <c r="B1074"/>
      <c r="C1074"/>
      <c r="D1074"/>
      <c r="E1074"/>
      <c r="F1074"/>
    </row>
    <row r="1075" spans="2:6" x14ac:dyDescent="0.3">
      <c r="B1075"/>
      <c r="C1075"/>
      <c r="D1075"/>
      <c r="E1075"/>
      <c r="F1075"/>
    </row>
    <row r="1076" spans="2:6" x14ac:dyDescent="0.3">
      <c r="B1076"/>
      <c r="C1076"/>
      <c r="D1076"/>
      <c r="E1076"/>
      <c r="F1076"/>
    </row>
    <row r="1077" spans="2:6" x14ac:dyDescent="0.3">
      <c r="B1077"/>
      <c r="C1077"/>
      <c r="D1077"/>
      <c r="E1077"/>
      <c r="F1077"/>
    </row>
    <row r="1078" spans="2:6" x14ac:dyDescent="0.3">
      <c r="B1078"/>
      <c r="C1078"/>
      <c r="D1078"/>
      <c r="E1078"/>
      <c r="F1078"/>
    </row>
    <row r="1079" spans="2:6" x14ac:dyDescent="0.3">
      <c r="B1079"/>
      <c r="C1079"/>
      <c r="D1079"/>
      <c r="E1079"/>
      <c r="F1079"/>
    </row>
    <row r="1080" spans="2:6" x14ac:dyDescent="0.3">
      <c r="B1080"/>
      <c r="C1080"/>
      <c r="D1080"/>
      <c r="E1080"/>
      <c r="F1080"/>
    </row>
    <row r="1081" spans="2:6" x14ac:dyDescent="0.3">
      <c r="B1081"/>
      <c r="C1081"/>
      <c r="D1081"/>
      <c r="E1081"/>
      <c r="F1081"/>
    </row>
    <row r="1082" spans="2:6" x14ac:dyDescent="0.3">
      <c r="B1082"/>
      <c r="C1082"/>
      <c r="D1082"/>
      <c r="E1082"/>
      <c r="F1082"/>
    </row>
    <row r="1083" spans="2:6" x14ac:dyDescent="0.3">
      <c r="B1083"/>
      <c r="C1083"/>
      <c r="D1083"/>
      <c r="E1083"/>
      <c r="F1083"/>
    </row>
    <row r="1084" spans="2:6" x14ac:dyDescent="0.3">
      <c r="B1084"/>
      <c r="C1084"/>
      <c r="D1084"/>
      <c r="E1084"/>
      <c r="F1084"/>
    </row>
    <row r="1085" spans="2:6" x14ac:dyDescent="0.3">
      <c r="B1085"/>
      <c r="C1085"/>
      <c r="D1085"/>
      <c r="E1085"/>
      <c r="F1085"/>
    </row>
    <row r="1086" spans="2:6" x14ac:dyDescent="0.3">
      <c r="B1086"/>
      <c r="C1086"/>
      <c r="D1086"/>
      <c r="E1086"/>
      <c r="F1086"/>
    </row>
    <row r="1087" spans="2:6" x14ac:dyDescent="0.3">
      <c r="B1087"/>
      <c r="C1087"/>
      <c r="D1087"/>
      <c r="E1087"/>
      <c r="F1087"/>
    </row>
    <row r="1088" spans="2:6" x14ac:dyDescent="0.3">
      <c r="B1088"/>
      <c r="C1088"/>
      <c r="D1088"/>
      <c r="E1088"/>
      <c r="F1088"/>
    </row>
    <row r="1089" spans="2:6" x14ac:dyDescent="0.3">
      <c r="B1089"/>
      <c r="C1089"/>
      <c r="D1089"/>
      <c r="E1089"/>
      <c r="F1089"/>
    </row>
    <row r="1090" spans="2:6" x14ac:dyDescent="0.3">
      <c r="B1090"/>
      <c r="C1090"/>
      <c r="D1090"/>
      <c r="E1090"/>
      <c r="F1090"/>
    </row>
    <row r="1091" spans="2:6" x14ac:dyDescent="0.3">
      <c r="B1091"/>
      <c r="C1091"/>
      <c r="D1091"/>
      <c r="E1091"/>
      <c r="F1091"/>
    </row>
    <row r="1092" spans="2:6" x14ac:dyDescent="0.3">
      <c r="B1092"/>
      <c r="C1092"/>
      <c r="D1092"/>
      <c r="E1092"/>
      <c r="F1092"/>
    </row>
    <row r="1093" spans="2:6" x14ac:dyDescent="0.3">
      <c r="B1093"/>
      <c r="C1093"/>
      <c r="D1093"/>
      <c r="E1093"/>
      <c r="F1093"/>
    </row>
    <row r="1094" spans="2:6" x14ac:dyDescent="0.3">
      <c r="B1094"/>
      <c r="C1094"/>
      <c r="D1094"/>
      <c r="E1094"/>
      <c r="F1094"/>
    </row>
    <row r="1095" spans="2:6" x14ac:dyDescent="0.3">
      <c r="B1095"/>
      <c r="C1095"/>
      <c r="D1095"/>
      <c r="E1095"/>
      <c r="F1095"/>
    </row>
    <row r="1096" spans="2:6" x14ac:dyDescent="0.3">
      <c r="B1096"/>
      <c r="C1096"/>
      <c r="D1096"/>
      <c r="E1096"/>
      <c r="F1096"/>
    </row>
    <row r="1097" spans="2:6" x14ac:dyDescent="0.3">
      <c r="B1097"/>
      <c r="C1097"/>
      <c r="D1097"/>
      <c r="E1097"/>
      <c r="F1097"/>
    </row>
    <row r="1098" spans="2:6" x14ac:dyDescent="0.3">
      <c r="B1098"/>
      <c r="C1098"/>
      <c r="D1098"/>
      <c r="E1098"/>
      <c r="F1098"/>
    </row>
    <row r="1099" spans="2:6" x14ac:dyDescent="0.3">
      <c r="B1099"/>
      <c r="C1099"/>
      <c r="D1099"/>
      <c r="E1099"/>
      <c r="F1099"/>
    </row>
    <row r="1100" spans="2:6" x14ac:dyDescent="0.3">
      <c r="B1100"/>
      <c r="C1100"/>
      <c r="D1100"/>
      <c r="E1100"/>
      <c r="F1100"/>
    </row>
    <row r="1101" spans="2:6" x14ac:dyDescent="0.3">
      <c r="B1101"/>
      <c r="C1101"/>
      <c r="D1101"/>
      <c r="E1101"/>
      <c r="F1101"/>
    </row>
    <row r="1102" spans="2:6" x14ac:dyDescent="0.3">
      <c r="B1102"/>
      <c r="C1102"/>
      <c r="D1102"/>
      <c r="E1102"/>
      <c r="F1102"/>
    </row>
    <row r="1103" spans="2:6" x14ac:dyDescent="0.3">
      <c r="B1103"/>
      <c r="C1103"/>
      <c r="D1103"/>
      <c r="E1103"/>
      <c r="F1103"/>
    </row>
    <row r="1104" spans="2:6" x14ac:dyDescent="0.3">
      <c r="B1104"/>
      <c r="C1104"/>
      <c r="D1104"/>
      <c r="E1104"/>
      <c r="F1104"/>
    </row>
    <row r="1105" spans="2:6" x14ac:dyDescent="0.3">
      <c r="B1105"/>
      <c r="C1105"/>
      <c r="D1105"/>
      <c r="E1105"/>
      <c r="F1105"/>
    </row>
    <row r="1106" spans="2:6" x14ac:dyDescent="0.3">
      <c r="B1106"/>
      <c r="C1106"/>
      <c r="D1106"/>
      <c r="E1106"/>
      <c r="F1106"/>
    </row>
    <row r="1107" spans="2:6" x14ac:dyDescent="0.3">
      <c r="B1107"/>
      <c r="C1107"/>
      <c r="D1107"/>
      <c r="E1107"/>
      <c r="F1107"/>
    </row>
    <row r="1108" spans="2:6" x14ac:dyDescent="0.3">
      <c r="B1108"/>
      <c r="C1108"/>
      <c r="D1108"/>
      <c r="E1108"/>
      <c r="F1108"/>
    </row>
    <row r="1109" spans="2:6" x14ac:dyDescent="0.3">
      <c r="B1109"/>
      <c r="C1109"/>
      <c r="D1109"/>
      <c r="E1109"/>
      <c r="F1109"/>
    </row>
    <row r="1110" spans="2:6" x14ac:dyDescent="0.3">
      <c r="B1110"/>
      <c r="C1110"/>
      <c r="D1110"/>
      <c r="E1110"/>
      <c r="F1110"/>
    </row>
    <row r="1111" spans="2:6" x14ac:dyDescent="0.3">
      <c r="B1111"/>
      <c r="C1111"/>
      <c r="D1111"/>
      <c r="E1111"/>
      <c r="F1111"/>
    </row>
    <row r="1112" spans="2:6" x14ac:dyDescent="0.3">
      <c r="B1112"/>
      <c r="C1112"/>
      <c r="D1112"/>
      <c r="E1112"/>
      <c r="F1112"/>
    </row>
    <row r="1113" spans="2:6" x14ac:dyDescent="0.3">
      <c r="B1113"/>
      <c r="C1113"/>
      <c r="D1113"/>
      <c r="E1113"/>
      <c r="F1113"/>
    </row>
    <row r="1114" spans="2:6" x14ac:dyDescent="0.3">
      <c r="B1114"/>
      <c r="C1114"/>
      <c r="D1114"/>
      <c r="E1114"/>
      <c r="F1114"/>
    </row>
    <row r="1115" spans="2:6" x14ac:dyDescent="0.3">
      <c r="B1115"/>
      <c r="C1115"/>
      <c r="D1115"/>
      <c r="E1115"/>
      <c r="F1115"/>
    </row>
    <row r="1116" spans="2:6" x14ac:dyDescent="0.3">
      <c r="B1116"/>
      <c r="C1116"/>
      <c r="D1116"/>
      <c r="E1116"/>
      <c r="F1116"/>
    </row>
    <row r="1117" spans="2:6" x14ac:dyDescent="0.3">
      <c r="B1117"/>
      <c r="C1117"/>
      <c r="D1117"/>
      <c r="E1117"/>
      <c r="F1117"/>
    </row>
    <row r="1118" spans="2:6" x14ac:dyDescent="0.3">
      <c r="B1118"/>
      <c r="C1118"/>
      <c r="D1118"/>
      <c r="E1118"/>
      <c r="F1118"/>
    </row>
    <row r="1119" spans="2:6" x14ac:dyDescent="0.3">
      <c r="B1119"/>
      <c r="C1119"/>
      <c r="D1119"/>
      <c r="E1119"/>
      <c r="F1119"/>
    </row>
    <row r="1120" spans="2:6" x14ac:dyDescent="0.3">
      <c r="B1120"/>
      <c r="C1120"/>
      <c r="D1120"/>
      <c r="E1120"/>
      <c r="F1120"/>
    </row>
    <row r="1121" spans="2:6" x14ac:dyDescent="0.3">
      <c r="B1121"/>
      <c r="C1121"/>
      <c r="D1121"/>
      <c r="E1121"/>
      <c r="F1121"/>
    </row>
    <row r="1122" spans="2:6" x14ac:dyDescent="0.3">
      <c r="B1122"/>
      <c r="C1122"/>
      <c r="D1122"/>
      <c r="E1122"/>
      <c r="F1122"/>
    </row>
    <row r="1123" spans="2:6" x14ac:dyDescent="0.3">
      <c r="B1123"/>
      <c r="C1123"/>
      <c r="D1123"/>
      <c r="E1123"/>
      <c r="F1123"/>
    </row>
    <row r="1124" spans="2:6" x14ac:dyDescent="0.3">
      <c r="B1124"/>
      <c r="C1124"/>
      <c r="D1124"/>
      <c r="E1124"/>
      <c r="F1124"/>
    </row>
    <row r="1125" spans="2:6" x14ac:dyDescent="0.3">
      <c r="B1125"/>
      <c r="C1125"/>
      <c r="D1125"/>
      <c r="E1125"/>
      <c r="F1125"/>
    </row>
    <row r="1126" spans="2:6" x14ac:dyDescent="0.3">
      <c r="B1126"/>
      <c r="C1126"/>
      <c r="D1126"/>
      <c r="E1126"/>
      <c r="F1126"/>
    </row>
    <row r="1127" spans="2:6" x14ac:dyDescent="0.3">
      <c r="B1127"/>
      <c r="C1127"/>
      <c r="D1127"/>
      <c r="E1127"/>
      <c r="F1127"/>
    </row>
    <row r="1128" spans="2:6" x14ac:dyDescent="0.3">
      <c r="B1128"/>
      <c r="C1128"/>
      <c r="D1128"/>
      <c r="E1128"/>
      <c r="F1128"/>
    </row>
    <row r="1129" spans="2:6" x14ac:dyDescent="0.3">
      <c r="B1129"/>
      <c r="C1129"/>
      <c r="D1129"/>
      <c r="E1129"/>
      <c r="F1129"/>
    </row>
    <row r="1130" spans="2:6" x14ac:dyDescent="0.3">
      <c r="B1130"/>
      <c r="C1130"/>
      <c r="D1130"/>
      <c r="E1130"/>
      <c r="F1130"/>
    </row>
    <row r="1131" spans="2:6" x14ac:dyDescent="0.3">
      <c r="B1131"/>
      <c r="C1131"/>
      <c r="D1131"/>
      <c r="E1131"/>
      <c r="F1131"/>
    </row>
    <row r="1132" spans="2:6" x14ac:dyDescent="0.3">
      <c r="B1132"/>
      <c r="C1132"/>
      <c r="D1132"/>
      <c r="E1132"/>
      <c r="F1132"/>
    </row>
    <row r="1133" spans="2:6" x14ac:dyDescent="0.3">
      <c r="B1133"/>
      <c r="C1133"/>
      <c r="D1133"/>
      <c r="E1133"/>
      <c r="F1133"/>
    </row>
    <row r="1134" spans="2:6" x14ac:dyDescent="0.3">
      <c r="B1134"/>
      <c r="C1134"/>
      <c r="D1134"/>
      <c r="E1134"/>
      <c r="F1134"/>
    </row>
    <row r="1135" spans="2:6" x14ac:dyDescent="0.3">
      <c r="B1135"/>
      <c r="C1135"/>
      <c r="D1135"/>
      <c r="E1135"/>
      <c r="F1135"/>
    </row>
    <row r="1136" spans="2:6" x14ac:dyDescent="0.3">
      <c r="B1136"/>
      <c r="C1136"/>
      <c r="D1136"/>
      <c r="E1136"/>
      <c r="F1136"/>
    </row>
    <row r="1137" spans="2:6" x14ac:dyDescent="0.3">
      <c r="B1137"/>
      <c r="C1137"/>
      <c r="D1137"/>
      <c r="E1137"/>
      <c r="F1137"/>
    </row>
    <row r="1138" spans="2:6" x14ac:dyDescent="0.3">
      <c r="B1138"/>
      <c r="C1138"/>
      <c r="D1138"/>
      <c r="E1138"/>
      <c r="F1138"/>
    </row>
    <row r="1139" spans="2:6" x14ac:dyDescent="0.3">
      <c r="B1139"/>
      <c r="C1139"/>
      <c r="D1139"/>
      <c r="E1139"/>
      <c r="F1139"/>
    </row>
    <row r="1140" spans="2:6" x14ac:dyDescent="0.3">
      <c r="B1140"/>
      <c r="C1140"/>
      <c r="D1140"/>
      <c r="E1140"/>
      <c r="F1140"/>
    </row>
    <row r="1141" spans="2:6" x14ac:dyDescent="0.3">
      <c r="B1141"/>
      <c r="C1141"/>
      <c r="D1141"/>
      <c r="E1141"/>
      <c r="F1141"/>
    </row>
    <row r="1142" spans="2:6" x14ac:dyDescent="0.3">
      <c r="B1142"/>
      <c r="C1142"/>
      <c r="D1142"/>
      <c r="E1142"/>
      <c r="F1142"/>
    </row>
    <row r="1143" spans="2:6" x14ac:dyDescent="0.3">
      <c r="B1143"/>
      <c r="C1143"/>
      <c r="D1143"/>
      <c r="E1143"/>
      <c r="F1143"/>
    </row>
    <row r="1144" spans="2:6" x14ac:dyDescent="0.3">
      <c r="B1144"/>
      <c r="C1144"/>
      <c r="D1144"/>
      <c r="E1144"/>
      <c r="F1144"/>
    </row>
    <row r="1145" spans="2:6" x14ac:dyDescent="0.3">
      <c r="B1145"/>
      <c r="C1145"/>
      <c r="D1145"/>
      <c r="E1145"/>
      <c r="F1145"/>
    </row>
    <row r="1146" spans="2:6" x14ac:dyDescent="0.3">
      <c r="B1146"/>
      <c r="C1146"/>
      <c r="D1146"/>
      <c r="E1146"/>
      <c r="F1146"/>
    </row>
    <row r="1147" spans="2:6" x14ac:dyDescent="0.3">
      <c r="B1147"/>
      <c r="C1147"/>
      <c r="D1147"/>
      <c r="E1147"/>
      <c r="F1147"/>
    </row>
    <row r="1148" spans="2:6" x14ac:dyDescent="0.3">
      <c r="B1148"/>
      <c r="C1148"/>
      <c r="D1148"/>
      <c r="E1148"/>
      <c r="F1148"/>
    </row>
    <row r="1149" spans="2:6" x14ac:dyDescent="0.3">
      <c r="B1149"/>
      <c r="C1149"/>
      <c r="D1149"/>
      <c r="E1149"/>
      <c r="F1149"/>
    </row>
    <row r="1150" spans="2:6" x14ac:dyDescent="0.3">
      <c r="B1150"/>
      <c r="C1150"/>
      <c r="D1150"/>
      <c r="E1150"/>
      <c r="F1150"/>
    </row>
    <row r="1151" spans="2:6" x14ac:dyDescent="0.3">
      <c r="B1151"/>
      <c r="C1151"/>
      <c r="D1151"/>
      <c r="E1151"/>
      <c r="F1151"/>
    </row>
    <row r="1152" spans="2:6" x14ac:dyDescent="0.3">
      <c r="B1152"/>
      <c r="C1152"/>
      <c r="D1152"/>
      <c r="E1152"/>
      <c r="F1152"/>
    </row>
    <row r="1153" spans="2:6" x14ac:dyDescent="0.3">
      <c r="B1153"/>
      <c r="C1153"/>
      <c r="D1153"/>
      <c r="E1153"/>
      <c r="F1153"/>
    </row>
    <row r="1154" spans="2:6" x14ac:dyDescent="0.3">
      <c r="B1154"/>
      <c r="C1154"/>
      <c r="D1154"/>
      <c r="E1154"/>
      <c r="F1154"/>
    </row>
    <row r="1155" spans="2:6" x14ac:dyDescent="0.3">
      <c r="B1155"/>
      <c r="C1155"/>
      <c r="D1155"/>
      <c r="E1155"/>
      <c r="F1155"/>
    </row>
    <row r="1156" spans="2:6" x14ac:dyDescent="0.3">
      <c r="B1156"/>
      <c r="C1156"/>
      <c r="D1156"/>
      <c r="E1156"/>
      <c r="F1156"/>
    </row>
    <row r="1157" spans="2:6" x14ac:dyDescent="0.3">
      <c r="B1157"/>
      <c r="C1157"/>
      <c r="D1157"/>
      <c r="E1157"/>
      <c r="F1157"/>
    </row>
    <row r="1158" spans="2:6" x14ac:dyDescent="0.3">
      <c r="B1158"/>
      <c r="C1158"/>
      <c r="D1158"/>
      <c r="E1158"/>
      <c r="F1158"/>
    </row>
    <row r="1159" spans="2:6" x14ac:dyDescent="0.3">
      <c r="B1159"/>
      <c r="C1159"/>
      <c r="D1159"/>
      <c r="E1159"/>
      <c r="F1159"/>
    </row>
    <row r="1160" spans="2:6" x14ac:dyDescent="0.3">
      <c r="B1160"/>
      <c r="C1160"/>
      <c r="D1160"/>
      <c r="E1160"/>
      <c r="F1160"/>
    </row>
    <row r="1161" spans="2:6" x14ac:dyDescent="0.3">
      <c r="B1161"/>
      <c r="C1161"/>
      <c r="D1161"/>
      <c r="E1161"/>
      <c r="F1161"/>
    </row>
    <row r="1162" spans="2:6" x14ac:dyDescent="0.3">
      <c r="B1162"/>
      <c r="C1162"/>
      <c r="D1162"/>
      <c r="E1162"/>
      <c r="F1162"/>
    </row>
    <row r="1163" spans="2:6" x14ac:dyDescent="0.3">
      <c r="B1163"/>
      <c r="C1163"/>
      <c r="D1163"/>
      <c r="E1163"/>
      <c r="F1163"/>
    </row>
    <row r="1164" spans="2:6" x14ac:dyDescent="0.3">
      <c r="B1164"/>
      <c r="C1164"/>
      <c r="D1164"/>
      <c r="E1164"/>
      <c r="F1164"/>
    </row>
    <row r="1165" spans="2:6" x14ac:dyDescent="0.3">
      <c r="B1165"/>
      <c r="C1165"/>
      <c r="D1165"/>
      <c r="E1165"/>
      <c r="F1165"/>
    </row>
    <row r="1166" spans="2:6" x14ac:dyDescent="0.3">
      <c r="B1166"/>
      <c r="C1166"/>
      <c r="D1166"/>
      <c r="E1166"/>
      <c r="F1166"/>
    </row>
    <row r="1167" spans="2:6" x14ac:dyDescent="0.3">
      <c r="B1167"/>
      <c r="C1167"/>
      <c r="D1167"/>
      <c r="E1167"/>
      <c r="F1167"/>
    </row>
    <row r="1168" spans="2:6" x14ac:dyDescent="0.3">
      <c r="B1168"/>
      <c r="C1168"/>
      <c r="D1168"/>
      <c r="E1168"/>
      <c r="F1168"/>
    </row>
    <row r="1169" spans="2:6" x14ac:dyDescent="0.3">
      <c r="B1169"/>
      <c r="C1169"/>
      <c r="D1169"/>
      <c r="E1169"/>
      <c r="F1169"/>
    </row>
    <row r="1170" spans="2:6" x14ac:dyDescent="0.3">
      <c r="B1170"/>
      <c r="C1170"/>
      <c r="D1170"/>
      <c r="E1170"/>
      <c r="F1170"/>
    </row>
    <row r="1171" spans="2:6" x14ac:dyDescent="0.3">
      <c r="B1171"/>
      <c r="C1171"/>
      <c r="D1171"/>
      <c r="E1171"/>
      <c r="F1171"/>
    </row>
    <row r="1172" spans="2:6" x14ac:dyDescent="0.3">
      <c r="B1172"/>
      <c r="C1172"/>
      <c r="D1172"/>
      <c r="E1172"/>
      <c r="F1172"/>
    </row>
    <row r="1173" spans="2:6" x14ac:dyDescent="0.3">
      <c r="B1173"/>
      <c r="C1173"/>
      <c r="D1173"/>
      <c r="E1173"/>
      <c r="F1173"/>
    </row>
    <row r="1174" spans="2:6" x14ac:dyDescent="0.3">
      <c r="B1174"/>
      <c r="C1174"/>
      <c r="D1174"/>
      <c r="E1174"/>
      <c r="F1174"/>
    </row>
    <row r="1175" spans="2:6" x14ac:dyDescent="0.3">
      <c r="B1175"/>
      <c r="C1175"/>
      <c r="D1175"/>
      <c r="E1175"/>
      <c r="F1175"/>
    </row>
    <row r="1176" spans="2:6" x14ac:dyDescent="0.3">
      <c r="B1176"/>
      <c r="C1176"/>
      <c r="D1176"/>
      <c r="E1176"/>
      <c r="F1176"/>
    </row>
    <row r="1177" spans="2:6" x14ac:dyDescent="0.3">
      <c r="B1177"/>
      <c r="C1177"/>
      <c r="D1177"/>
      <c r="E1177"/>
      <c r="F1177"/>
    </row>
    <row r="1178" spans="2:6" x14ac:dyDescent="0.3">
      <c r="B1178"/>
      <c r="C1178"/>
      <c r="D1178"/>
      <c r="E1178"/>
      <c r="F1178"/>
    </row>
    <row r="1179" spans="2:6" x14ac:dyDescent="0.3">
      <c r="B1179"/>
      <c r="C1179"/>
      <c r="D1179"/>
      <c r="E1179"/>
      <c r="F1179"/>
    </row>
    <row r="1180" spans="2:6" x14ac:dyDescent="0.3">
      <c r="B1180"/>
      <c r="C1180"/>
      <c r="D1180"/>
      <c r="E1180"/>
      <c r="F1180"/>
    </row>
    <row r="1181" spans="2:6" x14ac:dyDescent="0.3">
      <c r="B1181"/>
      <c r="C1181"/>
      <c r="D1181"/>
      <c r="E1181"/>
      <c r="F1181"/>
    </row>
    <row r="1182" spans="2:6" x14ac:dyDescent="0.3">
      <c r="B1182"/>
      <c r="C1182"/>
      <c r="D1182"/>
      <c r="E1182"/>
      <c r="F1182"/>
    </row>
    <row r="1183" spans="2:6" x14ac:dyDescent="0.3">
      <c r="B1183"/>
      <c r="C1183"/>
      <c r="D1183"/>
      <c r="E1183"/>
      <c r="F1183"/>
    </row>
    <row r="1184" spans="2:6" x14ac:dyDescent="0.3">
      <c r="B1184"/>
      <c r="C1184"/>
      <c r="D1184"/>
      <c r="E1184"/>
      <c r="F1184"/>
    </row>
    <row r="1185" spans="2:6" x14ac:dyDescent="0.3">
      <c r="B1185"/>
      <c r="C1185"/>
      <c r="D1185"/>
      <c r="E1185"/>
      <c r="F1185"/>
    </row>
    <row r="1186" spans="2:6" x14ac:dyDescent="0.3">
      <c r="B1186"/>
      <c r="C1186"/>
      <c r="D1186"/>
      <c r="E1186"/>
      <c r="F1186"/>
    </row>
    <row r="1187" spans="2:6" x14ac:dyDescent="0.3">
      <c r="B1187"/>
      <c r="C1187"/>
      <c r="D1187"/>
      <c r="E1187"/>
      <c r="F1187"/>
    </row>
    <row r="1188" spans="2:6" x14ac:dyDescent="0.3">
      <c r="B1188"/>
      <c r="C1188"/>
      <c r="D1188"/>
      <c r="E1188"/>
      <c r="F1188"/>
    </row>
    <row r="1189" spans="2:6" x14ac:dyDescent="0.3">
      <c r="B1189"/>
      <c r="C1189"/>
      <c r="D1189"/>
      <c r="E1189"/>
      <c r="F1189"/>
    </row>
    <row r="1190" spans="2:6" x14ac:dyDescent="0.3">
      <c r="B1190"/>
      <c r="C1190"/>
      <c r="D1190"/>
      <c r="E1190"/>
      <c r="F1190"/>
    </row>
    <row r="1191" spans="2:6" x14ac:dyDescent="0.3">
      <c r="B1191"/>
      <c r="C1191"/>
      <c r="D1191"/>
      <c r="E1191"/>
      <c r="F1191"/>
    </row>
    <row r="1192" spans="2:6" x14ac:dyDescent="0.3">
      <c r="B1192"/>
      <c r="C1192"/>
      <c r="D1192"/>
      <c r="E1192"/>
      <c r="F1192"/>
    </row>
    <row r="1193" spans="2:6" x14ac:dyDescent="0.3">
      <c r="B1193"/>
      <c r="C1193"/>
      <c r="D1193"/>
      <c r="E1193"/>
      <c r="F1193"/>
    </row>
    <row r="1194" spans="2:6" x14ac:dyDescent="0.3">
      <c r="B1194"/>
      <c r="C1194"/>
      <c r="D1194"/>
      <c r="E1194"/>
      <c r="F1194"/>
    </row>
    <row r="1195" spans="2:6" x14ac:dyDescent="0.3">
      <c r="B1195"/>
      <c r="C1195"/>
      <c r="D1195"/>
      <c r="E1195"/>
      <c r="F1195"/>
    </row>
    <row r="1196" spans="2:6" x14ac:dyDescent="0.3">
      <c r="B1196"/>
      <c r="C1196"/>
      <c r="D1196"/>
      <c r="E1196"/>
      <c r="F1196"/>
    </row>
    <row r="1197" spans="2:6" x14ac:dyDescent="0.3">
      <c r="B1197"/>
      <c r="C1197"/>
      <c r="D1197"/>
      <c r="E1197"/>
      <c r="F1197"/>
    </row>
    <row r="1198" spans="2:6" x14ac:dyDescent="0.3">
      <c r="B1198"/>
      <c r="C1198"/>
      <c r="D1198"/>
      <c r="E1198"/>
      <c r="F1198"/>
    </row>
    <row r="1199" spans="2:6" x14ac:dyDescent="0.3">
      <c r="B1199"/>
      <c r="C1199"/>
      <c r="D1199"/>
      <c r="E1199"/>
      <c r="F1199"/>
    </row>
    <row r="1200" spans="2:6" x14ac:dyDescent="0.3">
      <c r="B1200"/>
      <c r="C1200"/>
      <c r="D1200"/>
      <c r="E1200"/>
      <c r="F1200"/>
    </row>
    <row r="1201" spans="2:6" x14ac:dyDescent="0.3">
      <c r="B1201"/>
      <c r="C1201"/>
      <c r="D1201"/>
      <c r="E1201"/>
      <c r="F1201"/>
    </row>
    <row r="1202" spans="2:6" x14ac:dyDescent="0.3">
      <c r="B1202"/>
      <c r="C1202"/>
      <c r="D1202"/>
      <c r="E1202"/>
      <c r="F1202"/>
    </row>
    <row r="1203" spans="2:6" x14ac:dyDescent="0.3">
      <c r="B1203"/>
      <c r="C1203"/>
      <c r="D1203"/>
      <c r="E1203"/>
      <c r="F1203"/>
    </row>
    <row r="1204" spans="2:6" x14ac:dyDescent="0.3">
      <c r="B1204"/>
      <c r="C1204"/>
      <c r="D1204"/>
      <c r="E1204"/>
      <c r="F1204"/>
    </row>
    <row r="1205" spans="2:6" x14ac:dyDescent="0.3">
      <c r="B1205"/>
      <c r="C1205"/>
      <c r="D1205"/>
      <c r="E1205"/>
      <c r="F1205"/>
    </row>
    <row r="1206" spans="2:6" x14ac:dyDescent="0.3">
      <c r="B1206"/>
      <c r="C1206"/>
      <c r="D1206"/>
      <c r="E1206"/>
      <c r="F1206"/>
    </row>
    <row r="1207" spans="2:6" x14ac:dyDescent="0.3">
      <c r="B1207"/>
      <c r="C1207"/>
      <c r="D1207"/>
      <c r="E1207"/>
      <c r="F1207"/>
    </row>
    <row r="1208" spans="2:6" x14ac:dyDescent="0.3">
      <c r="B1208"/>
      <c r="C1208"/>
      <c r="D1208"/>
      <c r="E1208"/>
      <c r="F1208"/>
    </row>
    <row r="1209" spans="2:6" x14ac:dyDescent="0.3">
      <c r="B1209"/>
      <c r="C1209"/>
      <c r="D1209"/>
      <c r="E1209"/>
      <c r="F1209"/>
    </row>
    <row r="1210" spans="2:6" x14ac:dyDescent="0.3">
      <c r="B1210"/>
      <c r="C1210"/>
      <c r="D1210"/>
      <c r="E1210"/>
      <c r="F1210"/>
    </row>
    <row r="1211" spans="2:6" x14ac:dyDescent="0.3">
      <c r="B1211"/>
      <c r="C1211"/>
      <c r="D1211"/>
      <c r="E1211"/>
      <c r="F1211"/>
    </row>
    <row r="1212" spans="2:6" x14ac:dyDescent="0.3">
      <c r="B1212"/>
      <c r="C1212"/>
      <c r="D1212"/>
      <c r="E1212"/>
      <c r="F1212"/>
    </row>
    <row r="1213" spans="2:6" x14ac:dyDescent="0.3">
      <c r="B1213"/>
      <c r="C1213"/>
      <c r="D1213"/>
      <c r="E1213"/>
      <c r="F1213"/>
    </row>
    <row r="1214" spans="2:6" x14ac:dyDescent="0.3">
      <c r="B1214"/>
      <c r="C1214"/>
      <c r="D1214"/>
      <c r="E1214"/>
      <c r="F1214"/>
    </row>
    <row r="1215" spans="2:6" x14ac:dyDescent="0.3">
      <c r="B1215"/>
      <c r="C1215"/>
      <c r="D1215"/>
      <c r="E1215"/>
      <c r="F1215"/>
    </row>
    <row r="1216" spans="2:6" x14ac:dyDescent="0.3">
      <c r="B1216"/>
      <c r="C1216"/>
      <c r="D1216"/>
      <c r="E1216"/>
      <c r="F1216"/>
    </row>
    <row r="1217" spans="2:6" x14ac:dyDescent="0.3">
      <c r="B1217"/>
      <c r="C1217"/>
      <c r="D1217"/>
      <c r="E1217"/>
      <c r="F1217"/>
    </row>
    <row r="1218" spans="2:6" x14ac:dyDescent="0.3">
      <c r="B1218"/>
      <c r="C1218"/>
      <c r="D1218"/>
      <c r="E1218"/>
      <c r="F1218"/>
    </row>
    <row r="1219" spans="2:6" x14ac:dyDescent="0.3">
      <c r="B1219"/>
      <c r="C1219"/>
      <c r="D1219"/>
      <c r="E1219"/>
      <c r="F1219"/>
    </row>
    <row r="1220" spans="2:6" x14ac:dyDescent="0.3">
      <c r="B1220"/>
      <c r="C1220"/>
      <c r="D1220"/>
      <c r="E1220"/>
      <c r="F1220"/>
    </row>
    <row r="1221" spans="2:6" x14ac:dyDescent="0.3">
      <c r="B1221"/>
      <c r="C1221"/>
      <c r="D1221"/>
      <c r="E1221"/>
      <c r="F1221"/>
    </row>
    <row r="1222" spans="2:6" x14ac:dyDescent="0.3">
      <c r="B1222"/>
      <c r="C1222"/>
      <c r="D1222"/>
      <c r="E1222"/>
      <c r="F1222"/>
    </row>
    <row r="1223" spans="2:6" x14ac:dyDescent="0.3">
      <c r="B1223"/>
      <c r="C1223"/>
      <c r="D1223"/>
      <c r="E1223"/>
      <c r="F1223"/>
    </row>
    <row r="1224" spans="2:6" x14ac:dyDescent="0.3">
      <c r="B1224"/>
      <c r="C1224"/>
      <c r="D1224"/>
      <c r="E1224"/>
      <c r="F1224"/>
    </row>
    <row r="1225" spans="2:6" x14ac:dyDescent="0.3">
      <c r="B1225"/>
      <c r="C1225"/>
      <c r="D1225"/>
      <c r="E1225"/>
      <c r="F1225"/>
    </row>
    <row r="1226" spans="2:6" x14ac:dyDescent="0.3">
      <c r="B1226"/>
      <c r="C1226"/>
      <c r="D1226"/>
      <c r="E1226"/>
      <c r="F1226"/>
    </row>
    <row r="1227" spans="2:6" x14ac:dyDescent="0.3">
      <c r="B1227"/>
      <c r="C1227"/>
      <c r="D1227"/>
      <c r="E1227"/>
      <c r="F1227"/>
    </row>
    <row r="1228" spans="2:6" x14ac:dyDescent="0.3">
      <c r="B1228"/>
      <c r="C1228"/>
      <c r="D1228"/>
      <c r="E1228"/>
      <c r="F1228"/>
    </row>
    <row r="1229" spans="2:6" x14ac:dyDescent="0.3">
      <c r="B1229"/>
      <c r="C1229"/>
      <c r="D1229"/>
      <c r="E1229"/>
      <c r="F1229"/>
    </row>
    <row r="1230" spans="2:6" x14ac:dyDescent="0.3">
      <c r="B1230"/>
      <c r="C1230"/>
      <c r="D1230"/>
      <c r="E1230"/>
      <c r="F1230"/>
    </row>
    <row r="1231" spans="2:6" x14ac:dyDescent="0.3">
      <c r="B1231"/>
      <c r="C1231"/>
      <c r="D1231"/>
      <c r="E1231"/>
      <c r="F1231"/>
    </row>
    <row r="1232" spans="2:6" x14ac:dyDescent="0.3">
      <c r="B1232"/>
      <c r="C1232"/>
      <c r="D1232"/>
      <c r="E1232"/>
      <c r="F1232"/>
    </row>
    <row r="1233" spans="2:6" x14ac:dyDescent="0.3">
      <c r="B1233"/>
      <c r="C1233"/>
      <c r="D1233"/>
      <c r="E1233"/>
      <c r="F1233"/>
    </row>
    <row r="1234" spans="2:6" x14ac:dyDescent="0.3">
      <c r="B1234"/>
      <c r="C1234"/>
      <c r="D1234"/>
      <c r="E1234"/>
      <c r="F1234"/>
    </row>
    <row r="1235" spans="2:6" x14ac:dyDescent="0.3">
      <c r="B1235"/>
      <c r="C1235"/>
      <c r="D1235"/>
      <c r="E1235"/>
      <c r="F1235"/>
    </row>
    <row r="1236" spans="2:6" x14ac:dyDescent="0.3">
      <c r="B1236"/>
      <c r="C1236"/>
      <c r="D1236"/>
      <c r="E1236"/>
      <c r="F1236"/>
    </row>
    <row r="1237" spans="2:6" x14ac:dyDescent="0.3">
      <c r="B1237"/>
      <c r="C1237"/>
      <c r="D1237"/>
      <c r="E1237"/>
      <c r="F1237"/>
    </row>
    <row r="1238" spans="2:6" x14ac:dyDescent="0.3">
      <c r="B1238"/>
      <c r="C1238"/>
      <c r="D1238"/>
      <c r="E1238"/>
      <c r="F1238"/>
    </row>
    <row r="1239" spans="2:6" x14ac:dyDescent="0.3">
      <c r="B1239"/>
      <c r="C1239"/>
      <c r="D1239"/>
      <c r="E1239"/>
      <c r="F1239"/>
    </row>
    <row r="1240" spans="2:6" x14ac:dyDescent="0.3">
      <c r="B1240"/>
      <c r="C1240"/>
      <c r="D1240"/>
      <c r="E1240"/>
      <c r="F1240"/>
    </row>
    <row r="1241" spans="2:6" x14ac:dyDescent="0.3">
      <c r="B1241"/>
      <c r="C1241"/>
      <c r="D1241"/>
      <c r="E1241"/>
      <c r="F1241"/>
    </row>
    <row r="1242" spans="2:6" x14ac:dyDescent="0.3">
      <c r="B1242"/>
      <c r="C1242"/>
      <c r="D1242"/>
      <c r="E1242"/>
      <c r="F1242"/>
    </row>
    <row r="1243" spans="2:6" x14ac:dyDescent="0.3">
      <c r="B1243"/>
      <c r="C1243"/>
      <c r="D1243"/>
      <c r="E1243"/>
      <c r="F1243"/>
    </row>
    <row r="1244" spans="2:6" x14ac:dyDescent="0.3">
      <c r="B1244"/>
      <c r="C1244"/>
      <c r="D1244"/>
      <c r="E1244"/>
      <c r="F1244"/>
    </row>
    <row r="1245" spans="2:6" x14ac:dyDescent="0.3">
      <c r="B1245"/>
      <c r="C1245"/>
      <c r="D1245"/>
      <c r="E1245"/>
      <c r="F1245"/>
    </row>
    <row r="1246" spans="2:6" x14ac:dyDescent="0.3">
      <c r="B1246"/>
      <c r="C1246"/>
      <c r="D1246"/>
      <c r="E1246"/>
      <c r="F1246"/>
    </row>
    <row r="1247" spans="2:6" x14ac:dyDescent="0.3">
      <c r="B1247"/>
      <c r="C1247"/>
      <c r="D1247"/>
      <c r="E1247"/>
      <c r="F1247"/>
    </row>
    <row r="1248" spans="2:6" x14ac:dyDescent="0.3">
      <c r="B1248"/>
      <c r="C1248"/>
      <c r="D1248"/>
      <c r="E1248"/>
      <c r="F1248"/>
    </row>
    <row r="1249" spans="2:6" x14ac:dyDescent="0.3">
      <c r="B1249"/>
      <c r="C1249"/>
      <c r="D1249"/>
      <c r="E1249"/>
      <c r="F1249"/>
    </row>
    <row r="1250" spans="2:6" x14ac:dyDescent="0.3">
      <c r="B1250"/>
      <c r="C1250"/>
      <c r="D1250"/>
      <c r="E1250"/>
      <c r="F1250"/>
    </row>
    <row r="1251" spans="2:6" x14ac:dyDescent="0.3">
      <c r="B1251"/>
      <c r="C1251"/>
      <c r="D1251"/>
      <c r="E1251"/>
      <c r="F1251"/>
    </row>
    <row r="1252" spans="2:6" x14ac:dyDescent="0.3">
      <c r="B1252"/>
      <c r="C1252"/>
      <c r="D1252"/>
      <c r="E1252"/>
      <c r="F1252"/>
    </row>
    <row r="1253" spans="2:6" x14ac:dyDescent="0.3">
      <c r="B1253"/>
      <c r="C1253"/>
      <c r="D1253"/>
      <c r="E1253"/>
      <c r="F1253"/>
    </row>
    <row r="1254" spans="2:6" x14ac:dyDescent="0.3">
      <c r="B1254"/>
      <c r="C1254"/>
      <c r="D1254"/>
      <c r="E1254"/>
      <c r="F1254"/>
    </row>
    <row r="1255" spans="2:6" x14ac:dyDescent="0.3">
      <c r="B1255"/>
      <c r="C1255"/>
      <c r="D1255"/>
      <c r="E1255"/>
      <c r="F1255"/>
    </row>
    <row r="1256" spans="2:6" x14ac:dyDescent="0.3">
      <c r="B1256"/>
      <c r="C1256"/>
      <c r="D1256"/>
      <c r="E1256"/>
      <c r="F1256"/>
    </row>
    <row r="1257" spans="2:6" x14ac:dyDescent="0.3">
      <c r="B1257"/>
      <c r="C1257"/>
      <c r="D1257"/>
      <c r="E1257"/>
      <c r="F1257"/>
    </row>
    <row r="1258" spans="2:6" x14ac:dyDescent="0.3">
      <c r="B1258"/>
      <c r="C1258"/>
      <c r="D1258"/>
      <c r="E1258"/>
      <c r="F1258"/>
    </row>
    <row r="1259" spans="2:6" x14ac:dyDescent="0.3">
      <c r="B1259"/>
      <c r="C1259"/>
      <c r="D1259"/>
      <c r="E1259"/>
      <c r="F1259"/>
    </row>
    <row r="1260" spans="2:6" x14ac:dyDescent="0.3">
      <c r="B1260"/>
      <c r="C1260"/>
      <c r="D1260"/>
      <c r="E1260"/>
      <c r="F1260"/>
    </row>
    <row r="1261" spans="2:6" x14ac:dyDescent="0.3">
      <c r="B1261"/>
      <c r="C1261"/>
      <c r="D1261"/>
      <c r="E1261"/>
      <c r="F1261"/>
    </row>
    <row r="1262" spans="2:6" x14ac:dyDescent="0.3">
      <c r="B1262"/>
      <c r="C1262"/>
      <c r="D1262"/>
      <c r="E1262"/>
      <c r="F1262"/>
    </row>
    <row r="1263" spans="2:6" x14ac:dyDescent="0.3">
      <c r="B1263"/>
      <c r="C1263"/>
      <c r="D1263"/>
      <c r="E1263"/>
      <c r="F1263"/>
    </row>
    <row r="1264" spans="2:6" x14ac:dyDescent="0.3">
      <c r="B1264"/>
      <c r="C1264"/>
      <c r="D1264"/>
      <c r="E1264"/>
      <c r="F1264"/>
    </row>
    <row r="1265" spans="2:6" x14ac:dyDescent="0.3">
      <c r="B1265"/>
      <c r="C1265"/>
      <c r="D1265"/>
      <c r="E1265"/>
      <c r="F1265"/>
    </row>
    <row r="1266" spans="2:6" x14ac:dyDescent="0.3">
      <c r="B1266"/>
      <c r="C1266"/>
      <c r="D1266"/>
      <c r="E1266"/>
      <c r="F1266"/>
    </row>
    <row r="1267" spans="2:6" x14ac:dyDescent="0.3">
      <c r="B1267"/>
      <c r="C1267"/>
      <c r="D1267"/>
      <c r="E1267"/>
      <c r="F1267"/>
    </row>
    <row r="1268" spans="2:6" x14ac:dyDescent="0.3">
      <c r="B1268"/>
      <c r="C1268"/>
      <c r="D1268"/>
      <c r="E1268"/>
      <c r="F1268"/>
    </row>
    <row r="1269" spans="2:6" x14ac:dyDescent="0.3">
      <c r="B1269"/>
      <c r="C1269"/>
      <c r="D1269"/>
      <c r="E1269"/>
      <c r="F1269"/>
    </row>
    <row r="1270" spans="2:6" x14ac:dyDescent="0.3">
      <c r="B1270"/>
      <c r="C1270"/>
      <c r="D1270"/>
      <c r="E1270"/>
      <c r="F1270"/>
    </row>
    <row r="1271" spans="2:6" x14ac:dyDescent="0.3">
      <c r="B1271"/>
      <c r="C1271"/>
      <c r="D1271"/>
      <c r="E1271"/>
      <c r="F1271"/>
    </row>
    <row r="1272" spans="2:6" x14ac:dyDescent="0.3">
      <c r="B1272"/>
      <c r="C1272"/>
      <c r="D1272"/>
      <c r="E1272"/>
      <c r="F1272"/>
    </row>
    <row r="1273" spans="2:6" x14ac:dyDescent="0.3">
      <c r="B1273"/>
      <c r="C1273"/>
      <c r="D1273"/>
      <c r="E1273"/>
      <c r="F1273"/>
    </row>
    <row r="1274" spans="2:6" x14ac:dyDescent="0.3">
      <c r="B1274"/>
      <c r="C1274"/>
      <c r="D1274"/>
      <c r="E1274"/>
      <c r="F1274"/>
    </row>
    <row r="1275" spans="2:6" x14ac:dyDescent="0.3">
      <c r="B1275"/>
      <c r="C1275"/>
      <c r="D1275"/>
      <c r="E1275"/>
      <c r="F1275"/>
    </row>
    <row r="1276" spans="2:6" x14ac:dyDescent="0.3">
      <c r="B1276"/>
      <c r="C1276"/>
      <c r="D1276"/>
      <c r="E1276"/>
      <c r="F1276"/>
    </row>
    <row r="1277" spans="2:6" x14ac:dyDescent="0.3">
      <c r="B1277"/>
      <c r="C1277"/>
      <c r="D1277"/>
      <c r="E1277"/>
      <c r="F1277"/>
    </row>
    <row r="1278" spans="2:6" x14ac:dyDescent="0.3">
      <c r="B1278"/>
      <c r="C1278"/>
      <c r="D1278"/>
      <c r="E1278"/>
      <c r="F1278"/>
    </row>
    <row r="1279" spans="2:6" x14ac:dyDescent="0.3">
      <c r="B1279"/>
      <c r="C1279"/>
      <c r="D1279"/>
      <c r="E1279"/>
      <c r="F1279"/>
    </row>
    <row r="1280" spans="2:6" x14ac:dyDescent="0.3">
      <c r="B1280"/>
      <c r="C1280"/>
      <c r="D1280"/>
      <c r="E1280"/>
      <c r="F1280"/>
    </row>
    <row r="1281" spans="2:6" x14ac:dyDescent="0.3">
      <c r="B1281"/>
      <c r="C1281"/>
      <c r="D1281"/>
      <c r="E1281"/>
      <c r="F1281"/>
    </row>
    <row r="1282" spans="2:6" x14ac:dyDescent="0.3">
      <c r="B1282"/>
      <c r="C1282"/>
      <c r="D1282"/>
      <c r="E1282"/>
      <c r="F1282"/>
    </row>
    <row r="1283" spans="2:6" x14ac:dyDescent="0.3">
      <c r="B1283"/>
      <c r="C1283"/>
      <c r="D1283"/>
      <c r="E1283"/>
      <c r="F1283"/>
    </row>
    <row r="1284" spans="2:6" x14ac:dyDescent="0.3">
      <c r="B1284"/>
      <c r="C1284"/>
      <c r="D1284"/>
      <c r="E1284"/>
      <c r="F1284"/>
    </row>
    <row r="1285" spans="2:6" x14ac:dyDescent="0.3">
      <c r="B1285"/>
      <c r="C1285"/>
      <c r="D1285"/>
      <c r="E1285"/>
      <c r="F1285"/>
    </row>
    <row r="1286" spans="2:6" x14ac:dyDescent="0.3">
      <c r="B1286"/>
      <c r="C1286"/>
      <c r="D1286"/>
      <c r="E1286"/>
      <c r="F1286"/>
    </row>
    <row r="1287" spans="2:6" x14ac:dyDescent="0.3">
      <c r="B1287"/>
      <c r="C1287"/>
      <c r="D1287"/>
      <c r="E1287"/>
      <c r="F1287"/>
    </row>
    <row r="1288" spans="2:6" x14ac:dyDescent="0.3">
      <c r="B1288"/>
      <c r="C1288"/>
      <c r="D1288"/>
      <c r="E1288"/>
      <c r="F1288"/>
    </row>
    <row r="1289" spans="2:6" x14ac:dyDescent="0.3">
      <c r="B1289"/>
      <c r="C1289"/>
      <c r="D1289"/>
      <c r="E1289"/>
      <c r="F1289"/>
    </row>
    <row r="1290" spans="2:6" x14ac:dyDescent="0.3">
      <c r="B1290"/>
      <c r="C1290"/>
      <c r="D1290"/>
      <c r="E1290"/>
      <c r="F1290"/>
    </row>
    <row r="1291" spans="2:6" x14ac:dyDescent="0.3">
      <c r="B1291"/>
      <c r="C1291"/>
      <c r="D1291"/>
      <c r="E1291"/>
      <c r="F1291"/>
    </row>
    <row r="1292" spans="2:6" x14ac:dyDescent="0.3">
      <c r="B1292"/>
      <c r="C1292"/>
      <c r="D1292"/>
      <c r="E1292"/>
      <c r="F1292"/>
    </row>
    <row r="1293" spans="2:6" x14ac:dyDescent="0.3">
      <c r="B1293"/>
      <c r="C1293"/>
      <c r="D1293"/>
      <c r="E1293"/>
      <c r="F1293"/>
    </row>
    <row r="1294" spans="2:6" x14ac:dyDescent="0.3">
      <c r="B1294"/>
      <c r="C1294"/>
      <c r="D1294"/>
      <c r="E1294"/>
      <c r="F1294"/>
    </row>
    <row r="1295" spans="2:6" x14ac:dyDescent="0.3">
      <c r="B1295"/>
      <c r="C1295"/>
      <c r="D1295"/>
      <c r="E1295"/>
      <c r="F1295"/>
    </row>
    <row r="1296" spans="2:6" x14ac:dyDescent="0.3">
      <c r="B1296"/>
      <c r="C1296"/>
      <c r="D1296"/>
      <c r="E1296"/>
      <c r="F1296"/>
    </row>
    <row r="1297" spans="2:6" x14ac:dyDescent="0.3">
      <c r="B1297"/>
      <c r="C1297"/>
      <c r="D1297"/>
      <c r="E1297"/>
      <c r="F1297"/>
    </row>
    <row r="1298" spans="2:6" x14ac:dyDescent="0.3">
      <c r="B1298"/>
      <c r="C1298"/>
      <c r="D1298"/>
      <c r="E1298"/>
      <c r="F1298"/>
    </row>
    <row r="1299" spans="2:6" x14ac:dyDescent="0.3">
      <c r="B1299"/>
      <c r="C1299"/>
      <c r="D1299"/>
      <c r="E1299"/>
      <c r="F1299"/>
    </row>
    <row r="1300" spans="2:6" x14ac:dyDescent="0.3">
      <c r="B1300"/>
      <c r="C1300"/>
      <c r="D1300"/>
      <c r="E1300"/>
      <c r="F1300"/>
    </row>
    <row r="1301" spans="2:6" x14ac:dyDescent="0.3">
      <c r="B1301"/>
      <c r="C1301"/>
      <c r="D1301"/>
      <c r="E1301"/>
      <c r="F1301"/>
    </row>
    <row r="1302" spans="2:6" x14ac:dyDescent="0.3">
      <c r="B1302"/>
      <c r="C1302"/>
      <c r="D1302"/>
      <c r="E1302"/>
      <c r="F1302"/>
    </row>
    <row r="1303" spans="2:6" x14ac:dyDescent="0.3">
      <c r="B1303"/>
      <c r="C1303"/>
      <c r="D1303"/>
      <c r="E1303"/>
      <c r="F1303"/>
    </row>
    <row r="1304" spans="2:6" x14ac:dyDescent="0.3">
      <c r="B1304"/>
      <c r="C1304"/>
      <c r="D1304"/>
      <c r="E1304"/>
      <c r="F1304"/>
    </row>
    <row r="1305" spans="2:6" x14ac:dyDescent="0.3">
      <c r="B1305"/>
      <c r="C1305"/>
      <c r="D1305"/>
      <c r="E1305"/>
      <c r="F1305"/>
    </row>
    <row r="1306" spans="2:6" x14ac:dyDescent="0.3">
      <c r="B1306"/>
      <c r="C1306"/>
      <c r="D1306"/>
      <c r="E1306"/>
      <c r="F1306"/>
    </row>
    <row r="1307" spans="2:6" x14ac:dyDescent="0.3">
      <c r="B1307"/>
      <c r="C1307"/>
      <c r="D1307"/>
      <c r="E1307"/>
      <c r="F1307"/>
    </row>
    <row r="1308" spans="2:6" x14ac:dyDescent="0.3">
      <c r="B1308"/>
      <c r="C1308"/>
      <c r="D1308"/>
      <c r="E1308"/>
      <c r="F1308"/>
    </row>
    <row r="1309" spans="2:6" x14ac:dyDescent="0.3">
      <c r="B1309"/>
      <c r="C1309"/>
      <c r="D1309"/>
      <c r="E1309"/>
      <c r="F1309"/>
    </row>
    <row r="1310" spans="2:6" x14ac:dyDescent="0.3">
      <c r="B1310"/>
      <c r="C1310"/>
      <c r="D1310"/>
      <c r="E1310"/>
      <c r="F1310"/>
    </row>
    <row r="1311" spans="2:6" x14ac:dyDescent="0.3">
      <c r="B1311"/>
      <c r="C1311"/>
      <c r="D1311"/>
      <c r="E1311"/>
      <c r="F1311"/>
    </row>
    <row r="1312" spans="2:6" x14ac:dyDescent="0.3">
      <c r="B1312"/>
      <c r="C1312"/>
      <c r="D1312"/>
      <c r="E1312"/>
      <c r="F1312"/>
    </row>
    <row r="1313" spans="2:6" x14ac:dyDescent="0.3">
      <c r="B1313"/>
      <c r="C1313"/>
      <c r="D1313"/>
      <c r="E1313"/>
      <c r="F1313"/>
    </row>
    <row r="1314" spans="2:6" x14ac:dyDescent="0.3">
      <c r="B1314"/>
      <c r="C1314"/>
      <c r="D1314"/>
      <c r="E1314"/>
      <c r="F1314"/>
    </row>
    <row r="1315" spans="2:6" x14ac:dyDescent="0.3">
      <c r="B1315"/>
      <c r="C1315"/>
      <c r="D1315"/>
      <c r="E1315"/>
      <c r="F1315"/>
    </row>
    <row r="1316" spans="2:6" x14ac:dyDescent="0.3">
      <c r="B1316"/>
      <c r="C1316"/>
      <c r="D1316"/>
      <c r="E1316"/>
      <c r="F1316"/>
    </row>
    <row r="1317" spans="2:6" x14ac:dyDescent="0.3">
      <c r="B1317"/>
      <c r="C1317"/>
      <c r="D1317"/>
      <c r="E1317"/>
      <c r="F1317"/>
    </row>
    <row r="1318" spans="2:6" x14ac:dyDescent="0.3">
      <c r="B1318"/>
      <c r="C1318"/>
      <c r="D1318"/>
      <c r="E1318"/>
      <c r="F1318"/>
    </row>
    <row r="1319" spans="2:6" x14ac:dyDescent="0.3">
      <c r="B1319"/>
      <c r="C1319"/>
      <c r="D1319"/>
      <c r="E1319"/>
      <c r="F1319"/>
    </row>
    <row r="1320" spans="2:6" x14ac:dyDescent="0.3">
      <c r="B1320"/>
      <c r="C1320"/>
      <c r="D1320"/>
      <c r="E1320"/>
      <c r="F1320"/>
    </row>
    <row r="1321" spans="2:6" x14ac:dyDescent="0.3">
      <c r="B1321"/>
      <c r="C1321"/>
      <c r="D1321"/>
      <c r="E1321"/>
      <c r="F1321"/>
    </row>
    <row r="1322" spans="2:6" x14ac:dyDescent="0.3">
      <c r="B1322"/>
      <c r="C1322"/>
      <c r="D1322"/>
      <c r="E1322"/>
      <c r="F1322"/>
    </row>
    <row r="1323" spans="2:6" x14ac:dyDescent="0.3">
      <c r="B1323"/>
      <c r="C1323"/>
      <c r="D1323"/>
      <c r="E1323"/>
      <c r="F1323"/>
    </row>
    <row r="1324" spans="2:6" x14ac:dyDescent="0.3">
      <c r="B1324"/>
      <c r="C1324"/>
      <c r="D1324"/>
      <c r="E1324"/>
      <c r="F1324"/>
    </row>
    <row r="1325" spans="2:6" x14ac:dyDescent="0.3">
      <c r="B1325"/>
      <c r="C1325"/>
      <c r="D1325"/>
      <c r="E1325"/>
      <c r="F1325"/>
    </row>
    <row r="1326" spans="2:6" x14ac:dyDescent="0.3">
      <c r="B1326"/>
      <c r="C1326"/>
      <c r="D1326"/>
      <c r="E1326"/>
      <c r="F1326"/>
    </row>
    <row r="1327" spans="2:6" x14ac:dyDescent="0.3">
      <c r="B1327"/>
      <c r="C1327"/>
      <c r="D1327"/>
      <c r="E1327"/>
      <c r="F1327"/>
    </row>
    <row r="1328" spans="2:6" x14ac:dyDescent="0.3">
      <c r="B1328"/>
      <c r="C1328"/>
      <c r="D1328"/>
      <c r="E1328"/>
      <c r="F1328"/>
    </row>
    <row r="1329" spans="2:6" x14ac:dyDescent="0.3">
      <c r="B1329"/>
      <c r="C1329"/>
      <c r="D1329"/>
      <c r="E1329"/>
      <c r="F1329"/>
    </row>
    <row r="1330" spans="2:6" x14ac:dyDescent="0.3">
      <c r="B1330"/>
      <c r="C1330"/>
      <c r="D1330"/>
      <c r="E1330"/>
      <c r="F1330"/>
    </row>
    <row r="1331" spans="2:6" x14ac:dyDescent="0.3">
      <c r="B1331"/>
      <c r="C1331"/>
      <c r="D1331"/>
      <c r="E1331"/>
      <c r="F1331"/>
    </row>
    <row r="1332" spans="2:6" x14ac:dyDescent="0.3">
      <c r="B1332"/>
      <c r="C1332"/>
      <c r="D1332"/>
      <c r="E1332"/>
      <c r="F1332"/>
    </row>
    <row r="1333" spans="2:6" x14ac:dyDescent="0.3">
      <c r="B1333"/>
      <c r="C1333"/>
      <c r="D1333"/>
      <c r="E1333"/>
      <c r="F1333"/>
    </row>
    <row r="1334" spans="2:6" x14ac:dyDescent="0.3">
      <c r="B1334"/>
      <c r="C1334"/>
      <c r="D1334"/>
      <c r="E1334"/>
      <c r="F1334"/>
    </row>
    <row r="1335" spans="2:6" x14ac:dyDescent="0.3">
      <c r="B1335"/>
      <c r="C1335"/>
      <c r="D1335"/>
      <c r="E1335"/>
      <c r="F1335"/>
    </row>
    <row r="1336" spans="2:6" x14ac:dyDescent="0.3">
      <c r="B1336"/>
      <c r="C1336"/>
      <c r="D1336"/>
      <c r="E1336"/>
      <c r="F1336"/>
    </row>
    <row r="1337" spans="2:6" x14ac:dyDescent="0.3">
      <c r="B1337"/>
      <c r="C1337"/>
      <c r="D1337"/>
      <c r="E1337"/>
      <c r="F1337"/>
    </row>
    <row r="1338" spans="2:6" x14ac:dyDescent="0.3">
      <c r="B1338"/>
      <c r="C1338"/>
      <c r="D1338"/>
      <c r="E1338"/>
      <c r="F1338"/>
    </row>
    <row r="1339" spans="2:6" x14ac:dyDescent="0.3">
      <c r="B1339"/>
      <c r="C1339"/>
      <c r="D1339"/>
      <c r="E1339"/>
      <c r="F1339"/>
    </row>
    <row r="1340" spans="2:6" x14ac:dyDescent="0.3">
      <c r="B1340"/>
      <c r="C1340"/>
      <c r="D1340"/>
      <c r="E1340"/>
      <c r="F1340"/>
    </row>
    <row r="1341" spans="2:6" x14ac:dyDescent="0.3">
      <c r="B1341"/>
      <c r="C1341"/>
      <c r="D1341"/>
      <c r="E1341"/>
      <c r="F1341"/>
    </row>
    <row r="1342" spans="2:6" x14ac:dyDescent="0.3">
      <c r="B1342"/>
      <c r="C1342"/>
      <c r="D1342"/>
      <c r="E1342"/>
      <c r="F1342"/>
    </row>
    <row r="1343" spans="2:6" x14ac:dyDescent="0.3">
      <c r="B1343"/>
      <c r="C1343"/>
      <c r="D1343"/>
      <c r="E1343"/>
      <c r="F1343"/>
    </row>
    <row r="1344" spans="2:6" x14ac:dyDescent="0.3">
      <c r="B1344"/>
      <c r="C1344"/>
      <c r="D1344"/>
      <c r="E1344"/>
      <c r="F1344"/>
    </row>
    <row r="1345" spans="2:6" x14ac:dyDescent="0.3">
      <c r="B1345"/>
      <c r="C1345"/>
      <c r="D1345"/>
      <c r="E1345"/>
      <c r="F1345"/>
    </row>
    <row r="1346" spans="2:6" x14ac:dyDescent="0.3">
      <c r="B1346"/>
      <c r="C1346"/>
      <c r="D1346"/>
      <c r="E1346"/>
      <c r="F1346"/>
    </row>
    <row r="1347" spans="2:6" x14ac:dyDescent="0.3">
      <c r="B1347"/>
      <c r="C1347"/>
      <c r="D1347"/>
      <c r="E1347"/>
      <c r="F1347"/>
    </row>
    <row r="1348" spans="2:6" x14ac:dyDescent="0.3">
      <c r="B1348"/>
      <c r="C1348"/>
      <c r="D1348"/>
      <c r="E1348"/>
      <c r="F1348"/>
    </row>
    <row r="1349" spans="2:6" x14ac:dyDescent="0.3">
      <c r="B1349"/>
      <c r="C1349"/>
      <c r="D1349"/>
      <c r="E1349"/>
      <c r="F1349"/>
    </row>
    <row r="1350" spans="2:6" x14ac:dyDescent="0.3">
      <c r="B1350"/>
      <c r="C1350"/>
      <c r="D1350"/>
      <c r="E1350"/>
      <c r="F1350"/>
    </row>
    <row r="1351" spans="2:6" x14ac:dyDescent="0.3">
      <c r="B1351"/>
      <c r="C1351"/>
      <c r="D1351"/>
      <c r="E1351"/>
      <c r="F1351"/>
    </row>
    <row r="1352" spans="2:6" x14ac:dyDescent="0.3">
      <c r="B1352"/>
      <c r="C1352"/>
      <c r="D1352"/>
      <c r="E1352"/>
      <c r="F1352"/>
    </row>
    <row r="1353" spans="2:6" x14ac:dyDescent="0.3">
      <c r="B1353"/>
      <c r="C1353"/>
      <c r="D1353"/>
      <c r="E1353"/>
      <c r="F1353"/>
    </row>
    <row r="1354" spans="2:6" x14ac:dyDescent="0.3">
      <c r="B1354"/>
      <c r="C1354"/>
      <c r="D1354"/>
      <c r="E1354"/>
      <c r="F1354"/>
    </row>
    <row r="1355" spans="2:6" x14ac:dyDescent="0.3">
      <c r="B1355"/>
      <c r="C1355"/>
      <c r="D1355"/>
      <c r="E1355"/>
      <c r="F1355"/>
    </row>
    <row r="1356" spans="2:6" x14ac:dyDescent="0.3">
      <c r="B1356"/>
      <c r="C1356"/>
      <c r="D1356"/>
      <c r="E1356"/>
      <c r="F1356"/>
    </row>
    <row r="1357" spans="2:6" x14ac:dyDescent="0.3">
      <c r="B1357"/>
      <c r="C1357"/>
      <c r="D1357"/>
      <c r="E1357"/>
      <c r="F1357"/>
    </row>
    <row r="1358" spans="2:6" x14ac:dyDescent="0.3">
      <c r="B1358"/>
      <c r="C1358"/>
      <c r="D1358"/>
      <c r="E1358"/>
      <c r="F1358"/>
    </row>
    <row r="1359" spans="2:6" x14ac:dyDescent="0.3">
      <c r="B1359"/>
      <c r="C1359"/>
      <c r="D1359"/>
      <c r="E1359"/>
      <c r="F1359"/>
    </row>
    <row r="1360" spans="2:6" x14ac:dyDescent="0.3">
      <c r="B1360"/>
      <c r="C1360"/>
      <c r="D1360"/>
      <c r="E1360"/>
      <c r="F1360"/>
    </row>
    <row r="1361" spans="2:6" x14ac:dyDescent="0.3">
      <c r="B1361"/>
      <c r="C1361"/>
      <c r="D1361"/>
      <c r="E1361"/>
      <c r="F1361"/>
    </row>
    <row r="1362" spans="2:6" x14ac:dyDescent="0.3">
      <c r="B1362"/>
      <c r="C1362"/>
      <c r="D1362"/>
      <c r="E1362"/>
      <c r="F1362"/>
    </row>
    <row r="1363" spans="2:6" x14ac:dyDescent="0.3">
      <c r="B1363"/>
      <c r="C1363"/>
      <c r="D1363"/>
      <c r="E1363"/>
      <c r="F1363"/>
    </row>
    <row r="1364" spans="2:6" x14ac:dyDescent="0.3">
      <c r="B1364"/>
      <c r="C1364"/>
      <c r="D1364"/>
      <c r="E1364"/>
      <c r="F1364"/>
    </row>
    <row r="1365" spans="2:6" x14ac:dyDescent="0.3">
      <c r="B1365"/>
      <c r="C1365"/>
      <c r="D1365"/>
      <c r="E1365"/>
      <c r="F1365"/>
    </row>
    <row r="1366" spans="2:6" x14ac:dyDescent="0.3">
      <c r="B1366"/>
      <c r="C1366"/>
      <c r="D1366"/>
      <c r="E1366"/>
      <c r="F1366"/>
    </row>
    <row r="1367" spans="2:6" x14ac:dyDescent="0.3">
      <c r="B1367"/>
      <c r="C1367"/>
      <c r="D1367"/>
      <c r="E1367"/>
      <c r="F1367"/>
    </row>
    <row r="1368" spans="2:6" x14ac:dyDescent="0.3">
      <c r="B1368"/>
      <c r="C1368"/>
      <c r="D1368"/>
      <c r="E1368"/>
      <c r="F1368"/>
    </row>
    <row r="1369" spans="2:6" x14ac:dyDescent="0.3">
      <c r="B1369"/>
      <c r="C1369"/>
      <c r="D1369"/>
      <c r="E1369"/>
      <c r="F1369"/>
    </row>
    <row r="1370" spans="2:6" x14ac:dyDescent="0.3">
      <c r="B1370"/>
      <c r="C1370"/>
      <c r="D1370"/>
      <c r="E1370"/>
      <c r="F1370"/>
    </row>
    <row r="1371" spans="2:6" x14ac:dyDescent="0.3">
      <c r="B1371"/>
      <c r="C1371"/>
      <c r="D1371"/>
      <c r="E1371"/>
      <c r="F1371"/>
    </row>
    <row r="1372" spans="2:6" x14ac:dyDescent="0.3">
      <c r="B1372"/>
      <c r="C1372"/>
      <c r="D1372"/>
      <c r="E1372"/>
      <c r="F1372"/>
    </row>
    <row r="1373" spans="2:6" x14ac:dyDescent="0.3">
      <c r="B1373"/>
      <c r="C1373"/>
      <c r="D1373"/>
      <c r="E1373"/>
      <c r="F1373"/>
    </row>
    <row r="1374" spans="2:6" x14ac:dyDescent="0.3">
      <c r="B1374"/>
      <c r="C1374"/>
      <c r="D1374"/>
      <c r="E1374"/>
      <c r="F1374"/>
    </row>
    <row r="1375" spans="2:6" x14ac:dyDescent="0.3">
      <c r="B1375"/>
      <c r="C1375"/>
      <c r="D1375"/>
      <c r="E1375"/>
      <c r="F1375"/>
    </row>
    <row r="1376" spans="2:6" x14ac:dyDescent="0.3">
      <c r="B1376"/>
      <c r="C1376"/>
      <c r="D1376"/>
      <c r="E1376"/>
      <c r="F1376"/>
    </row>
    <row r="1377" spans="2:6" x14ac:dyDescent="0.3">
      <c r="B1377"/>
      <c r="C1377"/>
      <c r="D1377"/>
      <c r="E1377"/>
      <c r="F1377"/>
    </row>
    <row r="1378" spans="2:6" x14ac:dyDescent="0.3">
      <c r="B1378"/>
      <c r="C1378"/>
      <c r="D1378"/>
      <c r="E1378"/>
      <c r="F1378"/>
    </row>
    <row r="1379" spans="2:6" x14ac:dyDescent="0.3">
      <c r="B1379"/>
      <c r="C1379"/>
      <c r="D1379"/>
      <c r="E1379"/>
      <c r="F1379"/>
    </row>
    <row r="1380" spans="2:6" x14ac:dyDescent="0.3">
      <c r="B1380"/>
      <c r="C1380"/>
      <c r="D1380"/>
      <c r="E1380"/>
      <c r="F1380"/>
    </row>
    <row r="1381" spans="2:6" x14ac:dyDescent="0.3">
      <c r="B1381"/>
      <c r="C1381"/>
      <c r="D1381"/>
      <c r="E1381"/>
      <c r="F1381"/>
    </row>
    <row r="1382" spans="2:6" x14ac:dyDescent="0.3">
      <c r="B1382"/>
      <c r="C1382"/>
      <c r="D1382"/>
      <c r="E1382"/>
      <c r="F1382"/>
    </row>
    <row r="1383" spans="2:6" x14ac:dyDescent="0.3">
      <c r="B1383"/>
      <c r="C1383"/>
      <c r="D1383"/>
      <c r="E1383"/>
      <c r="F1383"/>
    </row>
    <row r="1384" spans="2:6" x14ac:dyDescent="0.3">
      <c r="B1384"/>
      <c r="C1384"/>
      <c r="D1384"/>
      <c r="E1384"/>
      <c r="F1384"/>
    </row>
    <row r="1385" spans="2:6" x14ac:dyDescent="0.3">
      <c r="B1385"/>
      <c r="C1385"/>
      <c r="D1385"/>
      <c r="E1385"/>
      <c r="F1385"/>
    </row>
    <row r="1386" spans="2:6" x14ac:dyDescent="0.3">
      <c r="B1386"/>
      <c r="C1386"/>
      <c r="D1386"/>
      <c r="E1386"/>
      <c r="F1386"/>
    </row>
    <row r="1387" spans="2:6" x14ac:dyDescent="0.3">
      <c r="B1387"/>
      <c r="C1387"/>
      <c r="D1387"/>
      <c r="E1387"/>
      <c r="F1387"/>
    </row>
    <row r="1388" spans="2:6" x14ac:dyDescent="0.3">
      <c r="B1388"/>
      <c r="C1388"/>
      <c r="D1388"/>
      <c r="E1388"/>
      <c r="F1388"/>
    </row>
    <row r="1389" spans="2:6" x14ac:dyDescent="0.3">
      <c r="B1389"/>
      <c r="C1389"/>
      <c r="D1389"/>
      <c r="E1389"/>
      <c r="F1389"/>
    </row>
    <row r="1390" spans="2:6" x14ac:dyDescent="0.3">
      <c r="B1390"/>
      <c r="C1390"/>
      <c r="D1390"/>
      <c r="E1390"/>
      <c r="F1390"/>
    </row>
    <row r="1391" spans="2:6" x14ac:dyDescent="0.3">
      <c r="B1391"/>
      <c r="C1391"/>
      <c r="D1391"/>
      <c r="E1391"/>
      <c r="F1391"/>
    </row>
    <row r="1392" spans="2:6" x14ac:dyDescent="0.3">
      <c r="B1392"/>
      <c r="C1392"/>
      <c r="D1392"/>
      <c r="E1392"/>
      <c r="F1392"/>
    </row>
    <row r="1393" spans="2:6" x14ac:dyDescent="0.3">
      <c r="B1393"/>
      <c r="C1393"/>
      <c r="D1393"/>
      <c r="E1393"/>
      <c r="F1393"/>
    </row>
    <row r="1394" spans="2:6" x14ac:dyDescent="0.3">
      <c r="B1394"/>
      <c r="C1394"/>
      <c r="D1394"/>
      <c r="E1394"/>
      <c r="F1394"/>
    </row>
    <row r="1395" spans="2:6" x14ac:dyDescent="0.3">
      <c r="B1395"/>
      <c r="C1395"/>
      <c r="D1395"/>
      <c r="E1395"/>
      <c r="F1395"/>
    </row>
    <row r="1396" spans="2:6" x14ac:dyDescent="0.3">
      <c r="B1396"/>
      <c r="C1396"/>
      <c r="D1396"/>
      <c r="E1396"/>
      <c r="F1396"/>
    </row>
    <row r="1397" spans="2:6" x14ac:dyDescent="0.3">
      <c r="B1397"/>
      <c r="C1397"/>
      <c r="D1397"/>
      <c r="E1397"/>
      <c r="F1397"/>
    </row>
    <row r="1398" spans="2:6" x14ac:dyDescent="0.3">
      <c r="B1398"/>
      <c r="C1398"/>
      <c r="D1398"/>
      <c r="E1398"/>
      <c r="F1398"/>
    </row>
    <row r="1399" spans="2:6" x14ac:dyDescent="0.3">
      <c r="B1399"/>
      <c r="C1399"/>
      <c r="D1399"/>
      <c r="E1399"/>
      <c r="F1399"/>
    </row>
    <row r="1400" spans="2:6" x14ac:dyDescent="0.3">
      <c r="B1400"/>
      <c r="C1400"/>
      <c r="D1400"/>
      <c r="E1400"/>
      <c r="F1400"/>
    </row>
    <row r="1401" spans="2:6" x14ac:dyDescent="0.3">
      <c r="B1401"/>
      <c r="C1401"/>
      <c r="D1401"/>
      <c r="E1401"/>
      <c r="F1401"/>
    </row>
    <row r="1402" spans="2:6" x14ac:dyDescent="0.3">
      <c r="B1402"/>
      <c r="C1402"/>
      <c r="D1402"/>
      <c r="E1402"/>
      <c r="F1402"/>
    </row>
    <row r="1403" spans="2:6" x14ac:dyDescent="0.3">
      <c r="B1403"/>
      <c r="C1403"/>
      <c r="D1403"/>
      <c r="E1403"/>
      <c r="F1403"/>
    </row>
    <row r="1404" spans="2:6" x14ac:dyDescent="0.3">
      <c r="B1404"/>
      <c r="C1404"/>
      <c r="D1404"/>
      <c r="E1404"/>
      <c r="F1404"/>
    </row>
    <row r="1405" spans="2:6" x14ac:dyDescent="0.3">
      <c r="B1405"/>
      <c r="C1405"/>
      <c r="D1405"/>
      <c r="E1405"/>
      <c r="F1405"/>
    </row>
    <row r="1406" spans="2:6" x14ac:dyDescent="0.3">
      <c r="B1406"/>
      <c r="C1406"/>
      <c r="D1406"/>
      <c r="E1406"/>
      <c r="F1406"/>
    </row>
    <row r="1407" spans="2:6" x14ac:dyDescent="0.3">
      <c r="B1407"/>
      <c r="C1407"/>
      <c r="D1407"/>
      <c r="E1407"/>
      <c r="F1407"/>
    </row>
    <row r="1408" spans="2:6" x14ac:dyDescent="0.3">
      <c r="B1408"/>
      <c r="C1408"/>
      <c r="D1408"/>
      <c r="E1408"/>
      <c r="F1408"/>
    </row>
    <row r="1409" spans="2:6" x14ac:dyDescent="0.3">
      <c r="B1409"/>
      <c r="C1409"/>
      <c r="D1409"/>
      <c r="E1409"/>
      <c r="F1409"/>
    </row>
    <row r="1410" spans="2:6" x14ac:dyDescent="0.3">
      <c r="B1410"/>
      <c r="C1410"/>
      <c r="D1410"/>
      <c r="E1410"/>
      <c r="F1410"/>
    </row>
    <row r="1411" spans="2:6" x14ac:dyDescent="0.3">
      <c r="B1411"/>
      <c r="C1411"/>
      <c r="D1411"/>
      <c r="E1411"/>
      <c r="F1411"/>
    </row>
    <row r="1412" spans="2:6" x14ac:dyDescent="0.3">
      <c r="B1412"/>
      <c r="C1412"/>
      <c r="D1412"/>
      <c r="E1412"/>
      <c r="F1412"/>
    </row>
    <row r="1413" spans="2:6" x14ac:dyDescent="0.3">
      <c r="B1413"/>
      <c r="C1413"/>
      <c r="D1413"/>
      <c r="E1413"/>
      <c r="F1413"/>
    </row>
    <row r="1414" spans="2:6" x14ac:dyDescent="0.3">
      <c r="B1414"/>
      <c r="C1414"/>
      <c r="D1414"/>
      <c r="E1414"/>
      <c r="F1414"/>
    </row>
    <row r="1415" spans="2:6" x14ac:dyDescent="0.3">
      <c r="B1415"/>
      <c r="C1415"/>
      <c r="D1415"/>
      <c r="E1415"/>
      <c r="F1415"/>
    </row>
    <row r="1416" spans="2:6" x14ac:dyDescent="0.3">
      <c r="B1416"/>
      <c r="C1416"/>
      <c r="D1416"/>
      <c r="E1416"/>
      <c r="F1416"/>
    </row>
    <row r="1417" spans="2:6" x14ac:dyDescent="0.3">
      <c r="B1417"/>
      <c r="C1417"/>
      <c r="D1417"/>
      <c r="E1417"/>
      <c r="F1417"/>
    </row>
    <row r="1418" spans="2:6" x14ac:dyDescent="0.3">
      <c r="B1418"/>
      <c r="C1418"/>
      <c r="D1418"/>
      <c r="E1418"/>
      <c r="F1418"/>
    </row>
    <row r="1419" spans="2:6" x14ac:dyDescent="0.3">
      <c r="B1419"/>
      <c r="C1419"/>
      <c r="D1419"/>
      <c r="E1419"/>
      <c r="F1419"/>
    </row>
    <row r="1420" spans="2:6" x14ac:dyDescent="0.3">
      <c r="B1420"/>
      <c r="C1420"/>
      <c r="D1420"/>
      <c r="E1420"/>
      <c r="F1420"/>
    </row>
    <row r="1421" spans="2:6" x14ac:dyDescent="0.3">
      <c r="B1421"/>
      <c r="C1421"/>
      <c r="D1421"/>
      <c r="E1421"/>
      <c r="F1421"/>
    </row>
    <row r="1422" spans="2:6" x14ac:dyDescent="0.3">
      <c r="B1422"/>
      <c r="C1422"/>
      <c r="D1422"/>
      <c r="E1422"/>
      <c r="F1422"/>
    </row>
    <row r="1423" spans="2:6" x14ac:dyDescent="0.3">
      <c r="B1423"/>
      <c r="C1423"/>
      <c r="D1423"/>
      <c r="E1423"/>
      <c r="F1423"/>
    </row>
    <row r="1424" spans="2:6" x14ac:dyDescent="0.3">
      <c r="B1424"/>
      <c r="C1424"/>
      <c r="D1424"/>
      <c r="E1424"/>
      <c r="F1424"/>
    </row>
    <row r="1425" spans="2:6" x14ac:dyDescent="0.3">
      <c r="B1425"/>
      <c r="C1425"/>
      <c r="D1425"/>
      <c r="E1425"/>
      <c r="F1425"/>
    </row>
    <row r="1426" spans="2:6" x14ac:dyDescent="0.3">
      <c r="B1426"/>
      <c r="C1426"/>
      <c r="D1426"/>
      <c r="E1426"/>
      <c r="F1426"/>
    </row>
    <row r="1427" spans="2:6" x14ac:dyDescent="0.3">
      <c r="B1427"/>
      <c r="C1427"/>
      <c r="D1427"/>
      <c r="E1427"/>
      <c r="F1427"/>
    </row>
    <row r="1428" spans="2:6" x14ac:dyDescent="0.3">
      <c r="B1428"/>
      <c r="C1428"/>
      <c r="D1428"/>
      <c r="E1428"/>
      <c r="F1428"/>
    </row>
    <row r="1429" spans="2:6" x14ac:dyDescent="0.3">
      <c r="B1429"/>
      <c r="C1429"/>
      <c r="D1429"/>
      <c r="E1429"/>
      <c r="F1429"/>
    </row>
    <row r="1430" spans="2:6" x14ac:dyDescent="0.3">
      <c r="B1430"/>
      <c r="C1430"/>
      <c r="D1430"/>
      <c r="E1430"/>
      <c r="F1430"/>
    </row>
    <row r="1431" spans="2:6" x14ac:dyDescent="0.3">
      <c r="B1431"/>
      <c r="C1431"/>
      <c r="D1431"/>
      <c r="E1431"/>
      <c r="F1431"/>
    </row>
    <row r="1432" spans="2:6" x14ac:dyDescent="0.3">
      <c r="B1432"/>
      <c r="C1432"/>
      <c r="D1432"/>
      <c r="E1432"/>
      <c r="F1432"/>
    </row>
    <row r="1433" spans="2:6" x14ac:dyDescent="0.3">
      <c r="B1433"/>
      <c r="C1433"/>
      <c r="D1433"/>
      <c r="E1433"/>
      <c r="F1433"/>
    </row>
    <row r="1434" spans="2:6" x14ac:dyDescent="0.3">
      <c r="B1434"/>
      <c r="C1434"/>
      <c r="D1434"/>
      <c r="E1434"/>
      <c r="F1434"/>
    </row>
    <row r="1435" spans="2:6" x14ac:dyDescent="0.3">
      <c r="B1435"/>
      <c r="C1435"/>
      <c r="D1435"/>
      <c r="E1435"/>
      <c r="F1435"/>
    </row>
    <row r="1436" spans="2:6" x14ac:dyDescent="0.3">
      <c r="B1436"/>
      <c r="C1436"/>
      <c r="D1436"/>
      <c r="E1436"/>
      <c r="F1436"/>
    </row>
    <row r="1437" spans="2:6" x14ac:dyDescent="0.3">
      <c r="B1437"/>
      <c r="C1437"/>
      <c r="D1437"/>
      <c r="E1437"/>
      <c r="F1437"/>
    </row>
    <row r="1438" spans="2:6" x14ac:dyDescent="0.3">
      <c r="B1438"/>
      <c r="C1438"/>
      <c r="D1438"/>
      <c r="E1438"/>
      <c r="F1438"/>
    </row>
    <row r="1439" spans="2:6" x14ac:dyDescent="0.3">
      <c r="B1439"/>
      <c r="C1439"/>
      <c r="D1439"/>
      <c r="E1439"/>
      <c r="F1439"/>
    </row>
    <row r="1440" spans="2:6" x14ac:dyDescent="0.3">
      <c r="B1440"/>
      <c r="C1440"/>
      <c r="D1440"/>
      <c r="E1440"/>
      <c r="F1440"/>
    </row>
    <row r="1441" spans="2:6" x14ac:dyDescent="0.3">
      <c r="B1441"/>
      <c r="C1441"/>
      <c r="D1441"/>
      <c r="E1441"/>
      <c r="F1441"/>
    </row>
    <row r="1442" spans="2:6" x14ac:dyDescent="0.3">
      <c r="B1442"/>
      <c r="C1442"/>
      <c r="D1442"/>
      <c r="E1442"/>
      <c r="F1442"/>
    </row>
    <row r="1443" spans="2:6" x14ac:dyDescent="0.3">
      <c r="B1443"/>
      <c r="C1443"/>
      <c r="D1443"/>
      <c r="E1443"/>
      <c r="F1443"/>
    </row>
    <row r="1444" spans="2:6" x14ac:dyDescent="0.3">
      <c r="B1444"/>
      <c r="C1444"/>
      <c r="D1444"/>
      <c r="E1444"/>
      <c r="F1444"/>
    </row>
    <row r="1445" spans="2:6" x14ac:dyDescent="0.3">
      <c r="B1445"/>
      <c r="C1445"/>
      <c r="D1445"/>
      <c r="E1445"/>
      <c r="F1445"/>
    </row>
    <row r="1446" spans="2:6" x14ac:dyDescent="0.3">
      <c r="B1446"/>
      <c r="C1446"/>
      <c r="D1446"/>
      <c r="E1446"/>
      <c r="F1446"/>
    </row>
    <row r="1447" spans="2:6" x14ac:dyDescent="0.3">
      <c r="B1447"/>
      <c r="C1447"/>
      <c r="D1447"/>
      <c r="E1447"/>
      <c r="F1447"/>
    </row>
    <row r="1448" spans="2:6" x14ac:dyDescent="0.3">
      <c r="B1448"/>
      <c r="C1448"/>
      <c r="D1448"/>
      <c r="E1448"/>
      <c r="F1448"/>
    </row>
    <row r="1449" spans="2:6" x14ac:dyDescent="0.3">
      <c r="B1449"/>
      <c r="C1449"/>
      <c r="D1449"/>
      <c r="E1449"/>
      <c r="F1449"/>
    </row>
    <row r="1450" spans="2:6" x14ac:dyDescent="0.3">
      <c r="B1450"/>
      <c r="C1450"/>
      <c r="D1450"/>
      <c r="E1450"/>
      <c r="F1450"/>
    </row>
    <row r="1451" spans="2:6" x14ac:dyDescent="0.3">
      <c r="B1451"/>
      <c r="C1451"/>
      <c r="D1451"/>
      <c r="E1451"/>
      <c r="F1451"/>
    </row>
    <row r="1452" spans="2:6" x14ac:dyDescent="0.3">
      <c r="B1452"/>
      <c r="C1452"/>
      <c r="D1452"/>
      <c r="E1452"/>
      <c r="F1452"/>
    </row>
    <row r="1453" spans="2:6" x14ac:dyDescent="0.3">
      <c r="B1453"/>
      <c r="C1453"/>
      <c r="D1453"/>
      <c r="E1453"/>
      <c r="F1453"/>
    </row>
    <row r="1454" spans="2:6" x14ac:dyDescent="0.3">
      <c r="B1454"/>
      <c r="C1454"/>
      <c r="D1454"/>
      <c r="E1454"/>
      <c r="F1454"/>
    </row>
    <row r="1455" spans="2:6" x14ac:dyDescent="0.3">
      <c r="B1455"/>
      <c r="C1455"/>
      <c r="D1455"/>
      <c r="E1455"/>
      <c r="F1455"/>
    </row>
    <row r="1456" spans="2:6" x14ac:dyDescent="0.3">
      <c r="B1456"/>
      <c r="C1456"/>
      <c r="D1456"/>
      <c r="E1456"/>
      <c r="F1456"/>
    </row>
    <row r="1457" spans="2:6" x14ac:dyDescent="0.3">
      <c r="B1457"/>
      <c r="C1457"/>
      <c r="D1457"/>
      <c r="E1457"/>
      <c r="F1457"/>
    </row>
    <row r="1458" spans="2:6" x14ac:dyDescent="0.3">
      <c r="B1458"/>
      <c r="C1458"/>
      <c r="D1458"/>
      <c r="E1458"/>
      <c r="F1458"/>
    </row>
    <row r="1459" spans="2:6" x14ac:dyDescent="0.3">
      <c r="B1459"/>
      <c r="C1459"/>
      <c r="D1459"/>
      <c r="E1459"/>
      <c r="F1459"/>
    </row>
    <row r="1460" spans="2:6" x14ac:dyDescent="0.3">
      <c r="B1460"/>
      <c r="C1460"/>
      <c r="D1460"/>
      <c r="E1460"/>
      <c r="F1460"/>
    </row>
    <row r="1461" spans="2:6" x14ac:dyDescent="0.3">
      <c r="B1461"/>
      <c r="C1461"/>
      <c r="D1461"/>
      <c r="E1461"/>
      <c r="F1461"/>
    </row>
    <row r="1462" spans="2:6" x14ac:dyDescent="0.3">
      <c r="B1462"/>
      <c r="C1462"/>
      <c r="D1462"/>
      <c r="E1462"/>
      <c r="F1462"/>
    </row>
    <row r="1463" spans="2:6" x14ac:dyDescent="0.3">
      <c r="B1463"/>
      <c r="C1463"/>
      <c r="D1463"/>
      <c r="E1463"/>
      <c r="F1463"/>
    </row>
    <row r="1464" spans="2:6" x14ac:dyDescent="0.3">
      <c r="B1464"/>
      <c r="C1464"/>
      <c r="D1464"/>
      <c r="E1464"/>
      <c r="F1464"/>
    </row>
    <row r="1465" spans="2:6" x14ac:dyDescent="0.3">
      <c r="B1465"/>
      <c r="C1465"/>
      <c r="D1465"/>
      <c r="E1465"/>
      <c r="F1465"/>
    </row>
    <row r="1466" spans="2:6" x14ac:dyDescent="0.3">
      <c r="B1466"/>
      <c r="C1466"/>
      <c r="D1466"/>
      <c r="E1466"/>
      <c r="F1466"/>
    </row>
    <row r="1467" spans="2:6" x14ac:dyDescent="0.3">
      <c r="B1467"/>
      <c r="C1467"/>
      <c r="D1467"/>
      <c r="E1467"/>
      <c r="F1467"/>
    </row>
    <row r="1468" spans="2:6" x14ac:dyDescent="0.3">
      <c r="B1468"/>
      <c r="C1468"/>
      <c r="D1468"/>
      <c r="E1468"/>
      <c r="F1468"/>
    </row>
    <row r="1469" spans="2:6" x14ac:dyDescent="0.3">
      <c r="B1469"/>
      <c r="C1469"/>
      <c r="D1469"/>
      <c r="E1469"/>
      <c r="F1469"/>
    </row>
    <row r="1470" spans="2:6" x14ac:dyDescent="0.3">
      <c r="B1470"/>
      <c r="C1470"/>
      <c r="D1470"/>
      <c r="E1470"/>
      <c r="F1470"/>
    </row>
    <row r="1471" spans="2:6" x14ac:dyDescent="0.3">
      <c r="B1471"/>
      <c r="C1471"/>
      <c r="D1471"/>
      <c r="E1471"/>
      <c r="F1471"/>
    </row>
    <row r="1472" spans="2:6" x14ac:dyDescent="0.3">
      <c r="B1472"/>
      <c r="C1472"/>
      <c r="D1472"/>
      <c r="E1472"/>
      <c r="F1472"/>
    </row>
    <row r="1473" spans="2:6" x14ac:dyDescent="0.3">
      <c r="B1473"/>
      <c r="C1473"/>
      <c r="D1473"/>
      <c r="E1473"/>
      <c r="F1473"/>
    </row>
    <row r="1474" spans="2:6" x14ac:dyDescent="0.3">
      <c r="B1474"/>
      <c r="C1474"/>
      <c r="D1474"/>
      <c r="E1474"/>
      <c r="F1474"/>
    </row>
    <row r="1475" spans="2:6" x14ac:dyDescent="0.3">
      <c r="B1475"/>
      <c r="C1475"/>
      <c r="D1475"/>
      <c r="E1475"/>
      <c r="F1475"/>
    </row>
    <row r="1476" spans="2:6" x14ac:dyDescent="0.3">
      <c r="B1476"/>
      <c r="C1476"/>
      <c r="D1476"/>
      <c r="E1476"/>
      <c r="F1476"/>
    </row>
    <row r="1477" spans="2:6" x14ac:dyDescent="0.3">
      <c r="B1477"/>
      <c r="C1477"/>
      <c r="D1477"/>
      <c r="E1477"/>
      <c r="F1477"/>
    </row>
    <row r="1478" spans="2:6" x14ac:dyDescent="0.3">
      <c r="B1478"/>
      <c r="C1478"/>
      <c r="D1478"/>
      <c r="E1478"/>
      <c r="F1478"/>
    </row>
    <row r="1479" spans="2:6" x14ac:dyDescent="0.3">
      <c r="B1479"/>
      <c r="C1479"/>
      <c r="D1479"/>
      <c r="E1479"/>
      <c r="F1479"/>
    </row>
    <row r="1480" spans="2:6" x14ac:dyDescent="0.3">
      <c r="B1480"/>
      <c r="C1480"/>
      <c r="D1480"/>
      <c r="E1480"/>
      <c r="F1480"/>
    </row>
    <row r="1481" spans="2:6" x14ac:dyDescent="0.3">
      <c r="B1481"/>
      <c r="C1481"/>
      <c r="D1481"/>
      <c r="E1481"/>
      <c r="F1481"/>
    </row>
    <row r="1482" spans="2:6" x14ac:dyDescent="0.3">
      <c r="B1482"/>
      <c r="C1482"/>
      <c r="D1482"/>
      <c r="E1482"/>
      <c r="F1482"/>
    </row>
    <row r="1483" spans="2:6" x14ac:dyDescent="0.3">
      <c r="B1483"/>
      <c r="C1483"/>
      <c r="D1483"/>
      <c r="E1483"/>
      <c r="F1483"/>
    </row>
    <row r="1484" spans="2:6" x14ac:dyDescent="0.3">
      <c r="B1484"/>
      <c r="C1484"/>
      <c r="D1484"/>
      <c r="E1484"/>
      <c r="F1484"/>
    </row>
    <row r="1485" spans="2:6" x14ac:dyDescent="0.3">
      <c r="B1485"/>
      <c r="C1485"/>
      <c r="D1485"/>
      <c r="E1485"/>
      <c r="F1485"/>
    </row>
    <row r="1486" spans="2:6" x14ac:dyDescent="0.3">
      <c r="B1486"/>
      <c r="C1486"/>
      <c r="D1486"/>
      <c r="E1486"/>
      <c r="F1486"/>
    </row>
    <row r="1487" spans="2:6" x14ac:dyDescent="0.3">
      <c r="B1487"/>
      <c r="C1487"/>
      <c r="D1487"/>
      <c r="E1487"/>
      <c r="F1487"/>
    </row>
    <row r="1488" spans="2:6" x14ac:dyDescent="0.3">
      <c r="B1488"/>
      <c r="C1488"/>
      <c r="D1488"/>
      <c r="E1488"/>
      <c r="F1488"/>
    </row>
    <row r="1489" spans="2:6" x14ac:dyDescent="0.3">
      <c r="B1489"/>
      <c r="C1489"/>
      <c r="D1489"/>
      <c r="E1489"/>
      <c r="F1489"/>
    </row>
    <row r="1490" spans="2:6" x14ac:dyDescent="0.3">
      <c r="B1490"/>
      <c r="C1490"/>
      <c r="D1490"/>
      <c r="E1490"/>
      <c r="F1490"/>
    </row>
    <row r="1491" spans="2:6" x14ac:dyDescent="0.3">
      <c r="B1491"/>
      <c r="C1491"/>
      <c r="D1491"/>
      <c r="E1491"/>
      <c r="F1491"/>
    </row>
    <row r="1492" spans="2:6" x14ac:dyDescent="0.3">
      <c r="B1492"/>
      <c r="C1492"/>
      <c r="D1492"/>
      <c r="E1492"/>
      <c r="F1492"/>
    </row>
    <row r="1493" spans="2:6" x14ac:dyDescent="0.3">
      <c r="B1493"/>
      <c r="C1493"/>
      <c r="D1493"/>
      <c r="E1493"/>
      <c r="F1493"/>
    </row>
    <row r="1494" spans="2:6" x14ac:dyDescent="0.3">
      <c r="B1494"/>
      <c r="C1494"/>
      <c r="D1494"/>
      <c r="E1494"/>
      <c r="F1494"/>
    </row>
    <row r="1495" spans="2:6" x14ac:dyDescent="0.3">
      <c r="B1495"/>
      <c r="C1495"/>
      <c r="D1495"/>
      <c r="E1495"/>
      <c r="F1495"/>
    </row>
    <row r="1496" spans="2:6" x14ac:dyDescent="0.3">
      <c r="B1496"/>
      <c r="C1496"/>
      <c r="D1496"/>
      <c r="E1496"/>
      <c r="F1496"/>
    </row>
    <row r="1497" spans="2:6" x14ac:dyDescent="0.3">
      <c r="B1497"/>
      <c r="C1497"/>
      <c r="D1497"/>
      <c r="E1497"/>
      <c r="F1497"/>
    </row>
    <row r="1498" spans="2:6" x14ac:dyDescent="0.3">
      <c r="B1498"/>
      <c r="C1498"/>
      <c r="D1498"/>
      <c r="E1498"/>
      <c r="F1498"/>
    </row>
    <row r="1499" spans="2:6" x14ac:dyDescent="0.3">
      <c r="B1499"/>
      <c r="C1499"/>
      <c r="D1499"/>
      <c r="E1499"/>
      <c r="F1499"/>
    </row>
    <row r="1500" spans="2:6" x14ac:dyDescent="0.3">
      <c r="B1500"/>
      <c r="C1500"/>
      <c r="D1500"/>
      <c r="E1500"/>
      <c r="F1500"/>
    </row>
    <row r="1501" spans="2:6" x14ac:dyDescent="0.3">
      <c r="B1501"/>
      <c r="C1501"/>
      <c r="D1501"/>
      <c r="E1501"/>
      <c r="F1501"/>
    </row>
    <row r="1502" spans="2:6" x14ac:dyDescent="0.3">
      <c r="B1502"/>
      <c r="C1502"/>
      <c r="D1502"/>
      <c r="E1502"/>
      <c r="F1502"/>
    </row>
    <row r="1503" spans="2:6" x14ac:dyDescent="0.3">
      <c r="B1503"/>
      <c r="C1503"/>
      <c r="D1503"/>
      <c r="E1503"/>
      <c r="F1503"/>
    </row>
    <row r="1504" spans="2:6" x14ac:dyDescent="0.3">
      <c r="B1504"/>
      <c r="C1504"/>
      <c r="D1504"/>
      <c r="E1504"/>
      <c r="F1504"/>
    </row>
    <row r="1505" spans="2:6" x14ac:dyDescent="0.3">
      <c r="B1505"/>
      <c r="C1505"/>
      <c r="D1505"/>
      <c r="E1505"/>
      <c r="F1505"/>
    </row>
    <row r="1506" spans="2:6" x14ac:dyDescent="0.3">
      <c r="B1506"/>
      <c r="C1506"/>
      <c r="D1506"/>
      <c r="E1506"/>
      <c r="F1506"/>
    </row>
    <row r="1507" spans="2:6" x14ac:dyDescent="0.3">
      <c r="B1507"/>
      <c r="C1507"/>
      <c r="D1507"/>
      <c r="E1507"/>
      <c r="F1507"/>
    </row>
    <row r="1508" spans="2:6" x14ac:dyDescent="0.3">
      <c r="B1508"/>
      <c r="C1508"/>
      <c r="D1508"/>
      <c r="E1508"/>
      <c r="F1508"/>
    </row>
    <row r="1509" spans="2:6" x14ac:dyDescent="0.3">
      <c r="B1509"/>
      <c r="C1509"/>
      <c r="D1509"/>
      <c r="E1509"/>
      <c r="F1509"/>
    </row>
    <row r="1510" spans="2:6" x14ac:dyDescent="0.3">
      <c r="B1510"/>
      <c r="C1510"/>
      <c r="D1510"/>
      <c r="E1510"/>
      <c r="F1510"/>
    </row>
    <row r="1511" spans="2:6" x14ac:dyDescent="0.3">
      <c r="B1511"/>
      <c r="C1511"/>
      <c r="D1511"/>
      <c r="E1511"/>
      <c r="F1511"/>
    </row>
    <row r="1512" spans="2:6" x14ac:dyDescent="0.3">
      <c r="B1512"/>
      <c r="C1512"/>
      <c r="D1512"/>
      <c r="E1512"/>
      <c r="F1512"/>
    </row>
    <row r="1513" spans="2:6" x14ac:dyDescent="0.3">
      <c r="B1513"/>
      <c r="C1513"/>
      <c r="D1513"/>
      <c r="E1513"/>
      <c r="F1513"/>
    </row>
    <row r="1514" spans="2:6" x14ac:dyDescent="0.3">
      <c r="B1514"/>
      <c r="C1514"/>
      <c r="D1514"/>
      <c r="E1514"/>
      <c r="F1514"/>
    </row>
    <row r="1515" spans="2:6" x14ac:dyDescent="0.3">
      <c r="B1515"/>
      <c r="C1515"/>
      <c r="D1515"/>
      <c r="E1515"/>
      <c r="F1515"/>
    </row>
    <row r="1516" spans="2:6" x14ac:dyDescent="0.3">
      <c r="B1516"/>
      <c r="C1516"/>
      <c r="D1516"/>
      <c r="E1516"/>
      <c r="F1516"/>
    </row>
    <row r="1517" spans="2:6" x14ac:dyDescent="0.3">
      <c r="B1517"/>
      <c r="C1517"/>
      <c r="D1517"/>
      <c r="E1517"/>
      <c r="F1517"/>
    </row>
    <row r="1518" spans="2:6" x14ac:dyDescent="0.3">
      <c r="B1518"/>
      <c r="C1518"/>
      <c r="D1518"/>
      <c r="E1518"/>
      <c r="F1518"/>
    </row>
    <row r="1519" spans="2:6" x14ac:dyDescent="0.3">
      <c r="B1519"/>
      <c r="C1519"/>
      <c r="D1519"/>
      <c r="E1519"/>
      <c r="F1519"/>
    </row>
    <row r="1520" spans="2:6" x14ac:dyDescent="0.3">
      <c r="B1520"/>
      <c r="C1520"/>
      <c r="D1520"/>
      <c r="E1520"/>
      <c r="F1520"/>
    </row>
    <row r="1521" spans="2:6" x14ac:dyDescent="0.3">
      <c r="B1521"/>
      <c r="C1521"/>
      <c r="D1521"/>
      <c r="E1521"/>
      <c r="F1521"/>
    </row>
    <row r="1522" spans="2:6" x14ac:dyDescent="0.3">
      <c r="B1522"/>
      <c r="C1522"/>
      <c r="D1522"/>
      <c r="E1522"/>
      <c r="F1522"/>
    </row>
    <row r="1523" spans="2:6" x14ac:dyDescent="0.3">
      <c r="B1523"/>
      <c r="C1523"/>
      <c r="D1523"/>
      <c r="E1523"/>
      <c r="F1523"/>
    </row>
    <row r="1524" spans="2:6" x14ac:dyDescent="0.3">
      <c r="B1524"/>
      <c r="C1524"/>
      <c r="D1524"/>
      <c r="E1524"/>
      <c r="F1524"/>
    </row>
    <row r="1525" spans="2:6" x14ac:dyDescent="0.3">
      <c r="B1525"/>
      <c r="C1525"/>
      <c r="D1525"/>
      <c r="E1525"/>
      <c r="F1525"/>
    </row>
    <row r="1526" spans="2:6" x14ac:dyDescent="0.3">
      <c r="B1526"/>
      <c r="C1526"/>
      <c r="D1526"/>
      <c r="E1526"/>
      <c r="F1526"/>
    </row>
    <row r="1527" spans="2:6" x14ac:dyDescent="0.3">
      <c r="B1527"/>
      <c r="C1527"/>
      <c r="D1527"/>
      <c r="E1527"/>
      <c r="F1527"/>
    </row>
    <row r="1528" spans="2:6" x14ac:dyDescent="0.3">
      <c r="B1528"/>
      <c r="C1528"/>
      <c r="D1528"/>
      <c r="E1528"/>
      <c r="F1528"/>
    </row>
    <row r="1529" spans="2:6" x14ac:dyDescent="0.3">
      <c r="B1529"/>
      <c r="C1529"/>
      <c r="D1529"/>
      <c r="E1529"/>
      <c r="F1529"/>
    </row>
    <row r="1530" spans="2:6" x14ac:dyDescent="0.3">
      <c r="B1530"/>
      <c r="C1530"/>
      <c r="D1530"/>
      <c r="E1530"/>
      <c r="F1530"/>
    </row>
    <row r="1531" spans="2:6" x14ac:dyDescent="0.3">
      <c r="B1531"/>
      <c r="C1531"/>
      <c r="D1531"/>
      <c r="E1531"/>
      <c r="F1531"/>
    </row>
    <row r="1532" spans="2:6" x14ac:dyDescent="0.3">
      <c r="B1532"/>
      <c r="C1532"/>
      <c r="D1532"/>
      <c r="E1532"/>
      <c r="F1532"/>
    </row>
    <row r="1533" spans="2:6" x14ac:dyDescent="0.3">
      <c r="B1533"/>
      <c r="C1533"/>
      <c r="D1533"/>
      <c r="E1533"/>
      <c r="F1533"/>
    </row>
    <row r="1534" spans="2:6" x14ac:dyDescent="0.3">
      <c r="B1534"/>
      <c r="C1534"/>
      <c r="D1534"/>
      <c r="E1534"/>
      <c r="F1534"/>
    </row>
    <row r="1535" spans="2:6" x14ac:dyDescent="0.3">
      <c r="B1535"/>
      <c r="C1535"/>
      <c r="D1535"/>
      <c r="E1535"/>
      <c r="F1535"/>
    </row>
    <row r="1536" spans="2:6" x14ac:dyDescent="0.3">
      <c r="B1536"/>
      <c r="C1536"/>
      <c r="D1536"/>
      <c r="E1536"/>
      <c r="F1536"/>
    </row>
    <row r="1537" spans="2:6" x14ac:dyDescent="0.3">
      <c r="B1537"/>
      <c r="C1537"/>
      <c r="D1537"/>
      <c r="E1537"/>
      <c r="F1537"/>
    </row>
    <row r="1538" spans="2:6" x14ac:dyDescent="0.3">
      <c r="B1538"/>
      <c r="C1538"/>
      <c r="D1538"/>
      <c r="E1538"/>
      <c r="F1538"/>
    </row>
    <row r="1539" spans="2:6" x14ac:dyDescent="0.3">
      <c r="B1539"/>
      <c r="C1539"/>
      <c r="D1539"/>
      <c r="E1539"/>
      <c r="F1539"/>
    </row>
    <row r="1540" spans="2:6" x14ac:dyDescent="0.3">
      <c r="B1540"/>
      <c r="C1540"/>
      <c r="D1540"/>
      <c r="E1540"/>
      <c r="F1540"/>
    </row>
    <row r="1541" spans="2:6" x14ac:dyDescent="0.3">
      <c r="B1541"/>
      <c r="C1541"/>
      <c r="D1541"/>
      <c r="E1541"/>
      <c r="F1541"/>
    </row>
    <row r="1542" spans="2:6" x14ac:dyDescent="0.3">
      <c r="B1542"/>
      <c r="C1542"/>
      <c r="D1542"/>
      <c r="E1542"/>
      <c r="F1542"/>
    </row>
    <row r="1543" spans="2:6" x14ac:dyDescent="0.3">
      <c r="B1543"/>
      <c r="C1543"/>
      <c r="D1543"/>
      <c r="E1543"/>
      <c r="F1543"/>
    </row>
    <row r="1544" spans="2:6" x14ac:dyDescent="0.3">
      <c r="B1544"/>
      <c r="C1544"/>
      <c r="D1544"/>
      <c r="E1544"/>
      <c r="F1544"/>
    </row>
    <row r="1545" spans="2:6" x14ac:dyDescent="0.3">
      <c r="B1545"/>
      <c r="C1545"/>
      <c r="D1545"/>
      <c r="E1545"/>
      <c r="F1545"/>
    </row>
    <row r="1546" spans="2:6" x14ac:dyDescent="0.3">
      <c r="B1546"/>
      <c r="C1546"/>
      <c r="D1546"/>
      <c r="E1546"/>
      <c r="F1546"/>
    </row>
    <row r="1547" spans="2:6" x14ac:dyDescent="0.3">
      <c r="B1547"/>
      <c r="C1547"/>
      <c r="D1547"/>
      <c r="E1547"/>
      <c r="F1547"/>
    </row>
    <row r="1548" spans="2:6" x14ac:dyDescent="0.3">
      <c r="B1548"/>
      <c r="C1548"/>
      <c r="D1548"/>
      <c r="E1548"/>
      <c r="F1548"/>
    </row>
    <row r="1549" spans="2:6" x14ac:dyDescent="0.3">
      <c r="B1549"/>
      <c r="C1549"/>
      <c r="D1549"/>
      <c r="E1549"/>
      <c r="F1549"/>
    </row>
    <row r="1550" spans="2:6" x14ac:dyDescent="0.3">
      <c r="B1550"/>
      <c r="C1550"/>
      <c r="D1550"/>
      <c r="E1550"/>
      <c r="F1550"/>
    </row>
    <row r="1551" spans="2:6" x14ac:dyDescent="0.3">
      <c r="B1551"/>
      <c r="C1551"/>
      <c r="D1551"/>
      <c r="E1551"/>
      <c r="F1551"/>
    </row>
    <row r="1552" spans="2:6" x14ac:dyDescent="0.3">
      <c r="B1552"/>
      <c r="C1552"/>
      <c r="D1552"/>
      <c r="E1552"/>
      <c r="F1552"/>
    </row>
    <row r="1553" spans="2:6" x14ac:dyDescent="0.3">
      <c r="B1553"/>
      <c r="C1553"/>
      <c r="D1553"/>
      <c r="E1553"/>
      <c r="F1553"/>
    </row>
    <row r="1554" spans="2:6" x14ac:dyDescent="0.3">
      <c r="B1554"/>
      <c r="C1554"/>
      <c r="D1554"/>
      <c r="E1554"/>
      <c r="F1554"/>
    </row>
    <row r="1555" spans="2:6" x14ac:dyDescent="0.3">
      <c r="B1555"/>
      <c r="C1555"/>
      <c r="D1555"/>
      <c r="E1555"/>
      <c r="F1555"/>
    </row>
    <row r="1556" spans="2:6" x14ac:dyDescent="0.3">
      <c r="B1556"/>
      <c r="C1556"/>
      <c r="D1556"/>
      <c r="E1556"/>
      <c r="F1556"/>
    </row>
    <row r="1557" spans="2:6" x14ac:dyDescent="0.3">
      <c r="B1557"/>
      <c r="C1557"/>
      <c r="D1557"/>
      <c r="E1557"/>
      <c r="F1557"/>
    </row>
    <row r="1558" spans="2:6" x14ac:dyDescent="0.3">
      <c r="B1558"/>
      <c r="C1558"/>
      <c r="D1558"/>
      <c r="E1558"/>
      <c r="F1558"/>
    </row>
    <row r="1559" spans="2:6" x14ac:dyDescent="0.3">
      <c r="B1559"/>
      <c r="C1559"/>
      <c r="D1559"/>
      <c r="E1559"/>
      <c r="F1559"/>
    </row>
    <row r="1560" spans="2:6" x14ac:dyDescent="0.3">
      <c r="B1560"/>
      <c r="C1560"/>
      <c r="D1560"/>
      <c r="E1560"/>
      <c r="F1560"/>
    </row>
    <row r="1561" spans="2:6" x14ac:dyDescent="0.3">
      <c r="B1561"/>
      <c r="C1561"/>
      <c r="D1561"/>
      <c r="E1561"/>
      <c r="F1561"/>
    </row>
    <row r="1562" spans="2:6" x14ac:dyDescent="0.3">
      <c r="B1562"/>
      <c r="C1562"/>
      <c r="D1562"/>
      <c r="E1562"/>
      <c r="F1562"/>
    </row>
    <row r="1563" spans="2:6" x14ac:dyDescent="0.3">
      <c r="B1563"/>
      <c r="C1563"/>
      <c r="D1563"/>
      <c r="E1563"/>
      <c r="F1563"/>
    </row>
    <row r="1564" spans="2:6" x14ac:dyDescent="0.3">
      <c r="B1564"/>
      <c r="C1564"/>
      <c r="D1564"/>
      <c r="E1564"/>
      <c r="F1564"/>
    </row>
    <row r="1565" spans="2:6" x14ac:dyDescent="0.3">
      <c r="B1565"/>
      <c r="C1565"/>
      <c r="D1565"/>
      <c r="E1565"/>
      <c r="F1565"/>
    </row>
    <row r="1566" spans="2:6" x14ac:dyDescent="0.3">
      <c r="B1566"/>
      <c r="C1566"/>
      <c r="D1566"/>
      <c r="E1566"/>
      <c r="F1566"/>
    </row>
    <row r="1567" spans="2:6" x14ac:dyDescent="0.3">
      <c r="B1567"/>
      <c r="C1567"/>
      <c r="D1567"/>
      <c r="E1567"/>
      <c r="F1567"/>
    </row>
    <row r="1568" spans="2:6" x14ac:dyDescent="0.3">
      <c r="B1568"/>
      <c r="C1568"/>
      <c r="D1568"/>
      <c r="E1568"/>
      <c r="F1568"/>
    </row>
    <row r="1569" spans="2:6" x14ac:dyDescent="0.3">
      <c r="B1569"/>
      <c r="C1569"/>
      <c r="D1569"/>
      <c r="E1569"/>
      <c r="F1569"/>
    </row>
    <row r="1570" spans="2:6" x14ac:dyDescent="0.3">
      <c r="B1570"/>
      <c r="C1570"/>
      <c r="D1570"/>
      <c r="E1570"/>
      <c r="F1570"/>
    </row>
    <row r="1571" spans="2:6" x14ac:dyDescent="0.3">
      <c r="B1571"/>
      <c r="C1571"/>
      <c r="D1571"/>
      <c r="E1571"/>
      <c r="F1571"/>
    </row>
    <row r="1572" spans="2:6" x14ac:dyDescent="0.3">
      <c r="B1572"/>
      <c r="C1572"/>
      <c r="D1572"/>
      <c r="E1572"/>
      <c r="F1572"/>
    </row>
    <row r="1573" spans="2:6" x14ac:dyDescent="0.3">
      <c r="B1573"/>
      <c r="C1573"/>
      <c r="D1573"/>
      <c r="E1573"/>
      <c r="F1573"/>
    </row>
    <row r="1574" spans="2:6" x14ac:dyDescent="0.3">
      <c r="B1574"/>
      <c r="C1574"/>
      <c r="D1574"/>
      <c r="E1574"/>
      <c r="F1574"/>
    </row>
    <row r="1575" spans="2:6" x14ac:dyDescent="0.3">
      <c r="B1575"/>
      <c r="C1575"/>
      <c r="D1575"/>
      <c r="E1575"/>
      <c r="F1575"/>
    </row>
    <row r="1576" spans="2:6" x14ac:dyDescent="0.3">
      <c r="B1576"/>
      <c r="C1576"/>
      <c r="D1576"/>
      <c r="E1576"/>
      <c r="F1576"/>
    </row>
    <row r="1577" spans="2:6" x14ac:dyDescent="0.3">
      <c r="B1577"/>
      <c r="C1577"/>
      <c r="D1577"/>
      <c r="E1577"/>
      <c r="F1577"/>
    </row>
    <row r="1578" spans="2:6" x14ac:dyDescent="0.3">
      <c r="B1578"/>
      <c r="C1578"/>
      <c r="D1578"/>
      <c r="E1578"/>
      <c r="F1578"/>
    </row>
    <row r="1579" spans="2:6" x14ac:dyDescent="0.3">
      <c r="B1579"/>
      <c r="C1579"/>
      <c r="D1579"/>
      <c r="E1579"/>
      <c r="F1579"/>
    </row>
    <row r="1580" spans="2:6" x14ac:dyDescent="0.3">
      <c r="B1580"/>
      <c r="C1580"/>
      <c r="D1580"/>
      <c r="E1580"/>
      <c r="F1580"/>
    </row>
    <row r="1581" spans="2:6" x14ac:dyDescent="0.3">
      <c r="B1581"/>
      <c r="C1581"/>
      <c r="D1581"/>
      <c r="E1581"/>
      <c r="F1581"/>
    </row>
    <row r="1582" spans="2:6" x14ac:dyDescent="0.3">
      <c r="B1582"/>
      <c r="C1582"/>
      <c r="D1582"/>
      <c r="E1582"/>
      <c r="F1582"/>
    </row>
    <row r="1583" spans="2:6" x14ac:dyDescent="0.3">
      <c r="B1583"/>
      <c r="C1583"/>
      <c r="D1583"/>
      <c r="E1583"/>
      <c r="F1583"/>
    </row>
    <row r="1584" spans="2:6" x14ac:dyDescent="0.3">
      <c r="B1584"/>
      <c r="C1584"/>
      <c r="D1584"/>
      <c r="E1584"/>
      <c r="F1584"/>
    </row>
    <row r="1585" spans="2:6" x14ac:dyDescent="0.3">
      <c r="B1585"/>
      <c r="C1585"/>
      <c r="D1585"/>
      <c r="E1585"/>
      <c r="F1585"/>
    </row>
    <row r="1586" spans="2:6" x14ac:dyDescent="0.3">
      <c r="B1586"/>
      <c r="C1586"/>
      <c r="D1586"/>
      <c r="E1586"/>
      <c r="F1586"/>
    </row>
    <row r="1587" spans="2:6" x14ac:dyDescent="0.3">
      <c r="B1587"/>
      <c r="C1587"/>
      <c r="D1587"/>
      <c r="E1587"/>
      <c r="F1587"/>
    </row>
    <row r="1588" spans="2:6" x14ac:dyDescent="0.3">
      <c r="B1588"/>
      <c r="C1588"/>
      <c r="D1588"/>
      <c r="E1588"/>
      <c r="F1588"/>
    </row>
    <row r="1589" spans="2:6" x14ac:dyDescent="0.3">
      <c r="B1589"/>
      <c r="C1589"/>
      <c r="D1589"/>
      <c r="E1589"/>
      <c r="F1589"/>
    </row>
    <row r="1590" spans="2:6" x14ac:dyDescent="0.3">
      <c r="B1590"/>
      <c r="C1590"/>
      <c r="D1590"/>
      <c r="E1590"/>
      <c r="F1590"/>
    </row>
    <row r="1591" spans="2:6" x14ac:dyDescent="0.3">
      <c r="B1591"/>
      <c r="C1591"/>
      <c r="D1591"/>
      <c r="E1591"/>
      <c r="F1591"/>
    </row>
    <row r="1592" spans="2:6" x14ac:dyDescent="0.3">
      <c r="B1592"/>
      <c r="C1592"/>
      <c r="D1592"/>
      <c r="E1592"/>
      <c r="F1592"/>
    </row>
    <row r="1593" spans="2:6" x14ac:dyDescent="0.3">
      <c r="B1593"/>
      <c r="C1593"/>
      <c r="D1593"/>
      <c r="E1593"/>
      <c r="F1593"/>
    </row>
    <row r="1594" spans="2:6" x14ac:dyDescent="0.3">
      <c r="B1594"/>
      <c r="C1594"/>
      <c r="D1594"/>
      <c r="E1594"/>
      <c r="F1594"/>
    </row>
    <row r="1595" spans="2:6" x14ac:dyDescent="0.3">
      <c r="B1595"/>
      <c r="C1595"/>
      <c r="D1595"/>
      <c r="E1595"/>
      <c r="F1595"/>
    </row>
    <row r="1596" spans="2:6" x14ac:dyDescent="0.3">
      <c r="B1596"/>
      <c r="C1596"/>
      <c r="D1596"/>
      <c r="E1596"/>
      <c r="F1596"/>
    </row>
    <row r="1597" spans="2:6" x14ac:dyDescent="0.3">
      <c r="B1597"/>
      <c r="C1597"/>
      <c r="D1597"/>
      <c r="E1597"/>
      <c r="F1597"/>
    </row>
    <row r="1598" spans="2:6" x14ac:dyDescent="0.3">
      <c r="B1598"/>
      <c r="C1598"/>
      <c r="D1598"/>
      <c r="E1598"/>
      <c r="F1598"/>
    </row>
    <row r="1599" spans="2:6" x14ac:dyDescent="0.3">
      <c r="B1599"/>
      <c r="C1599"/>
      <c r="D1599"/>
      <c r="E1599"/>
      <c r="F1599"/>
    </row>
    <row r="1600" spans="2:6" x14ac:dyDescent="0.3">
      <c r="B1600"/>
      <c r="C1600"/>
      <c r="D1600"/>
      <c r="E1600"/>
      <c r="F1600"/>
    </row>
    <row r="1601" spans="2:6" x14ac:dyDescent="0.3">
      <c r="B1601"/>
      <c r="C1601"/>
      <c r="D1601"/>
      <c r="E1601"/>
      <c r="F1601"/>
    </row>
    <row r="1602" spans="2:6" x14ac:dyDescent="0.3">
      <c r="B1602"/>
      <c r="C1602"/>
      <c r="D1602"/>
      <c r="E1602"/>
      <c r="F1602"/>
    </row>
    <row r="1603" spans="2:6" x14ac:dyDescent="0.3">
      <c r="B1603"/>
      <c r="C1603"/>
      <c r="D1603"/>
      <c r="E1603"/>
      <c r="F1603"/>
    </row>
    <row r="1604" spans="2:6" x14ac:dyDescent="0.3">
      <c r="B1604"/>
      <c r="C1604"/>
      <c r="D1604"/>
      <c r="E1604"/>
      <c r="F1604"/>
    </row>
    <row r="1605" spans="2:6" x14ac:dyDescent="0.3">
      <c r="B1605"/>
      <c r="C1605"/>
      <c r="D1605"/>
      <c r="E1605"/>
      <c r="F1605"/>
    </row>
    <row r="1606" spans="2:6" x14ac:dyDescent="0.3">
      <c r="B1606"/>
      <c r="C1606"/>
      <c r="D1606"/>
      <c r="E1606"/>
      <c r="F1606"/>
    </row>
    <row r="1607" spans="2:6" x14ac:dyDescent="0.3">
      <c r="B1607"/>
      <c r="C1607"/>
      <c r="D1607"/>
      <c r="E1607"/>
      <c r="F1607"/>
    </row>
    <row r="1608" spans="2:6" x14ac:dyDescent="0.3">
      <c r="B1608"/>
      <c r="C1608"/>
      <c r="D1608"/>
      <c r="E1608"/>
      <c r="F1608"/>
    </row>
    <row r="1609" spans="2:6" x14ac:dyDescent="0.3">
      <c r="B1609"/>
      <c r="C1609"/>
      <c r="D1609"/>
      <c r="E1609"/>
      <c r="F1609"/>
    </row>
    <row r="1610" spans="2:6" x14ac:dyDescent="0.3">
      <c r="B1610"/>
      <c r="C1610"/>
      <c r="D1610"/>
      <c r="E1610"/>
      <c r="F1610"/>
    </row>
    <row r="1611" spans="2:6" x14ac:dyDescent="0.3">
      <c r="B1611"/>
      <c r="C1611"/>
      <c r="D1611"/>
      <c r="E1611"/>
      <c r="F1611"/>
    </row>
    <row r="1612" spans="2:6" x14ac:dyDescent="0.3">
      <c r="B1612"/>
      <c r="C1612"/>
      <c r="D1612"/>
      <c r="E1612"/>
      <c r="F1612"/>
    </row>
    <row r="1613" spans="2:6" x14ac:dyDescent="0.3">
      <c r="B1613"/>
      <c r="C1613"/>
      <c r="D1613"/>
      <c r="E1613"/>
      <c r="F1613"/>
    </row>
    <row r="1614" spans="2:6" x14ac:dyDescent="0.3">
      <c r="B1614"/>
      <c r="C1614"/>
      <c r="D1614"/>
      <c r="E1614"/>
      <c r="F1614"/>
    </row>
    <row r="1615" spans="2:6" x14ac:dyDescent="0.3">
      <c r="B1615"/>
      <c r="C1615"/>
      <c r="D1615"/>
      <c r="E1615"/>
      <c r="F1615"/>
    </row>
    <row r="1616" spans="2:6" x14ac:dyDescent="0.3">
      <c r="B1616"/>
      <c r="C1616"/>
      <c r="D1616"/>
      <c r="E1616"/>
      <c r="F1616"/>
    </row>
    <row r="1617" spans="2:6" x14ac:dyDescent="0.3">
      <c r="B1617"/>
      <c r="C1617"/>
      <c r="D1617"/>
      <c r="E1617"/>
      <c r="F1617"/>
    </row>
    <row r="1618" spans="2:6" x14ac:dyDescent="0.3">
      <c r="B1618"/>
      <c r="C1618"/>
      <c r="D1618"/>
      <c r="E1618"/>
      <c r="F1618"/>
    </row>
    <row r="1619" spans="2:6" x14ac:dyDescent="0.3">
      <c r="B1619"/>
      <c r="C1619"/>
      <c r="D1619"/>
      <c r="E1619"/>
      <c r="F1619"/>
    </row>
    <row r="1620" spans="2:6" x14ac:dyDescent="0.3">
      <c r="B1620"/>
      <c r="C1620"/>
      <c r="D1620"/>
      <c r="E1620"/>
      <c r="F1620"/>
    </row>
    <row r="1621" spans="2:6" x14ac:dyDescent="0.3">
      <c r="B1621"/>
      <c r="C1621"/>
      <c r="D1621"/>
      <c r="E1621"/>
      <c r="F1621"/>
    </row>
    <row r="1622" spans="2:6" x14ac:dyDescent="0.3">
      <c r="B1622"/>
      <c r="C1622"/>
      <c r="D1622"/>
      <c r="E1622"/>
      <c r="F1622"/>
    </row>
    <row r="1623" spans="2:6" x14ac:dyDescent="0.3">
      <c r="B1623"/>
      <c r="C1623"/>
      <c r="D1623"/>
      <c r="E1623"/>
      <c r="F1623"/>
    </row>
    <row r="1624" spans="2:6" x14ac:dyDescent="0.3">
      <c r="B1624"/>
      <c r="C1624"/>
      <c r="D1624"/>
      <c r="E1624"/>
      <c r="F1624"/>
    </row>
    <row r="1625" spans="2:6" x14ac:dyDescent="0.3">
      <c r="B1625"/>
      <c r="C1625"/>
      <c r="D1625"/>
      <c r="E1625"/>
      <c r="F1625"/>
    </row>
    <row r="1626" spans="2:6" x14ac:dyDescent="0.3">
      <c r="B1626"/>
      <c r="C1626"/>
      <c r="D1626"/>
      <c r="E1626"/>
      <c r="F1626"/>
    </row>
    <row r="1627" spans="2:6" x14ac:dyDescent="0.3">
      <c r="B1627"/>
      <c r="C1627"/>
      <c r="D1627"/>
      <c r="E1627"/>
      <c r="F1627"/>
    </row>
    <row r="1628" spans="2:6" x14ac:dyDescent="0.3">
      <c r="B1628"/>
      <c r="C1628"/>
      <c r="D1628"/>
      <c r="E1628"/>
      <c r="F1628"/>
    </row>
    <row r="1629" spans="2:6" x14ac:dyDescent="0.3">
      <c r="B1629"/>
      <c r="C1629"/>
      <c r="D1629"/>
      <c r="E1629"/>
      <c r="F1629"/>
    </row>
    <row r="1630" spans="2:6" x14ac:dyDescent="0.3">
      <c r="B1630"/>
      <c r="C1630"/>
      <c r="D1630"/>
      <c r="E1630"/>
      <c r="F1630"/>
    </row>
    <row r="1631" spans="2:6" x14ac:dyDescent="0.3">
      <c r="B1631"/>
      <c r="C1631"/>
      <c r="D1631"/>
      <c r="E1631"/>
      <c r="F1631"/>
    </row>
    <row r="1632" spans="2:6" x14ac:dyDescent="0.3">
      <c r="B1632"/>
      <c r="C1632"/>
      <c r="D1632"/>
      <c r="E1632"/>
      <c r="F1632"/>
    </row>
    <row r="1633" spans="2:6" x14ac:dyDescent="0.3">
      <c r="B1633"/>
      <c r="C1633"/>
      <c r="D1633"/>
      <c r="E1633"/>
      <c r="F1633"/>
    </row>
    <row r="1634" spans="2:6" x14ac:dyDescent="0.3">
      <c r="B1634"/>
      <c r="C1634"/>
      <c r="D1634"/>
      <c r="E1634"/>
      <c r="F1634"/>
    </row>
    <row r="1635" spans="2:6" x14ac:dyDescent="0.3">
      <c r="B1635"/>
      <c r="C1635"/>
      <c r="D1635"/>
      <c r="E1635"/>
      <c r="F1635"/>
    </row>
    <row r="1636" spans="2:6" x14ac:dyDescent="0.3">
      <c r="B1636"/>
      <c r="C1636"/>
      <c r="D1636"/>
      <c r="E1636"/>
      <c r="F1636"/>
    </row>
    <row r="1637" spans="2:6" x14ac:dyDescent="0.3">
      <c r="B1637"/>
      <c r="C1637"/>
      <c r="D1637"/>
      <c r="E1637"/>
      <c r="F1637"/>
    </row>
    <row r="1638" spans="2:6" x14ac:dyDescent="0.3">
      <c r="B1638"/>
      <c r="C1638"/>
      <c r="D1638"/>
      <c r="E1638"/>
      <c r="F1638"/>
    </row>
    <row r="1639" spans="2:6" x14ac:dyDescent="0.3">
      <c r="B1639"/>
      <c r="C1639"/>
      <c r="D1639"/>
      <c r="E1639"/>
      <c r="F1639"/>
    </row>
    <row r="1640" spans="2:6" x14ac:dyDescent="0.3">
      <c r="B1640"/>
      <c r="C1640"/>
      <c r="D1640"/>
      <c r="E1640"/>
      <c r="F1640"/>
    </row>
    <row r="1641" spans="2:6" x14ac:dyDescent="0.3">
      <c r="B1641"/>
      <c r="C1641"/>
      <c r="D1641"/>
      <c r="E1641"/>
      <c r="F1641"/>
    </row>
    <row r="1642" spans="2:6" x14ac:dyDescent="0.3">
      <c r="B1642"/>
      <c r="C1642"/>
      <c r="D1642"/>
      <c r="E1642"/>
      <c r="F1642"/>
    </row>
    <row r="1643" spans="2:6" x14ac:dyDescent="0.3">
      <c r="B1643"/>
      <c r="C1643"/>
      <c r="D1643"/>
      <c r="E1643"/>
      <c r="F1643"/>
    </row>
    <row r="1644" spans="2:6" x14ac:dyDescent="0.3">
      <c r="B1644"/>
      <c r="C1644"/>
      <c r="D1644"/>
      <c r="E1644"/>
      <c r="F1644"/>
    </row>
    <row r="1645" spans="2:6" x14ac:dyDescent="0.3">
      <c r="B1645"/>
      <c r="C1645"/>
      <c r="D1645"/>
      <c r="E1645"/>
      <c r="F1645"/>
    </row>
    <row r="1646" spans="2:6" x14ac:dyDescent="0.3">
      <c r="B1646"/>
      <c r="C1646"/>
      <c r="D1646"/>
      <c r="E1646"/>
      <c r="F1646"/>
    </row>
    <row r="1647" spans="2:6" x14ac:dyDescent="0.3">
      <c r="B1647"/>
      <c r="C1647"/>
      <c r="D1647"/>
      <c r="E1647"/>
      <c r="F1647"/>
    </row>
    <row r="1648" spans="2:6" x14ac:dyDescent="0.3">
      <c r="B1648"/>
      <c r="C1648"/>
      <c r="D1648"/>
      <c r="E1648"/>
      <c r="F1648"/>
    </row>
    <row r="1649" spans="2:6" x14ac:dyDescent="0.3">
      <c r="B1649"/>
      <c r="C1649"/>
      <c r="D1649"/>
      <c r="E1649"/>
      <c r="F1649"/>
    </row>
    <row r="1650" spans="2:6" x14ac:dyDescent="0.3">
      <c r="B1650"/>
      <c r="C1650"/>
      <c r="D1650"/>
      <c r="E1650"/>
      <c r="F1650"/>
    </row>
    <row r="1651" spans="2:6" x14ac:dyDescent="0.3">
      <c r="B1651"/>
      <c r="C1651"/>
      <c r="D1651"/>
      <c r="E1651"/>
      <c r="F1651"/>
    </row>
    <row r="1652" spans="2:6" x14ac:dyDescent="0.3">
      <c r="B1652"/>
      <c r="C1652"/>
      <c r="D1652"/>
      <c r="E1652"/>
      <c r="F1652"/>
    </row>
    <row r="1653" spans="2:6" x14ac:dyDescent="0.3">
      <c r="B1653"/>
      <c r="C1653"/>
      <c r="D1653"/>
      <c r="E1653"/>
      <c r="F1653"/>
    </row>
    <row r="1654" spans="2:6" x14ac:dyDescent="0.3">
      <c r="B1654"/>
      <c r="C1654"/>
      <c r="D1654"/>
      <c r="E1654"/>
      <c r="F1654"/>
    </row>
    <row r="1655" spans="2:6" x14ac:dyDescent="0.3">
      <c r="B1655"/>
      <c r="C1655"/>
      <c r="D1655"/>
      <c r="E1655"/>
      <c r="F1655"/>
    </row>
    <row r="1656" spans="2:6" x14ac:dyDescent="0.3">
      <c r="B1656"/>
      <c r="C1656"/>
      <c r="D1656"/>
      <c r="E1656"/>
      <c r="F1656"/>
    </row>
    <row r="1657" spans="2:6" x14ac:dyDescent="0.3">
      <c r="B1657"/>
      <c r="C1657"/>
      <c r="D1657"/>
      <c r="E1657"/>
      <c r="F1657"/>
    </row>
    <row r="1658" spans="2:6" x14ac:dyDescent="0.3">
      <c r="B1658"/>
      <c r="C1658"/>
      <c r="D1658"/>
      <c r="E1658"/>
      <c r="F1658"/>
    </row>
    <row r="1659" spans="2:6" x14ac:dyDescent="0.3">
      <c r="B1659"/>
      <c r="C1659"/>
      <c r="D1659"/>
      <c r="E1659"/>
      <c r="F1659"/>
    </row>
    <row r="1660" spans="2:6" x14ac:dyDescent="0.3">
      <c r="B1660"/>
      <c r="C1660"/>
      <c r="D1660"/>
      <c r="E1660"/>
      <c r="F1660"/>
    </row>
    <row r="1661" spans="2:6" x14ac:dyDescent="0.3">
      <c r="B1661"/>
      <c r="C1661"/>
      <c r="D1661"/>
      <c r="E1661"/>
      <c r="F1661"/>
    </row>
    <row r="1662" spans="2:6" x14ac:dyDescent="0.3">
      <c r="B1662"/>
      <c r="C1662"/>
      <c r="D1662"/>
      <c r="E1662"/>
      <c r="F1662"/>
    </row>
    <row r="1663" spans="2:6" x14ac:dyDescent="0.3">
      <c r="B1663"/>
      <c r="C1663"/>
      <c r="D1663"/>
      <c r="E1663"/>
      <c r="F1663"/>
    </row>
    <row r="1664" spans="2:6" x14ac:dyDescent="0.3">
      <c r="B1664"/>
      <c r="C1664"/>
      <c r="D1664"/>
      <c r="E1664"/>
      <c r="F1664"/>
    </row>
    <row r="1665" spans="2:6" x14ac:dyDescent="0.3">
      <c r="B1665"/>
      <c r="C1665"/>
      <c r="D1665"/>
      <c r="E1665"/>
      <c r="F1665"/>
    </row>
    <row r="1666" spans="2:6" x14ac:dyDescent="0.3">
      <c r="B1666"/>
      <c r="C1666"/>
      <c r="D1666"/>
      <c r="E1666"/>
      <c r="F1666"/>
    </row>
    <row r="1667" spans="2:6" x14ac:dyDescent="0.3">
      <c r="B1667"/>
      <c r="C1667"/>
      <c r="D1667"/>
      <c r="E1667"/>
      <c r="F1667"/>
    </row>
    <row r="1668" spans="2:6" x14ac:dyDescent="0.3">
      <c r="B1668"/>
      <c r="C1668"/>
      <c r="D1668"/>
      <c r="E1668"/>
      <c r="F1668"/>
    </row>
    <row r="1669" spans="2:6" x14ac:dyDescent="0.3">
      <c r="B1669"/>
      <c r="C1669"/>
      <c r="D1669"/>
      <c r="E1669"/>
      <c r="F1669"/>
    </row>
    <row r="1670" spans="2:6" x14ac:dyDescent="0.3">
      <c r="B1670"/>
      <c r="C1670"/>
      <c r="D1670"/>
      <c r="E1670"/>
      <c r="F1670"/>
    </row>
    <row r="1671" spans="2:6" x14ac:dyDescent="0.3">
      <c r="B1671"/>
      <c r="C1671"/>
      <c r="D1671"/>
      <c r="E1671"/>
      <c r="F1671"/>
    </row>
    <row r="1672" spans="2:6" x14ac:dyDescent="0.3">
      <c r="B1672"/>
      <c r="C1672"/>
      <c r="D1672"/>
      <c r="E1672"/>
      <c r="F1672"/>
    </row>
    <row r="1673" spans="2:6" x14ac:dyDescent="0.3">
      <c r="B1673"/>
      <c r="C1673"/>
      <c r="D1673"/>
      <c r="E1673"/>
      <c r="F1673"/>
    </row>
    <row r="1674" spans="2:6" x14ac:dyDescent="0.3">
      <c r="B1674"/>
      <c r="C1674"/>
      <c r="D1674"/>
      <c r="E1674"/>
      <c r="F1674"/>
    </row>
    <row r="1675" spans="2:6" x14ac:dyDescent="0.3">
      <c r="B1675"/>
      <c r="C1675"/>
      <c r="D1675"/>
      <c r="E1675"/>
      <c r="F1675"/>
    </row>
    <row r="1676" spans="2:6" x14ac:dyDescent="0.3">
      <c r="B1676"/>
      <c r="C1676"/>
      <c r="D1676"/>
      <c r="E1676"/>
      <c r="F1676"/>
    </row>
    <row r="1677" spans="2:6" x14ac:dyDescent="0.3">
      <c r="B1677"/>
      <c r="C1677"/>
      <c r="D1677"/>
      <c r="E1677"/>
      <c r="F1677"/>
    </row>
    <row r="1678" spans="2:6" x14ac:dyDescent="0.3">
      <c r="B1678"/>
      <c r="C1678"/>
      <c r="D1678"/>
      <c r="E1678"/>
      <c r="F1678"/>
    </row>
    <row r="1679" spans="2:6" x14ac:dyDescent="0.3">
      <c r="B1679"/>
      <c r="C1679"/>
      <c r="D1679"/>
      <c r="E1679"/>
      <c r="F1679"/>
    </row>
    <row r="1680" spans="2:6" x14ac:dyDescent="0.3">
      <c r="B1680"/>
      <c r="C1680"/>
      <c r="D1680"/>
      <c r="E1680"/>
      <c r="F1680"/>
    </row>
    <row r="1681" spans="2:6" x14ac:dyDescent="0.3">
      <c r="B1681"/>
      <c r="C1681"/>
      <c r="D1681"/>
      <c r="E1681"/>
      <c r="F1681"/>
    </row>
    <row r="1682" spans="2:6" x14ac:dyDescent="0.3">
      <c r="B1682"/>
      <c r="C1682"/>
      <c r="D1682"/>
      <c r="E1682"/>
      <c r="F1682"/>
    </row>
    <row r="1683" spans="2:6" x14ac:dyDescent="0.3">
      <c r="B1683"/>
      <c r="C1683"/>
      <c r="D1683"/>
      <c r="E1683"/>
      <c r="F1683"/>
    </row>
    <row r="1684" spans="2:6" x14ac:dyDescent="0.3">
      <c r="B1684"/>
      <c r="C1684"/>
      <c r="D1684"/>
      <c r="E1684"/>
      <c r="F1684"/>
    </row>
    <row r="1685" spans="2:6" x14ac:dyDescent="0.3">
      <c r="B1685"/>
      <c r="C1685"/>
      <c r="D1685"/>
      <c r="E1685"/>
      <c r="F1685"/>
    </row>
    <row r="1686" spans="2:6" x14ac:dyDescent="0.3">
      <c r="B1686"/>
      <c r="C1686"/>
      <c r="D1686"/>
      <c r="E1686"/>
      <c r="F1686"/>
    </row>
    <row r="1687" spans="2:6" x14ac:dyDescent="0.3">
      <c r="B1687"/>
      <c r="C1687"/>
      <c r="D1687"/>
      <c r="E1687"/>
      <c r="F1687"/>
    </row>
    <row r="1688" spans="2:6" x14ac:dyDescent="0.3">
      <c r="B1688"/>
      <c r="C1688"/>
      <c r="D1688"/>
      <c r="E1688"/>
      <c r="F1688"/>
    </row>
    <row r="1689" spans="2:6" x14ac:dyDescent="0.3">
      <c r="B1689"/>
      <c r="C1689"/>
      <c r="D1689"/>
      <c r="E1689"/>
      <c r="F1689"/>
    </row>
    <row r="1690" spans="2:6" x14ac:dyDescent="0.3">
      <c r="B1690"/>
      <c r="C1690"/>
      <c r="D1690"/>
      <c r="E1690"/>
      <c r="F1690"/>
    </row>
    <row r="1691" spans="2:6" x14ac:dyDescent="0.3">
      <c r="B1691"/>
      <c r="C1691"/>
      <c r="D1691"/>
      <c r="E1691"/>
      <c r="F1691"/>
    </row>
    <row r="1692" spans="2:6" x14ac:dyDescent="0.3">
      <c r="B1692"/>
      <c r="C1692"/>
      <c r="D1692"/>
      <c r="E1692"/>
      <c r="F1692"/>
    </row>
    <row r="1693" spans="2:6" x14ac:dyDescent="0.3">
      <c r="B1693"/>
      <c r="C1693"/>
      <c r="D1693"/>
      <c r="E1693"/>
      <c r="F1693"/>
    </row>
    <row r="1694" spans="2:6" x14ac:dyDescent="0.3">
      <c r="B1694"/>
      <c r="C1694"/>
      <c r="D1694"/>
      <c r="E1694"/>
      <c r="F1694"/>
    </row>
    <row r="1695" spans="2:6" x14ac:dyDescent="0.3">
      <c r="B1695"/>
      <c r="C1695"/>
      <c r="D1695"/>
      <c r="E1695"/>
      <c r="F1695"/>
    </row>
    <row r="1696" spans="2:6" x14ac:dyDescent="0.3">
      <c r="B1696"/>
      <c r="C1696"/>
      <c r="D1696"/>
      <c r="E1696"/>
      <c r="F1696"/>
    </row>
    <row r="1697" spans="2:6" x14ac:dyDescent="0.3">
      <c r="B1697"/>
      <c r="C1697"/>
      <c r="D1697"/>
      <c r="E1697"/>
      <c r="F1697"/>
    </row>
    <row r="1698" spans="2:6" x14ac:dyDescent="0.3">
      <c r="B1698"/>
      <c r="C1698"/>
      <c r="D1698"/>
      <c r="E1698"/>
      <c r="F1698"/>
    </row>
    <row r="1699" spans="2:6" x14ac:dyDescent="0.3">
      <c r="B1699"/>
      <c r="C1699"/>
      <c r="D1699"/>
      <c r="E1699"/>
      <c r="F1699"/>
    </row>
    <row r="1700" spans="2:6" x14ac:dyDescent="0.3">
      <c r="B1700"/>
      <c r="C1700"/>
      <c r="D1700"/>
      <c r="E1700"/>
      <c r="F1700"/>
    </row>
    <row r="1701" spans="2:6" x14ac:dyDescent="0.3">
      <c r="B1701"/>
      <c r="C1701"/>
      <c r="D1701"/>
      <c r="E1701"/>
      <c r="F1701"/>
    </row>
    <row r="1702" spans="2:6" x14ac:dyDescent="0.3">
      <c r="B1702"/>
      <c r="C1702"/>
      <c r="D1702"/>
      <c r="E1702"/>
      <c r="F1702"/>
    </row>
    <row r="1703" spans="2:6" x14ac:dyDescent="0.3">
      <c r="B1703"/>
      <c r="C1703"/>
      <c r="D1703"/>
      <c r="E1703"/>
      <c r="F1703"/>
    </row>
    <row r="1704" spans="2:6" x14ac:dyDescent="0.3">
      <c r="B1704"/>
      <c r="C1704"/>
      <c r="D1704"/>
      <c r="E1704"/>
      <c r="F1704"/>
    </row>
    <row r="1705" spans="2:6" x14ac:dyDescent="0.3">
      <c r="B1705"/>
      <c r="C1705"/>
      <c r="D1705"/>
      <c r="E1705"/>
      <c r="F1705"/>
    </row>
    <row r="1706" spans="2:6" x14ac:dyDescent="0.3">
      <c r="B1706"/>
      <c r="C1706"/>
      <c r="D1706"/>
      <c r="E1706"/>
      <c r="F1706"/>
    </row>
    <row r="1707" spans="2:6" x14ac:dyDescent="0.3">
      <c r="B1707"/>
      <c r="C1707"/>
      <c r="D1707"/>
      <c r="E1707"/>
      <c r="F1707"/>
    </row>
    <row r="1708" spans="2:6" x14ac:dyDescent="0.3">
      <c r="B1708"/>
      <c r="C1708"/>
      <c r="D1708"/>
      <c r="E1708"/>
      <c r="F1708"/>
    </row>
    <row r="1709" spans="2:6" x14ac:dyDescent="0.3">
      <c r="B1709"/>
      <c r="C1709"/>
      <c r="D1709"/>
      <c r="E1709"/>
      <c r="F1709"/>
    </row>
    <row r="1710" spans="2:6" x14ac:dyDescent="0.3">
      <c r="B1710"/>
      <c r="C1710"/>
      <c r="D1710"/>
      <c r="E1710"/>
      <c r="F1710"/>
    </row>
    <row r="1711" spans="2:6" x14ac:dyDescent="0.3">
      <c r="B1711"/>
      <c r="C1711"/>
      <c r="D1711"/>
      <c r="E1711"/>
      <c r="F1711"/>
    </row>
    <row r="1712" spans="2:6" x14ac:dyDescent="0.3">
      <c r="B1712"/>
      <c r="C1712"/>
      <c r="D1712"/>
      <c r="E1712"/>
      <c r="F1712"/>
    </row>
    <row r="1713" spans="2:6" x14ac:dyDescent="0.3">
      <c r="B1713"/>
      <c r="C1713"/>
      <c r="D1713"/>
      <c r="E1713"/>
      <c r="F1713"/>
    </row>
    <row r="1714" spans="2:6" x14ac:dyDescent="0.3">
      <c r="B1714"/>
      <c r="C1714"/>
      <c r="D1714"/>
      <c r="E1714"/>
      <c r="F1714"/>
    </row>
    <row r="1715" spans="2:6" x14ac:dyDescent="0.3">
      <c r="B1715"/>
      <c r="C1715"/>
      <c r="D1715"/>
      <c r="E1715"/>
      <c r="F1715"/>
    </row>
    <row r="1716" spans="2:6" x14ac:dyDescent="0.3">
      <c r="B1716"/>
      <c r="C1716"/>
      <c r="D1716"/>
      <c r="E1716"/>
      <c r="F1716"/>
    </row>
    <row r="1717" spans="2:6" x14ac:dyDescent="0.3">
      <c r="B1717"/>
      <c r="C1717"/>
      <c r="D1717"/>
      <c r="E1717"/>
      <c r="F1717"/>
    </row>
    <row r="1718" spans="2:6" x14ac:dyDescent="0.3">
      <c r="B1718"/>
      <c r="C1718"/>
      <c r="D1718"/>
      <c r="E1718"/>
      <c r="F1718"/>
    </row>
    <row r="1719" spans="2:6" x14ac:dyDescent="0.3">
      <c r="B1719"/>
      <c r="C1719"/>
      <c r="D1719"/>
      <c r="E1719"/>
      <c r="F1719"/>
    </row>
    <row r="1720" spans="2:6" x14ac:dyDescent="0.3">
      <c r="B1720"/>
      <c r="C1720"/>
      <c r="D1720"/>
      <c r="E1720"/>
      <c r="F1720"/>
    </row>
    <row r="1721" spans="2:6" x14ac:dyDescent="0.3">
      <c r="B1721"/>
      <c r="C1721"/>
      <c r="D1721"/>
      <c r="E1721"/>
      <c r="F1721"/>
    </row>
    <row r="1722" spans="2:6" x14ac:dyDescent="0.3">
      <c r="B1722"/>
      <c r="C1722"/>
      <c r="D1722"/>
      <c r="E1722"/>
      <c r="F1722"/>
    </row>
    <row r="1723" spans="2:6" x14ac:dyDescent="0.3">
      <c r="B1723"/>
      <c r="C1723"/>
      <c r="D1723"/>
      <c r="E1723"/>
      <c r="F1723"/>
    </row>
    <row r="1724" spans="2:6" x14ac:dyDescent="0.3">
      <c r="B1724"/>
      <c r="C1724"/>
      <c r="D1724"/>
      <c r="E1724"/>
      <c r="F1724"/>
    </row>
    <row r="1725" spans="2:6" x14ac:dyDescent="0.3">
      <c r="B1725"/>
      <c r="C1725"/>
      <c r="D1725"/>
      <c r="E1725"/>
      <c r="F1725"/>
    </row>
    <row r="1726" spans="2:6" x14ac:dyDescent="0.3">
      <c r="B1726"/>
      <c r="C1726"/>
      <c r="D1726"/>
      <c r="E1726"/>
      <c r="F1726"/>
    </row>
    <row r="1727" spans="2:6" x14ac:dyDescent="0.3">
      <c r="B1727"/>
      <c r="C1727"/>
      <c r="D1727"/>
      <c r="E1727"/>
      <c r="F1727"/>
    </row>
    <row r="1728" spans="2:6" x14ac:dyDescent="0.3">
      <c r="B1728"/>
      <c r="C1728"/>
      <c r="D1728"/>
      <c r="E1728"/>
      <c r="F1728"/>
    </row>
    <row r="1729" spans="2:6" x14ac:dyDescent="0.3">
      <c r="B1729"/>
      <c r="C1729"/>
      <c r="D1729"/>
      <c r="E1729"/>
      <c r="F1729"/>
    </row>
    <row r="1730" spans="2:6" x14ac:dyDescent="0.3">
      <c r="B1730"/>
      <c r="C1730"/>
      <c r="D1730"/>
      <c r="E1730"/>
      <c r="F1730"/>
    </row>
    <row r="1731" spans="2:6" x14ac:dyDescent="0.3">
      <c r="B1731"/>
      <c r="C1731"/>
      <c r="D1731"/>
      <c r="E1731"/>
      <c r="F1731"/>
    </row>
    <row r="1732" spans="2:6" x14ac:dyDescent="0.3">
      <c r="B1732"/>
      <c r="C1732"/>
      <c r="D1732"/>
      <c r="E1732"/>
      <c r="F1732"/>
    </row>
    <row r="1733" spans="2:6" x14ac:dyDescent="0.3">
      <c r="B1733"/>
      <c r="C1733"/>
      <c r="D1733"/>
      <c r="E1733"/>
      <c r="F1733"/>
    </row>
    <row r="1734" spans="2:6" x14ac:dyDescent="0.3">
      <c r="B1734"/>
      <c r="C1734"/>
      <c r="D1734"/>
      <c r="E1734"/>
      <c r="F1734"/>
    </row>
    <row r="1735" spans="2:6" x14ac:dyDescent="0.3">
      <c r="B1735"/>
      <c r="C1735"/>
      <c r="D1735"/>
      <c r="E1735"/>
      <c r="F1735"/>
    </row>
    <row r="1736" spans="2:6" x14ac:dyDescent="0.3">
      <c r="B1736"/>
      <c r="C1736"/>
      <c r="D1736"/>
      <c r="E1736"/>
      <c r="F1736"/>
    </row>
    <row r="1737" spans="2:6" x14ac:dyDescent="0.3">
      <c r="B1737"/>
      <c r="C1737"/>
      <c r="D1737"/>
      <c r="E1737"/>
      <c r="F1737"/>
    </row>
    <row r="1738" spans="2:6" x14ac:dyDescent="0.3">
      <c r="B1738"/>
      <c r="C1738"/>
      <c r="D1738"/>
      <c r="E1738"/>
      <c r="F1738"/>
    </row>
    <row r="1739" spans="2:6" x14ac:dyDescent="0.3">
      <c r="B1739"/>
      <c r="C1739"/>
      <c r="D1739"/>
      <c r="E1739"/>
      <c r="F1739"/>
    </row>
    <row r="1740" spans="2:6" x14ac:dyDescent="0.3">
      <c r="B1740"/>
      <c r="C1740"/>
      <c r="D1740"/>
      <c r="E1740"/>
      <c r="F1740"/>
    </row>
    <row r="1741" spans="2:6" x14ac:dyDescent="0.3">
      <c r="B1741"/>
      <c r="C1741"/>
      <c r="D1741"/>
      <c r="E1741"/>
      <c r="F1741"/>
    </row>
    <row r="1742" spans="2:6" x14ac:dyDescent="0.3">
      <c r="B1742"/>
      <c r="C1742"/>
      <c r="D1742"/>
      <c r="E1742"/>
      <c r="F1742"/>
    </row>
    <row r="1743" spans="2:6" x14ac:dyDescent="0.3">
      <c r="B1743"/>
      <c r="C1743"/>
      <c r="D1743"/>
      <c r="E1743"/>
      <c r="F1743"/>
    </row>
    <row r="1744" spans="2:6" x14ac:dyDescent="0.3">
      <c r="B1744"/>
      <c r="C1744"/>
      <c r="D1744"/>
      <c r="E1744"/>
      <c r="F1744"/>
    </row>
    <row r="1745" spans="2:6" x14ac:dyDescent="0.3">
      <c r="B1745"/>
      <c r="C1745"/>
      <c r="D1745"/>
      <c r="E1745"/>
      <c r="F1745"/>
    </row>
    <row r="1746" spans="2:6" x14ac:dyDescent="0.3">
      <c r="B1746"/>
      <c r="C1746"/>
      <c r="D1746"/>
      <c r="E1746"/>
      <c r="F1746"/>
    </row>
    <row r="1747" spans="2:6" x14ac:dyDescent="0.3">
      <c r="B1747"/>
      <c r="C1747"/>
      <c r="D1747"/>
      <c r="E1747"/>
      <c r="F1747"/>
    </row>
    <row r="1748" spans="2:6" x14ac:dyDescent="0.3">
      <c r="B1748"/>
      <c r="C1748"/>
      <c r="D1748"/>
      <c r="E1748"/>
      <c r="F1748"/>
    </row>
    <row r="1749" spans="2:6" x14ac:dyDescent="0.3">
      <c r="B1749"/>
      <c r="C1749"/>
      <c r="D1749"/>
      <c r="E1749"/>
      <c r="F1749"/>
    </row>
    <row r="1750" spans="2:6" x14ac:dyDescent="0.3">
      <c r="B1750"/>
      <c r="C1750"/>
      <c r="D1750"/>
      <c r="E1750"/>
      <c r="F1750"/>
    </row>
    <row r="1751" spans="2:6" x14ac:dyDescent="0.3">
      <c r="B1751"/>
      <c r="C1751"/>
      <c r="D1751"/>
      <c r="E1751"/>
      <c r="F1751"/>
    </row>
    <row r="1752" spans="2:6" x14ac:dyDescent="0.3">
      <c r="B1752"/>
      <c r="C1752"/>
      <c r="D1752"/>
      <c r="E1752"/>
      <c r="F1752"/>
    </row>
    <row r="1753" spans="2:6" x14ac:dyDescent="0.3">
      <c r="B1753"/>
      <c r="C1753"/>
      <c r="D1753"/>
      <c r="E1753"/>
      <c r="F1753"/>
    </row>
    <row r="1754" spans="2:6" x14ac:dyDescent="0.3">
      <c r="B1754"/>
      <c r="C1754"/>
      <c r="D1754"/>
      <c r="E1754"/>
      <c r="F1754"/>
    </row>
    <row r="1755" spans="2:6" x14ac:dyDescent="0.3">
      <c r="B1755"/>
      <c r="C1755"/>
      <c r="D1755"/>
      <c r="E1755"/>
      <c r="F1755"/>
    </row>
    <row r="1756" spans="2:6" x14ac:dyDescent="0.3">
      <c r="B1756"/>
      <c r="C1756"/>
      <c r="D1756"/>
      <c r="E1756"/>
      <c r="F1756"/>
    </row>
    <row r="1757" spans="2:6" x14ac:dyDescent="0.3">
      <c r="B1757"/>
      <c r="C1757"/>
      <c r="D1757"/>
      <c r="E1757"/>
      <c r="F1757"/>
    </row>
    <row r="1758" spans="2:6" x14ac:dyDescent="0.3">
      <c r="B1758"/>
      <c r="C1758"/>
      <c r="D1758"/>
      <c r="E1758"/>
      <c r="F1758"/>
    </row>
    <row r="1759" spans="2:6" x14ac:dyDescent="0.3">
      <c r="B1759"/>
      <c r="C1759"/>
      <c r="D1759"/>
      <c r="E1759"/>
      <c r="F1759"/>
    </row>
    <row r="1760" spans="2:6" x14ac:dyDescent="0.3">
      <c r="B1760"/>
      <c r="C1760"/>
      <c r="D1760"/>
      <c r="E1760"/>
      <c r="F1760"/>
    </row>
    <row r="1761" spans="2:6" x14ac:dyDescent="0.3">
      <c r="B1761"/>
      <c r="C1761"/>
      <c r="D1761"/>
      <c r="E1761"/>
      <c r="F1761"/>
    </row>
    <row r="1762" spans="2:6" x14ac:dyDescent="0.3">
      <c r="B1762"/>
      <c r="C1762"/>
      <c r="D1762"/>
      <c r="E1762"/>
      <c r="F1762"/>
    </row>
    <row r="1763" spans="2:6" x14ac:dyDescent="0.3">
      <c r="B1763"/>
      <c r="C1763"/>
      <c r="D1763"/>
      <c r="E1763"/>
      <c r="F1763"/>
    </row>
    <row r="1764" spans="2:6" x14ac:dyDescent="0.3">
      <c r="B1764"/>
      <c r="C1764"/>
      <c r="D1764"/>
      <c r="E1764"/>
      <c r="F1764"/>
    </row>
    <row r="1765" spans="2:6" x14ac:dyDescent="0.3">
      <c r="B1765"/>
      <c r="C1765"/>
      <c r="D1765"/>
      <c r="E1765"/>
      <c r="F1765"/>
    </row>
    <row r="1766" spans="2:6" x14ac:dyDescent="0.3">
      <c r="B1766"/>
      <c r="C1766"/>
      <c r="D1766"/>
      <c r="E1766"/>
      <c r="F1766"/>
    </row>
    <row r="1767" spans="2:6" x14ac:dyDescent="0.3">
      <c r="B1767"/>
      <c r="C1767"/>
      <c r="D1767"/>
      <c r="E1767"/>
      <c r="F1767"/>
    </row>
    <row r="1768" spans="2:6" x14ac:dyDescent="0.3">
      <c r="B1768"/>
      <c r="C1768"/>
      <c r="D1768"/>
      <c r="E1768"/>
      <c r="F1768"/>
    </row>
    <row r="1769" spans="2:6" x14ac:dyDescent="0.3">
      <c r="B1769"/>
      <c r="C1769"/>
      <c r="D1769"/>
      <c r="E1769"/>
      <c r="F1769"/>
    </row>
    <row r="1770" spans="2:6" x14ac:dyDescent="0.3">
      <c r="B1770"/>
      <c r="C1770"/>
      <c r="D1770"/>
      <c r="E1770"/>
      <c r="F1770"/>
    </row>
    <row r="1771" spans="2:6" x14ac:dyDescent="0.3">
      <c r="B1771"/>
      <c r="C1771"/>
      <c r="D1771"/>
      <c r="E1771"/>
      <c r="F1771"/>
    </row>
    <row r="1772" spans="2:6" x14ac:dyDescent="0.3">
      <c r="B1772"/>
      <c r="C1772"/>
      <c r="D1772"/>
      <c r="E1772"/>
      <c r="F1772"/>
    </row>
    <row r="1773" spans="2:6" x14ac:dyDescent="0.3">
      <c r="B1773"/>
      <c r="C1773"/>
      <c r="D1773"/>
      <c r="E1773"/>
      <c r="F1773"/>
    </row>
    <row r="1774" spans="2:6" x14ac:dyDescent="0.3">
      <c r="B1774"/>
      <c r="C1774"/>
      <c r="D1774"/>
      <c r="E1774"/>
      <c r="F1774"/>
    </row>
    <row r="1775" spans="2:6" x14ac:dyDescent="0.3">
      <c r="B1775"/>
      <c r="C1775"/>
      <c r="D1775"/>
      <c r="E1775"/>
      <c r="F1775"/>
    </row>
    <row r="1776" spans="2:6" x14ac:dyDescent="0.3">
      <c r="B1776"/>
      <c r="C1776"/>
      <c r="D1776"/>
      <c r="E1776"/>
      <c r="F1776"/>
    </row>
    <row r="1777" spans="2:6" x14ac:dyDescent="0.3">
      <c r="B1777"/>
      <c r="C1777"/>
      <c r="D1777"/>
      <c r="E1777"/>
      <c r="F1777"/>
    </row>
    <row r="1778" spans="2:6" x14ac:dyDescent="0.3">
      <c r="B1778"/>
      <c r="C1778"/>
      <c r="D1778"/>
      <c r="E1778"/>
      <c r="F1778"/>
    </row>
    <row r="1779" spans="2:6" x14ac:dyDescent="0.3">
      <c r="B1779"/>
      <c r="C1779"/>
      <c r="D1779"/>
      <c r="E1779"/>
      <c r="F1779"/>
    </row>
    <row r="1780" spans="2:6" x14ac:dyDescent="0.3">
      <c r="B1780"/>
      <c r="C1780"/>
      <c r="D1780"/>
      <c r="E1780"/>
      <c r="F1780"/>
    </row>
    <row r="1781" spans="2:6" x14ac:dyDescent="0.3">
      <c r="B1781"/>
      <c r="C1781"/>
      <c r="D1781"/>
      <c r="E1781"/>
      <c r="F1781"/>
    </row>
    <row r="1782" spans="2:6" x14ac:dyDescent="0.3">
      <c r="B1782"/>
      <c r="C1782"/>
      <c r="D1782"/>
      <c r="E1782"/>
      <c r="F1782"/>
    </row>
    <row r="1783" spans="2:6" x14ac:dyDescent="0.3">
      <c r="B1783"/>
      <c r="C1783"/>
      <c r="D1783"/>
      <c r="E1783"/>
      <c r="F1783"/>
    </row>
    <row r="1784" spans="2:6" x14ac:dyDescent="0.3">
      <c r="B1784"/>
      <c r="C1784"/>
      <c r="D1784"/>
      <c r="E1784"/>
      <c r="F1784"/>
    </row>
    <row r="1785" spans="2:6" x14ac:dyDescent="0.3">
      <c r="B1785"/>
      <c r="C1785"/>
      <c r="D1785"/>
      <c r="E1785"/>
      <c r="F1785"/>
    </row>
    <row r="1786" spans="2:6" x14ac:dyDescent="0.3">
      <c r="B1786"/>
      <c r="C1786"/>
      <c r="D1786"/>
      <c r="E1786"/>
      <c r="F1786"/>
    </row>
    <row r="1787" spans="2:6" x14ac:dyDescent="0.3">
      <c r="B1787"/>
      <c r="C1787"/>
      <c r="D1787"/>
      <c r="E1787"/>
      <c r="F1787"/>
    </row>
    <row r="1788" spans="2:6" x14ac:dyDescent="0.3">
      <c r="B1788"/>
      <c r="C1788"/>
      <c r="D1788"/>
      <c r="E1788"/>
      <c r="F1788"/>
    </row>
    <row r="1789" spans="2:6" x14ac:dyDescent="0.3">
      <c r="B1789"/>
      <c r="C1789"/>
      <c r="D1789"/>
      <c r="E1789"/>
      <c r="F1789"/>
    </row>
    <row r="1790" spans="2:6" x14ac:dyDescent="0.3">
      <c r="B1790"/>
      <c r="C1790"/>
      <c r="D1790"/>
      <c r="E1790"/>
      <c r="F1790"/>
    </row>
    <row r="1791" spans="2:6" x14ac:dyDescent="0.3">
      <c r="B1791"/>
      <c r="C1791"/>
      <c r="D1791"/>
      <c r="E1791"/>
      <c r="F1791"/>
    </row>
    <row r="1792" spans="2:6" x14ac:dyDescent="0.3">
      <c r="B1792"/>
      <c r="C1792"/>
      <c r="D1792"/>
      <c r="E1792"/>
      <c r="F1792"/>
    </row>
    <row r="1793" spans="2:6" x14ac:dyDescent="0.3">
      <c r="B1793"/>
      <c r="C1793"/>
      <c r="D1793"/>
      <c r="E1793"/>
      <c r="F1793"/>
    </row>
    <row r="1794" spans="2:6" x14ac:dyDescent="0.3">
      <c r="B1794"/>
      <c r="C1794"/>
      <c r="D1794"/>
      <c r="E1794"/>
      <c r="F1794"/>
    </row>
    <row r="1795" spans="2:6" x14ac:dyDescent="0.3">
      <c r="B1795"/>
      <c r="C1795"/>
      <c r="D1795"/>
      <c r="E1795"/>
      <c r="F1795"/>
    </row>
    <row r="1796" spans="2:6" x14ac:dyDescent="0.3">
      <c r="B1796"/>
      <c r="C1796"/>
      <c r="D1796"/>
      <c r="E1796"/>
      <c r="F1796"/>
    </row>
    <row r="1797" spans="2:6" x14ac:dyDescent="0.3">
      <c r="B1797"/>
      <c r="C1797"/>
      <c r="D1797"/>
      <c r="E1797"/>
      <c r="F1797"/>
    </row>
    <row r="1798" spans="2:6" x14ac:dyDescent="0.3">
      <c r="B1798"/>
      <c r="C1798"/>
      <c r="D1798"/>
      <c r="E1798"/>
      <c r="F1798"/>
    </row>
    <row r="1799" spans="2:6" x14ac:dyDescent="0.3">
      <c r="B1799"/>
      <c r="C1799"/>
      <c r="D1799"/>
      <c r="E1799"/>
      <c r="F1799"/>
    </row>
    <row r="1800" spans="2:6" x14ac:dyDescent="0.3">
      <c r="B1800"/>
      <c r="C1800"/>
      <c r="D1800"/>
      <c r="E1800"/>
      <c r="F1800"/>
    </row>
    <row r="1801" spans="2:6" x14ac:dyDescent="0.3">
      <c r="B1801"/>
      <c r="C1801"/>
      <c r="D1801"/>
      <c r="E1801"/>
      <c r="F1801"/>
    </row>
    <row r="1802" spans="2:6" x14ac:dyDescent="0.3">
      <c r="B1802"/>
      <c r="C1802"/>
      <c r="D1802"/>
      <c r="E1802"/>
      <c r="F1802"/>
    </row>
    <row r="1803" spans="2:6" x14ac:dyDescent="0.3">
      <c r="B1803"/>
      <c r="C1803"/>
      <c r="D1803"/>
      <c r="E1803"/>
      <c r="F1803"/>
    </row>
    <row r="1804" spans="2:6" x14ac:dyDescent="0.3">
      <c r="B1804"/>
      <c r="C1804"/>
      <c r="D1804"/>
      <c r="E1804"/>
      <c r="F1804"/>
    </row>
    <row r="1805" spans="2:6" x14ac:dyDescent="0.3">
      <c r="B1805"/>
      <c r="C1805"/>
      <c r="D1805"/>
      <c r="E1805"/>
      <c r="F1805"/>
    </row>
    <row r="1806" spans="2:6" x14ac:dyDescent="0.3">
      <c r="B1806"/>
      <c r="C1806"/>
      <c r="D1806"/>
      <c r="E1806"/>
      <c r="F1806"/>
    </row>
    <row r="1807" spans="2:6" x14ac:dyDescent="0.3">
      <c r="B1807"/>
      <c r="C1807"/>
      <c r="D1807"/>
      <c r="E1807"/>
      <c r="F1807"/>
    </row>
    <row r="1808" spans="2:6" x14ac:dyDescent="0.3">
      <c r="B1808"/>
      <c r="C1808"/>
      <c r="D1808"/>
      <c r="E1808"/>
      <c r="F1808"/>
    </row>
    <row r="1809" spans="2:6" x14ac:dyDescent="0.3">
      <c r="B1809"/>
      <c r="C1809"/>
      <c r="D1809"/>
      <c r="E1809"/>
      <c r="F1809"/>
    </row>
    <row r="1810" spans="2:6" x14ac:dyDescent="0.3">
      <c r="B1810"/>
      <c r="C1810"/>
      <c r="D1810"/>
      <c r="E1810"/>
      <c r="F1810"/>
    </row>
    <row r="1811" spans="2:6" x14ac:dyDescent="0.3">
      <c r="B1811"/>
      <c r="C1811"/>
      <c r="D1811"/>
      <c r="E1811"/>
      <c r="F1811"/>
    </row>
    <row r="1812" spans="2:6" x14ac:dyDescent="0.3">
      <c r="B1812"/>
      <c r="C1812"/>
      <c r="D1812"/>
      <c r="E1812"/>
      <c r="F1812"/>
    </row>
    <row r="1813" spans="2:6" x14ac:dyDescent="0.3">
      <c r="B1813"/>
      <c r="C1813"/>
      <c r="D1813"/>
      <c r="E1813"/>
      <c r="F1813"/>
    </row>
    <row r="1814" spans="2:6" x14ac:dyDescent="0.3">
      <c r="B1814"/>
      <c r="C1814"/>
      <c r="D1814"/>
      <c r="E1814"/>
      <c r="F1814"/>
    </row>
    <row r="1815" spans="2:6" x14ac:dyDescent="0.3">
      <c r="B1815"/>
      <c r="C1815"/>
      <c r="D1815"/>
      <c r="E1815"/>
      <c r="F1815"/>
    </row>
    <row r="1816" spans="2:6" x14ac:dyDescent="0.3">
      <c r="B1816"/>
      <c r="C1816"/>
      <c r="D1816"/>
      <c r="E1816"/>
      <c r="F1816"/>
    </row>
    <row r="1817" spans="2:6" x14ac:dyDescent="0.3">
      <c r="B1817"/>
      <c r="C1817"/>
      <c r="D1817"/>
      <c r="E1817"/>
      <c r="F1817"/>
    </row>
    <row r="1818" spans="2:6" x14ac:dyDescent="0.3">
      <c r="B1818"/>
      <c r="C1818"/>
      <c r="D1818"/>
      <c r="E1818"/>
      <c r="F1818"/>
    </row>
    <row r="1819" spans="2:6" x14ac:dyDescent="0.3">
      <c r="B1819"/>
      <c r="C1819"/>
      <c r="D1819"/>
      <c r="E1819"/>
      <c r="F1819"/>
    </row>
    <row r="1820" spans="2:6" x14ac:dyDescent="0.3">
      <c r="B1820"/>
      <c r="C1820"/>
      <c r="D1820"/>
      <c r="E1820"/>
      <c r="F1820"/>
    </row>
    <row r="1821" spans="2:6" x14ac:dyDescent="0.3">
      <c r="B1821"/>
      <c r="C1821"/>
      <c r="D1821"/>
      <c r="E1821"/>
      <c r="F1821"/>
    </row>
    <row r="1822" spans="2:6" x14ac:dyDescent="0.3">
      <c r="B1822"/>
      <c r="C1822"/>
      <c r="D1822"/>
      <c r="E1822"/>
      <c r="F1822"/>
    </row>
    <row r="1823" spans="2:6" x14ac:dyDescent="0.3">
      <c r="B1823"/>
      <c r="C1823"/>
      <c r="D1823"/>
      <c r="E1823"/>
      <c r="F1823"/>
    </row>
    <row r="1824" spans="2:6" x14ac:dyDescent="0.3">
      <c r="B1824"/>
      <c r="C1824"/>
      <c r="D1824"/>
      <c r="E1824"/>
      <c r="F1824"/>
    </row>
    <row r="1825" spans="2:6" x14ac:dyDescent="0.3">
      <c r="B1825"/>
      <c r="C1825"/>
      <c r="D1825"/>
      <c r="E1825"/>
      <c r="F1825"/>
    </row>
    <row r="1826" spans="2:6" x14ac:dyDescent="0.3">
      <c r="B1826"/>
      <c r="C1826"/>
      <c r="D1826"/>
      <c r="E1826"/>
      <c r="F1826"/>
    </row>
    <row r="1827" spans="2:6" x14ac:dyDescent="0.3">
      <c r="B1827"/>
      <c r="C1827"/>
      <c r="D1827"/>
      <c r="E1827"/>
      <c r="F1827"/>
    </row>
    <row r="1828" spans="2:6" x14ac:dyDescent="0.3">
      <c r="B1828"/>
      <c r="C1828"/>
      <c r="D1828"/>
      <c r="E1828"/>
      <c r="F1828"/>
    </row>
    <row r="1829" spans="2:6" x14ac:dyDescent="0.3">
      <c r="B1829"/>
      <c r="C1829"/>
      <c r="D1829"/>
      <c r="E1829"/>
      <c r="F1829"/>
    </row>
    <row r="1830" spans="2:6" x14ac:dyDescent="0.3">
      <c r="B1830"/>
      <c r="C1830"/>
      <c r="D1830"/>
      <c r="E1830"/>
      <c r="F1830"/>
    </row>
    <row r="1831" spans="2:6" x14ac:dyDescent="0.3">
      <c r="B1831"/>
      <c r="C1831"/>
      <c r="D1831"/>
      <c r="E1831"/>
      <c r="F1831"/>
    </row>
    <row r="1832" spans="2:6" x14ac:dyDescent="0.3">
      <c r="B1832"/>
      <c r="C1832"/>
      <c r="D1832"/>
      <c r="E1832"/>
      <c r="F1832"/>
    </row>
    <row r="1833" spans="2:6" x14ac:dyDescent="0.3">
      <c r="B1833"/>
      <c r="C1833"/>
      <c r="D1833"/>
      <c r="E1833"/>
      <c r="F1833"/>
    </row>
    <row r="1834" spans="2:6" x14ac:dyDescent="0.3">
      <c r="B1834"/>
      <c r="C1834"/>
      <c r="D1834"/>
      <c r="E1834"/>
      <c r="F1834"/>
    </row>
    <row r="1835" spans="2:6" x14ac:dyDescent="0.3">
      <c r="B1835"/>
      <c r="C1835"/>
      <c r="D1835"/>
      <c r="E1835"/>
      <c r="F1835"/>
    </row>
    <row r="1836" spans="2:6" x14ac:dyDescent="0.3">
      <c r="B1836"/>
      <c r="C1836"/>
      <c r="D1836"/>
      <c r="E1836"/>
      <c r="F1836"/>
    </row>
    <row r="1837" spans="2:6" x14ac:dyDescent="0.3">
      <c r="B1837"/>
      <c r="C1837"/>
      <c r="D1837"/>
      <c r="E1837"/>
      <c r="F1837"/>
    </row>
    <row r="1838" spans="2:6" x14ac:dyDescent="0.3">
      <c r="B1838"/>
      <c r="C1838"/>
      <c r="D1838"/>
      <c r="E1838"/>
      <c r="F1838"/>
    </row>
    <row r="1839" spans="2:6" x14ac:dyDescent="0.3">
      <c r="B1839"/>
      <c r="C1839"/>
      <c r="D1839"/>
      <c r="E1839"/>
      <c r="F1839"/>
    </row>
    <row r="1840" spans="2:6" x14ac:dyDescent="0.3">
      <c r="B1840"/>
      <c r="C1840"/>
      <c r="D1840"/>
      <c r="E1840"/>
      <c r="F1840"/>
    </row>
    <row r="1841" spans="2:6" x14ac:dyDescent="0.3">
      <c r="B1841"/>
      <c r="C1841"/>
      <c r="D1841"/>
      <c r="E1841"/>
      <c r="F1841"/>
    </row>
    <row r="1842" spans="2:6" x14ac:dyDescent="0.3">
      <c r="B1842"/>
      <c r="C1842"/>
      <c r="D1842"/>
      <c r="E1842"/>
      <c r="F1842"/>
    </row>
    <row r="1843" spans="2:6" x14ac:dyDescent="0.3">
      <c r="B1843"/>
      <c r="C1843"/>
      <c r="D1843"/>
      <c r="E1843"/>
      <c r="F1843"/>
    </row>
    <row r="1844" spans="2:6" x14ac:dyDescent="0.3">
      <c r="B1844"/>
      <c r="C1844"/>
      <c r="D1844"/>
      <c r="E1844"/>
      <c r="F1844"/>
    </row>
    <row r="1845" spans="2:6" x14ac:dyDescent="0.3">
      <c r="B1845"/>
      <c r="C1845"/>
      <c r="D1845"/>
      <c r="E1845"/>
      <c r="F1845"/>
    </row>
    <row r="1846" spans="2:6" x14ac:dyDescent="0.3">
      <c r="B1846"/>
      <c r="C1846"/>
      <c r="D1846"/>
      <c r="E1846"/>
      <c r="F1846"/>
    </row>
    <row r="1847" spans="2:6" x14ac:dyDescent="0.3">
      <c r="B1847"/>
      <c r="C1847"/>
      <c r="D1847"/>
      <c r="E1847"/>
      <c r="F1847"/>
    </row>
    <row r="1848" spans="2:6" x14ac:dyDescent="0.3">
      <c r="B1848"/>
      <c r="C1848"/>
      <c r="D1848"/>
      <c r="E1848"/>
      <c r="F1848"/>
    </row>
    <row r="1849" spans="2:6" x14ac:dyDescent="0.3">
      <c r="B1849"/>
      <c r="C1849"/>
      <c r="D1849"/>
      <c r="E1849"/>
      <c r="F1849"/>
    </row>
    <row r="1850" spans="2:6" x14ac:dyDescent="0.3">
      <c r="B1850"/>
      <c r="C1850"/>
      <c r="D1850"/>
      <c r="E1850"/>
      <c r="F1850"/>
    </row>
    <row r="1851" spans="2:6" x14ac:dyDescent="0.3">
      <c r="B1851"/>
      <c r="C1851"/>
      <c r="D1851"/>
      <c r="E1851"/>
      <c r="F1851"/>
    </row>
    <row r="1852" spans="2:6" x14ac:dyDescent="0.3">
      <c r="B1852"/>
      <c r="C1852"/>
      <c r="D1852"/>
      <c r="E1852"/>
      <c r="F1852"/>
    </row>
    <row r="1853" spans="2:6" x14ac:dyDescent="0.3">
      <c r="B1853"/>
      <c r="C1853"/>
      <c r="D1853"/>
      <c r="E1853"/>
      <c r="F1853"/>
    </row>
    <row r="1854" spans="2:6" x14ac:dyDescent="0.3">
      <c r="B1854"/>
      <c r="C1854"/>
      <c r="D1854"/>
      <c r="E1854"/>
      <c r="F1854"/>
    </row>
    <row r="1855" spans="2:6" x14ac:dyDescent="0.3">
      <c r="B1855"/>
      <c r="C1855"/>
      <c r="D1855"/>
      <c r="E1855"/>
      <c r="F1855"/>
    </row>
    <row r="1856" spans="2:6" x14ac:dyDescent="0.3">
      <c r="B1856"/>
      <c r="C1856"/>
      <c r="D1856"/>
      <c r="E1856"/>
      <c r="F1856"/>
    </row>
    <row r="1857" spans="2:6" x14ac:dyDescent="0.3">
      <c r="B1857"/>
      <c r="C1857"/>
      <c r="D1857"/>
      <c r="E1857"/>
      <c r="F1857"/>
    </row>
    <row r="1858" spans="2:6" x14ac:dyDescent="0.3">
      <c r="B1858"/>
      <c r="C1858"/>
      <c r="D1858"/>
      <c r="E1858"/>
      <c r="F1858"/>
    </row>
    <row r="1859" spans="2:6" x14ac:dyDescent="0.3">
      <c r="B1859"/>
      <c r="C1859"/>
      <c r="D1859"/>
      <c r="E1859"/>
      <c r="F1859"/>
    </row>
    <row r="1860" spans="2:6" x14ac:dyDescent="0.3">
      <c r="B1860"/>
      <c r="C1860"/>
      <c r="D1860"/>
      <c r="E1860"/>
      <c r="F1860"/>
    </row>
    <row r="1861" spans="2:6" x14ac:dyDescent="0.3">
      <c r="B1861"/>
      <c r="C1861"/>
      <c r="D1861"/>
      <c r="E1861"/>
      <c r="F1861"/>
    </row>
    <row r="1862" spans="2:6" x14ac:dyDescent="0.3">
      <c r="B1862"/>
      <c r="C1862"/>
      <c r="D1862"/>
      <c r="E1862"/>
      <c r="F1862"/>
    </row>
    <row r="1863" spans="2:6" x14ac:dyDescent="0.3">
      <c r="B1863"/>
      <c r="C1863"/>
      <c r="D1863"/>
      <c r="E1863"/>
      <c r="F1863"/>
    </row>
    <row r="1864" spans="2:6" x14ac:dyDescent="0.3">
      <c r="B1864"/>
      <c r="C1864"/>
      <c r="D1864"/>
      <c r="E1864"/>
      <c r="F1864"/>
    </row>
    <row r="1865" spans="2:6" x14ac:dyDescent="0.3">
      <c r="B1865"/>
      <c r="C1865"/>
      <c r="D1865"/>
      <c r="E1865"/>
      <c r="F1865"/>
    </row>
    <row r="1866" spans="2:6" x14ac:dyDescent="0.3">
      <c r="B1866"/>
      <c r="C1866"/>
      <c r="D1866"/>
      <c r="E1866"/>
      <c r="F1866"/>
    </row>
    <row r="1867" spans="2:6" x14ac:dyDescent="0.3">
      <c r="B1867"/>
      <c r="C1867"/>
      <c r="D1867"/>
      <c r="E1867"/>
      <c r="F1867"/>
    </row>
    <row r="1868" spans="2:6" x14ac:dyDescent="0.3">
      <c r="B1868"/>
      <c r="C1868"/>
      <c r="D1868"/>
      <c r="E1868"/>
      <c r="F1868"/>
    </row>
    <row r="1869" spans="2:6" x14ac:dyDescent="0.3">
      <c r="B1869"/>
      <c r="C1869"/>
      <c r="D1869"/>
      <c r="E1869"/>
      <c r="F1869"/>
    </row>
    <row r="1870" spans="2:6" x14ac:dyDescent="0.3">
      <c r="B1870"/>
      <c r="C1870"/>
      <c r="D1870"/>
      <c r="E1870"/>
      <c r="F1870"/>
    </row>
    <row r="1871" spans="2:6" x14ac:dyDescent="0.3">
      <c r="B1871"/>
      <c r="C1871"/>
      <c r="D1871"/>
      <c r="E1871"/>
      <c r="F1871"/>
    </row>
    <row r="1872" spans="2:6" x14ac:dyDescent="0.3">
      <c r="B1872"/>
      <c r="C1872"/>
      <c r="D1872"/>
      <c r="E1872"/>
      <c r="F1872"/>
    </row>
    <row r="1873" spans="2:6" x14ac:dyDescent="0.3">
      <c r="B1873"/>
      <c r="C1873"/>
      <c r="D1873"/>
      <c r="E1873"/>
      <c r="F1873"/>
    </row>
    <row r="1874" spans="2:6" x14ac:dyDescent="0.3">
      <c r="B1874"/>
      <c r="C1874"/>
      <c r="D1874"/>
      <c r="E1874"/>
      <c r="F1874"/>
    </row>
    <row r="1875" spans="2:6" x14ac:dyDescent="0.3">
      <c r="B1875"/>
      <c r="C1875"/>
      <c r="D1875"/>
      <c r="E1875"/>
      <c r="F1875"/>
    </row>
    <row r="1876" spans="2:6" x14ac:dyDescent="0.3">
      <c r="B1876"/>
      <c r="C1876"/>
      <c r="D1876"/>
      <c r="E1876"/>
      <c r="F1876"/>
    </row>
    <row r="1877" spans="2:6" x14ac:dyDescent="0.3">
      <c r="B1877"/>
      <c r="C1877"/>
      <c r="D1877"/>
      <c r="E1877"/>
      <c r="F1877"/>
    </row>
    <row r="1878" spans="2:6" x14ac:dyDescent="0.3">
      <c r="B1878"/>
      <c r="C1878"/>
      <c r="D1878"/>
      <c r="E1878"/>
      <c r="F1878"/>
    </row>
    <row r="1879" spans="2:6" x14ac:dyDescent="0.3">
      <c r="B1879"/>
      <c r="C1879"/>
      <c r="D1879"/>
      <c r="E1879"/>
      <c r="F1879"/>
    </row>
    <row r="1880" spans="2:6" x14ac:dyDescent="0.3">
      <c r="B1880"/>
      <c r="C1880"/>
      <c r="D1880"/>
      <c r="E1880"/>
      <c r="F1880"/>
    </row>
    <row r="1881" spans="2:6" x14ac:dyDescent="0.3">
      <c r="B1881"/>
      <c r="C1881"/>
      <c r="D1881"/>
      <c r="E1881"/>
      <c r="F1881"/>
    </row>
    <row r="1882" spans="2:6" x14ac:dyDescent="0.3">
      <c r="B1882"/>
      <c r="C1882"/>
      <c r="D1882"/>
      <c r="E1882"/>
      <c r="F1882"/>
    </row>
    <row r="1883" spans="2:6" x14ac:dyDescent="0.3">
      <c r="B1883"/>
      <c r="C1883"/>
      <c r="D1883"/>
      <c r="E1883"/>
      <c r="F1883"/>
    </row>
    <row r="1884" spans="2:6" x14ac:dyDescent="0.3">
      <c r="B1884"/>
      <c r="C1884"/>
      <c r="D1884"/>
      <c r="E1884"/>
      <c r="F1884"/>
    </row>
    <row r="1885" spans="2:6" x14ac:dyDescent="0.3">
      <c r="B1885"/>
      <c r="C1885"/>
      <c r="D1885"/>
      <c r="E1885"/>
      <c r="F1885"/>
    </row>
    <row r="1886" spans="2:6" x14ac:dyDescent="0.3">
      <c r="B1886"/>
      <c r="C1886"/>
      <c r="D1886"/>
      <c r="E1886"/>
      <c r="F1886"/>
    </row>
    <row r="1887" spans="2:6" x14ac:dyDescent="0.3">
      <c r="B1887"/>
      <c r="C1887"/>
      <c r="D1887"/>
      <c r="E1887"/>
      <c r="F1887"/>
    </row>
    <row r="1888" spans="2:6" x14ac:dyDescent="0.3">
      <c r="B1888"/>
      <c r="C1888"/>
      <c r="D1888"/>
      <c r="E1888"/>
      <c r="F1888"/>
    </row>
    <row r="1889" spans="2:6" x14ac:dyDescent="0.3">
      <c r="B1889"/>
      <c r="C1889"/>
      <c r="D1889"/>
      <c r="E1889"/>
      <c r="F1889"/>
    </row>
    <row r="1890" spans="2:6" x14ac:dyDescent="0.3">
      <c r="B1890"/>
      <c r="C1890"/>
      <c r="D1890"/>
      <c r="E1890"/>
      <c r="F1890"/>
    </row>
    <row r="1891" spans="2:6" x14ac:dyDescent="0.3">
      <c r="B1891"/>
      <c r="C1891"/>
      <c r="D1891"/>
      <c r="E1891"/>
      <c r="F1891"/>
    </row>
    <row r="1892" spans="2:6" x14ac:dyDescent="0.3">
      <c r="B1892"/>
      <c r="C1892"/>
      <c r="D1892"/>
      <c r="E1892"/>
      <c r="F1892"/>
    </row>
    <row r="1893" spans="2:6" x14ac:dyDescent="0.3">
      <c r="B1893"/>
      <c r="C1893"/>
      <c r="D1893"/>
      <c r="E1893"/>
      <c r="F1893"/>
    </row>
    <row r="1894" spans="2:6" x14ac:dyDescent="0.3">
      <c r="B1894"/>
      <c r="C1894"/>
      <c r="D1894"/>
      <c r="E1894"/>
      <c r="F1894"/>
    </row>
    <row r="1895" spans="2:6" x14ac:dyDescent="0.3">
      <c r="B1895"/>
      <c r="C1895"/>
      <c r="D1895"/>
      <c r="E1895"/>
      <c r="F1895"/>
    </row>
    <row r="1896" spans="2:6" x14ac:dyDescent="0.3">
      <c r="B1896"/>
      <c r="C1896"/>
      <c r="D1896"/>
      <c r="E1896"/>
      <c r="F1896"/>
    </row>
    <row r="1897" spans="2:6" x14ac:dyDescent="0.3">
      <c r="B1897"/>
      <c r="C1897"/>
      <c r="D1897"/>
      <c r="E1897"/>
      <c r="F1897"/>
    </row>
    <row r="1898" spans="2:6" x14ac:dyDescent="0.3">
      <c r="B1898"/>
      <c r="C1898"/>
      <c r="D1898"/>
      <c r="E1898"/>
      <c r="F1898"/>
    </row>
    <row r="1899" spans="2:6" x14ac:dyDescent="0.3">
      <c r="B1899"/>
      <c r="C1899"/>
      <c r="D1899"/>
      <c r="E1899"/>
      <c r="F1899"/>
    </row>
    <row r="1900" spans="2:6" x14ac:dyDescent="0.3">
      <c r="B1900"/>
      <c r="C1900"/>
      <c r="D1900"/>
      <c r="E1900"/>
      <c r="F1900"/>
    </row>
    <row r="1901" spans="2:6" x14ac:dyDescent="0.3">
      <c r="B1901"/>
      <c r="C1901"/>
      <c r="D1901"/>
      <c r="E1901"/>
      <c r="F1901"/>
    </row>
    <row r="1902" spans="2:6" x14ac:dyDescent="0.3">
      <c r="B1902"/>
      <c r="C1902"/>
      <c r="D1902"/>
      <c r="E1902"/>
      <c r="F1902"/>
    </row>
    <row r="1903" spans="2:6" x14ac:dyDescent="0.3">
      <c r="B1903"/>
      <c r="C1903"/>
      <c r="D1903"/>
      <c r="E1903"/>
      <c r="F1903"/>
    </row>
    <row r="1904" spans="2:6" x14ac:dyDescent="0.3">
      <c r="B1904"/>
      <c r="C1904"/>
      <c r="D1904"/>
      <c r="E1904"/>
      <c r="F1904"/>
    </row>
    <row r="1905" spans="2:6" x14ac:dyDescent="0.3">
      <c r="B1905"/>
      <c r="C1905"/>
      <c r="D1905"/>
      <c r="E1905"/>
      <c r="F1905"/>
    </row>
    <row r="1906" spans="2:6" x14ac:dyDescent="0.3">
      <c r="B1906"/>
      <c r="C1906"/>
      <c r="D1906"/>
      <c r="E1906"/>
      <c r="F1906"/>
    </row>
    <row r="1907" spans="2:6" x14ac:dyDescent="0.3">
      <c r="B1907"/>
      <c r="C1907"/>
      <c r="D1907"/>
      <c r="E1907"/>
      <c r="F1907"/>
    </row>
    <row r="1908" spans="2:6" x14ac:dyDescent="0.3">
      <c r="B1908"/>
      <c r="C1908"/>
      <c r="D1908"/>
      <c r="E1908"/>
      <c r="F1908"/>
    </row>
    <row r="1909" spans="2:6" x14ac:dyDescent="0.3">
      <c r="B1909"/>
      <c r="C1909"/>
      <c r="D1909"/>
      <c r="E1909"/>
      <c r="F1909"/>
    </row>
    <row r="1910" spans="2:6" x14ac:dyDescent="0.3">
      <c r="B1910"/>
      <c r="C1910"/>
      <c r="D1910"/>
      <c r="E1910"/>
      <c r="F1910"/>
    </row>
    <row r="1911" spans="2:6" x14ac:dyDescent="0.3">
      <c r="B1911"/>
      <c r="C1911"/>
      <c r="D1911"/>
      <c r="E1911"/>
      <c r="F1911"/>
    </row>
    <row r="1912" spans="2:6" x14ac:dyDescent="0.3">
      <c r="B1912"/>
      <c r="C1912"/>
      <c r="D1912"/>
      <c r="E1912"/>
      <c r="F1912"/>
    </row>
    <row r="1913" spans="2:6" x14ac:dyDescent="0.3">
      <c r="B1913"/>
      <c r="C1913"/>
      <c r="D1913"/>
      <c r="E1913"/>
      <c r="F1913"/>
    </row>
    <row r="1914" spans="2:6" x14ac:dyDescent="0.3">
      <c r="B1914"/>
      <c r="C1914"/>
      <c r="D1914"/>
      <c r="E1914"/>
      <c r="F1914"/>
    </row>
    <row r="1915" spans="2:6" x14ac:dyDescent="0.3">
      <c r="B1915"/>
      <c r="C1915"/>
      <c r="D1915"/>
      <c r="E1915"/>
      <c r="F1915"/>
    </row>
    <row r="1916" spans="2:6" x14ac:dyDescent="0.3">
      <c r="B1916"/>
      <c r="C1916"/>
      <c r="D1916"/>
      <c r="E1916"/>
      <c r="F1916"/>
    </row>
    <row r="1917" spans="2:6" x14ac:dyDescent="0.3">
      <c r="B1917"/>
      <c r="C1917"/>
      <c r="D1917"/>
      <c r="E1917"/>
      <c r="F1917"/>
    </row>
    <row r="1918" spans="2:6" x14ac:dyDescent="0.3">
      <c r="B1918"/>
      <c r="C1918"/>
      <c r="D1918"/>
      <c r="E1918"/>
      <c r="F1918"/>
    </row>
    <row r="1919" spans="2:6" x14ac:dyDescent="0.3">
      <c r="B1919"/>
      <c r="C1919"/>
      <c r="D1919"/>
      <c r="E1919"/>
      <c r="F1919"/>
    </row>
    <row r="1920" spans="2:6" x14ac:dyDescent="0.3">
      <c r="B1920"/>
      <c r="C1920"/>
      <c r="D1920"/>
      <c r="E1920"/>
      <c r="F1920"/>
    </row>
    <row r="1921" spans="2:6" x14ac:dyDescent="0.3">
      <c r="B1921"/>
      <c r="C1921"/>
      <c r="D1921"/>
      <c r="E1921"/>
      <c r="F1921"/>
    </row>
    <row r="1922" spans="2:6" x14ac:dyDescent="0.3">
      <c r="B1922"/>
      <c r="C1922"/>
      <c r="D1922"/>
      <c r="E1922"/>
      <c r="F1922"/>
    </row>
    <row r="1923" spans="2:6" x14ac:dyDescent="0.3">
      <c r="B1923"/>
      <c r="C1923"/>
      <c r="D1923"/>
      <c r="E1923"/>
      <c r="F1923"/>
    </row>
    <row r="1924" spans="2:6" x14ac:dyDescent="0.3">
      <c r="B1924"/>
      <c r="C1924"/>
      <c r="D1924"/>
      <c r="E1924"/>
      <c r="F1924"/>
    </row>
    <row r="1925" spans="2:6" x14ac:dyDescent="0.3">
      <c r="B1925"/>
      <c r="C1925"/>
      <c r="D1925"/>
      <c r="E1925"/>
      <c r="F1925"/>
    </row>
    <row r="1926" spans="2:6" x14ac:dyDescent="0.3">
      <c r="B1926"/>
      <c r="C1926"/>
      <c r="D1926"/>
      <c r="E1926"/>
      <c r="F1926"/>
    </row>
    <row r="1927" spans="2:6" x14ac:dyDescent="0.3">
      <c r="B1927"/>
      <c r="C1927"/>
      <c r="D1927"/>
      <c r="E1927"/>
      <c r="F1927"/>
    </row>
    <row r="1928" spans="2:6" x14ac:dyDescent="0.3">
      <c r="B1928"/>
      <c r="C1928"/>
      <c r="D1928"/>
      <c r="E1928"/>
      <c r="F1928"/>
    </row>
    <row r="1929" spans="2:6" x14ac:dyDescent="0.3">
      <c r="B1929"/>
      <c r="C1929"/>
      <c r="D1929"/>
      <c r="E1929"/>
      <c r="F1929"/>
    </row>
    <row r="1930" spans="2:6" x14ac:dyDescent="0.3">
      <c r="B1930"/>
      <c r="C1930"/>
      <c r="D1930"/>
      <c r="E1930"/>
      <c r="F1930"/>
    </row>
    <row r="1931" spans="2:6" x14ac:dyDescent="0.3">
      <c r="B1931"/>
      <c r="C1931"/>
      <c r="D1931"/>
      <c r="E1931"/>
      <c r="F1931"/>
    </row>
    <row r="1932" spans="2:6" x14ac:dyDescent="0.3">
      <c r="B1932"/>
      <c r="C1932"/>
      <c r="D1932"/>
      <c r="E1932"/>
      <c r="F1932"/>
    </row>
    <row r="1933" spans="2:6" x14ac:dyDescent="0.3">
      <c r="B1933"/>
      <c r="C1933"/>
      <c r="D1933"/>
      <c r="E1933"/>
      <c r="F1933"/>
    </row>
    <row r="1934" spans="2:6" x14ac:dyDescent="0.3">
      <c r="B1934"/>
      <c r="C1934"/>
      <c r="D1934"/>
      <c r="E1934"/>
      <c r="F1934"/>
    </row>
    <row r="1935" spans="2:6" x14ac:dyDescent="0.3">
      <c r="B1935"/>
      <c r="C1935"/>
      <c r="D1935"/>
      <c r="E1935"/>
      <c r="F1935"/>
    </row>
    <row r="1936" spans="2:6" x14ac:dyDescent="0.3">
      <c r="B1936"/>
      <c r="C1936"/>
      <c r="D1936"/>
      <c r="E1936"/>
      <c r="F1936"/>
    </row>
    <row r="1937" spans="2:6" x14ac:dyDescent="0.3">
      <c r="B1937"/>
      <c r="C1937"/>
      <c r="D1937"/>
      <c r="E1937"/>
      <c r="F1937"/>
    </row>
    <row r="1938" spans="2:6" x14ac:dyDescent="0.3">
      <c r="B1938"/>
      <c r="C1938"/>
      <c r="D1938"/>
      <c r="E1938"/>
      <c r="F1938"/>
    </row>
    <row r="1939" spans="2:6" x14ac:dyDescent="0.3">
      <c r="B1939"/>
      <c r="C1939"/>
      <c r="D1939"/>
      <c r="E1939"/>
      <c r="F1939"/>
    </row>
    <row r="1940" spans="2:6" x14ac:dyDescent="0.3">
      <c r="B1940"/>
      <c r="C1940"/>
      <c r="D1940"/>
      <c r="E1940"/>
      <c r="F1940"/>
    </row>
    <row r="1941" spans="2:6" x14ac:dyDescent="0.3">
      <c r="B1941"/>
      <c r="C1941"/>
      <c r="D1941"/>
      <c r="E1941"/>
      <c r="F1941"/>
    </row>
    <row r="1942" spans="2:6" x14ac:dyDescent="0.3">
      <c r="B1942"/>
      <c r="C1942"/>
      <c r="D1942"/>
      <c r="E1942"/>
      <c r="F1942"/>
    </row>
    <row r="1943" spans="2:6" x14ac:dyDescent="0.3">
      <c r="B1943"/>
      <c r="C1943"/>
      <c r="D1943"/>
      <c r="E1943"/>
      <c r="F1943"/>
    </row>
    <row r="1944" spans="2:6" x14ac:dyDescent="0.3">
      <c r="B1944"/>
      <c r="C1944"/>
      <c r="D1944"/>
      <c r="E1944"/>
      <c r="F1944"/>
    </row>
    <row r="1945" spans="2:6" x14ac:dyDescent="0.3">
      <c r="B1945"/>
      <c r="C1945"/>
      <c r="D1945"/>
      <c r="E1945"/>
      <c r="F1945"/>
    </row>
    <row r="1946" spans="2:6" x14ac:dyDescent="0.3">
      <c r="B1946"/>
      <c r="C1946"/>
      <c r="D1946"/>
      <c r="E1946"/>
      <c r="F1946"/>
    </row>
    <row r="1947" spans="2:6" x14ac:dyDescent="0.3">
      <c r="B1947"/>
      <c r="C1947"/>
      <c r="D1947"/>
      <c r="E1947"/>
      <c r="F1947"/>
    </row>
    <row r="1948" spans="2:6" x14ac:dyDescent="0.3">
      <c r="B1948"/>
      <c r="C1948"/>
      <c r="D1948"/>
      <c r="E1948"/>
      <c r="F1948"/>
    </row>
    <row r="1949" spans="2:6" x14ac:dyDescent="0.3">
      <c r="B1949"/>
      <c r="C1949"/>
      <c r="D1949"/>
      <c r="E1949"/>
      <c r="F1949"/>
    </row>
    <row r="1950" spans="2:6" x14ac:dyDescent="0.3">
      <c r="B1950"/>
      <c r="C1950"/>
      <c r="D1950"/>
      <c r="E1950"/>
      <c r="F1950"/>
    </row>
    <row r="1951" spans="2:6" x14ac:dyDescent="0.3">
      <c r="B1951"/>
      <c r="C1951"/>
      <c r="D1951"/>
      <c r="E1951"/>
      <c r="F1951"/>
    </row>
    <row r="1952" spans="2:6" x14ac:dyDescent="0.3">
      <c r="B1952"/>
      <c r="C1952"/>
      <c r="D1952"/>
      <c r="E1952"/>
      <c r="F1952"/>
    </row>
    <row r="1953" spans="2:6" x14ac:dyDescent="0.3">
      <c r="B1953"/>
      <c r="C1953"/>
      <c r="D1953"/>
      <c r="E1953"/>
      <c r="F1953"/>
    </row>
    <row r="1954" spans="2:6" x14ac:dyDescent="0.3">
      <c r="B1954"/>
      <c r="C1954"/>
      <c r="D1954"/>
      <c r="E1954"/>
      <c r="F1954"/>
    </row>
    <row r="1955" spans="2:6" x14ac:dyDescent="0.3">
      <c r="B1955"/>
      <c r="C1955"/>
      <c r="D1955"/>
      <c r="E1955"/>
      <c r="F1955"/>
    </row>
    <row r="1956" spans="2:6" x14ac:dyDescent="0.3">
      <c r="B1956"/>
      <c r="C1956"/>
      <c r="D1956"/>
      <c r="E1956"/>
      <c r="F1956"/>
    </row>
    <row r="1957" spans="2:6" x14ac:dyDescent="0.3">
      <c r="B1957"/>
      <c r="C1957"/>
      <c r="D1957"/>
      <c r="E1957"/>
      <c r="F1957"/>
    </row>
    <row r="1958" spans="2:6" x14ac:dyDescent="0.3">
      <c r="B1958"/>
      <c r="C1958"/>
      <c r="D1958"/>
      <c r="E1958"/>
      <c r="F1958"/>
    </row>
    <row r="1959" spans="2:6" x14ac:dyDescent="0.3">
      <c r="B1959"/>
      <c r="C1959"/>
      <c r="D1959"/>
      <c r="E1959"/>
      <c r="F1959"/>
    </row>
    <row r="1960" spans="2:6" x14ac:dyDescent="0.3">
      <c r="B1960"/>
      <c r="C1960"/>
      <c r="D1960"/>
      <c r="E1960"/>
      <c r="F1960"/>
    </row>
    <row r="1961" spans="2:6" x14ac:dyDescent="0.3">
      <c r="B1961"/>
      <c r="C1961"/>
      <c r="D1961"/>
      <c r="E1961"/>
      <c r="F1961"/>
    </row>
    <row r="1962" spans="2:6" x14ac:dyDescent="0.3">
      <c r="B1962"/>
      <c r="C1962"/>
      <c r="D1962"/>
      <c r="E1962"/>
      <c r="F1962"/>
    </row>
    <row r="1963" spans="2:6" x14ac:dyDescent="0.3">
      <c r="B1963"/>
      <c r="C1963"/>
      <c r="D1963"/>
      <c r="E1963"/>
      <c r="F1963"/>
    </row>
    <row r="1964" spans="2:6" x14ac:dyDescent="0.3">
      <c r="B1964"/>
      <c r="C1964"/>
      <c r="D1964"/>
      <c r="E1964"/>
      <c r="F1964"/>
    </row>
    <row r="1965" spans="2:6" x14ac:dyDescent="0.3">
      <c r="B1965"/>
      <c r="C1965"/>
      <c r="D1965"/>
      <c r="E1965"/>
      <c r="F1965"/>
    </row>
    <row r="1966" spans="2:6" x14ac:dyDescent="0.3">
      <c r="B1966"/>
      <c r="C1966"/>
      <c r="D1966"/>
      <c r="E1966"/>
      <c r="F1966"/>
    </row>
    <row r="1967" spans="2:6" x14ac:dyDescent="0.3">
      <c r="B1967"/>
      <c r="C1967"/>
      <c r="D1967"/>
      <c r="E1967"/>
      <c r="F1967"/>
    </row>
    <row r="1968" spans="2:6" x14ac:dyDescent="0.3">
      <c r="B1968"/>
      <c r="C1968"/>
      <c r="D1968"/>
      <c r="E1968"/>
      <c r="F1968"/>
    </row>
    <row r="1969" spans="2:6" x14ac:dyDescent="0.3">
      <c r="B1969"/>
      <c r="C1969"/>
      <c r="D1969"/>
      <c r="E1969"/>
      <c r="F1969"/>
    </row>
    <row r="1970" spans="2:6" x14ac:dyDescent="0.3">
      <c r="B1970"/>
      <c r="C1970"/>
      <c r="D1970"/>
      <c r="E1970"/>
      <c r="F1970"/>
    </row>
    <row r="1971" spans="2:6" x14ac:dyDescent="0.3">
      <c r="B1971"/>
      <c r="C1971"/>
      <c r="D1971"/>
      <c r="E1971"/>
      <c r="F1971"/>
    </row>
    <row r="1972" spans="2:6" x14ac:dyDescent="0.3">
      <c r="B1972"/>
      <c r="C1972"/>
      <c r="D1972"/>
      <c r="E1972"/>
      <c r="F1972"/>
    </row>
    <row r="1973" spans="2:6" x14ac:dyDescent="0.3">
      <c r="B1973"/>
      <c r="C1973"/>
      <c r="D1973"/>
      <c r="E1973"/>
      <c r="F1973"/>
    </row>
    <row r="1974" spans="2:6" x14ac:dyDescent="0.3">
      <c r="B1974"/>
      <c r="C1974"/>
      <c r="D1974"/>
      <c r="E1974"/>
      <c r="F1974"/>
    </row>
    <row r="1975" spans="2:6" x14ac:dyDescent="0.3">
      <c r="B1975"/>
      <c r="C1975"/>
      <c r="D1975"/>
      <c r="E1975"/>
      <c r="F1975"/>
    </row>
    <row r="1976" spans="2:6" x14ac:dyDescent="0.3">
      <c r="B1976"/>
      <c r="C1976"/>
      <c r="D1976"/>
      <c r="E1976"/>
      <c r="F1976"/>
    </row>
    <row r="1977" spans="2:6" x14ac:dyDescent="0.3">
      <c r="B1977"/>
      <c r="C1977"/>
      <c r="D1977"/>
      <c r="E1977"/>
      <c r="F1977"/>
    </row>
    <row r="1978" spans="2:6" x14ac:dyDescent="0.3">
      <c r="B1978"/>
      <c r="C1978"/>
      <c r="D1978"/>
      <c r="E1978"/>
      <c r="F1978"/>
    </row>
    <row r="1979" spans="2:6" x14ac:dyDescent="0.3">
      <c r="B1979"/>
      <c r="C1979"/>
      <c r="D1979"/>
      <c r="E1979"/>
      <c r="F1979"/>
    </row>
    <row r="1980" spans="2:6" x14ac:dyDescent="0.3">
      <c r="B1980"/>
      <c r="C1980"/>
      <c r="D1980"/>
      <c r="E1980"/>
      <c r="F1980"/>
    </row>
    <row r="1981" spans="2:6" x14ac:dyDescent="0.3">
      <c r="B1981"/>
      <c r="C1981"/>
      <c r="D1981"/>
      <c r="E1981"/>
      <c r="F1981"/>
    </row>
    <row r="1982" spans="2:6" x14ac:dyDescent="0.3">
      <c r="B1982"/>
      <c r="C1982"/>
      <c r="D1982"/>
      <c r="E1982"/>
      <c r="F1982"/>
    </row>
    <row r="1983" spans="2:6" x14ac:dyDescent="0.3">
      <c r="B1983"/>
      <c r="C1983"/>
      <c r="D1983"/>
      <c r="E1983"/>
      <c r="F1983"/>
    </row>
    <row r="1984" spans="2:6" x14ac:dyDescent="0.3">
      <c r="B1984"/>
      <c r="C1984"/>
      <c r="D1984"/>
      <c r="E1984"/>
      <c r="F1984"/>
    </row>
    <row r="1985" spans="2:6" x14ac:dyDescent="0.3">
      <c r="B1985"/>
      <c r="C1985"/>
      <c r="D1985"/>
      <c r="E1985"/>
      <c r="F1985"/>
    </row>
    <row r="1986" spans="2:6" x14ac:dyDescent="0.3">
      <c r="B1986"/>
      <c r="C1986"/>
      <c r="D1986"/>
      <c r="E1986"/>
      <c r="F1986"/>
    </row>
    <row r="1987" spans="2:6" x14ac:dyDescent="0.3">
      <c r="B1987"/>
      <c r="C1987"/>
      <c r="D1987"/>
      <c r="E1987"/>
      <c r="F1987"/>
    </row>
    <row r="1988" spans="2:6" x14ac:dyDescent="0.3">
      <c r="B1988"/>
      <c r="C1988"/>
      <c r="D1988"/>
      <c r="E1988"/>
      <c r="F1988"/>
    </row>
    <row r="1989" spans="2:6" x14ac:dyDescent="0.3">
      <c r="B1989"/>
      <c r="C1989"/>
      <c r="D1989"/>
      <c r="E1989"/>
      <c r="F1989"/>
    </row>
    <row r="1990" spans="2:6" x14ac:dyDescent="0.3">
      <c r="B1990"/>
      <c r="C1990"/>
      <c r="D1990"/>
      <c r="E1990"/>
      <c r="F1990"/>
    </row>
    <row r="1991" spans="2:6" x14ac:dyDescent="0.3">
      <c r="B1991"/>
      <c r="C1991"/>
      <c r="D1991"/>
      <c r="E1991"/>
      <c r="F1991"/>
    </row>
    <row r="1992" spans="2:6" x14ac:dyDescent="0.3">
      <c r="B1992"/>
      <c r="C1992"/>
      <c r="D1992"/>
      <c r="E1992"/>
      <c r="F1992"/>
    </row>
    <row r="1993" spans="2:6" x14ac:dyDescent="0.3">
      <c r="B1993"/>
      <c r="C1993"/>
      <c r="D1993"/>
      <c r="E1993"/>
      <c r="F1993"/>
    </row>
    <row r="1994" spans="2:6" x14ac:dyDescent="0.3">
      <c r="B1994"/>
      <c r="C1994"/>
      <c r="D1994"/>
      <c r="E1994"/>
      <c r="F1994"/>
    </row>
    <row r="1995" spans="2:6" x14ac:dyDescent="0.3">
      <c r="B1995"/>
      <c r="C1995"/>
      <c r="D1995"/>
      <c r="E1995"/>
      <c r="F1995"/>
    </row>
    <row r="1996" spans="2:6" x14ac:dyDescent="0.3">
      <c r="B1996"/>
      <c r="C1996"/>
      <c r="D1996"/>
      <c r="E1996"/>
      <c r="F1996"/>
    </row>
    <row r="1997" spans="2:6" x14ac:dyDescent="0.3">
      <c r="B1997"/>
      <c r="C1997"/>
      <c r="D1997"/>
      <c r="E1997"/>
      <c r="F1997"/>
    </row>
    <row r="1998" spans="2:6" x14ac:dyDescent="0.3">
      <c r="B1998"/>
      <c r="C1998"/>
      <c r="D1998"/>
      <c r="E1998"/>
      <c r="F1998"/>
    </row>
    <row r="1999" spans="2:6" x14ac:dyDescent="0.3">
      <c r="B1999"/>
      <c r="C1999"/>
      <c r="D1999"/>
      <c r="E1999"/>
      <c r="F1999"/>
    </row>
    <row r="2000" spans="2:6" x14ac:dyDescent="0.3">
      <c r="B2000"/>
      <c r="C2000"/>
      <c r="D2000"/>
      <c r="E2000"/>
      <c r="F2000"/>
    </row>
    <row r="2001" spans="2:6" x14ac:dyDescent="0.3">
      <c r="B2001"/>
      <c r="C2001"/>
      <c r="D2001"/>
      <c r="E2001"/>
      <c r="F2001"/>
    </row>
    <row r="2002" spans="2:6" x14ac:dyDescent="0.3">
      <c r="B2002"/>
      <c r="C2002"/>
      <c r="D2002"/>
      <c r="E2002"/>
      <c r="F2002"/>
    </row>
    <row r="2003" spans="2:6" x14ac:dyDescent="0.3">
      <c r="B2003"/>
      <c r="C2003"/>
      <c r="D2003"/>
      <c r="E2003"/>
      <c r="F2003"/>
    </row>
    <row r="2004" spans="2:6" x14ac:dyDescent="0.3">
      <c r="B2004"/>
      <c r="C2004"/>
      <c r="D2004"/>
      <c r="E2004"/>
      <c r="F2004"/>
    </row>
    <row r="2005" spans="2:6" x14ac:dyDescent="0.3">
      <c r="B2005"/>
      <c r="C2005"/>
      <c r="D2005"/>
      <c r="E2005"/>
      <c r="F2005"/>
    </row>
    <row r="2006" spans="2:6" x14ac:dyDescent="0.3">
      <c r="B2006"/>
      <c r="C2006"/>
      <c r="D2006"/>
      <c r="E2006"/>
      <c r="F2006"/>
    </row>
    <row r="2007" spans="2:6" x14ac:dyDescent="0.3">
      <c r="B2007"/>
      <c r="C2007"/>
      <c r="D2007"/>
      <c r="E2007"/>
      <c r="F2007"/>
    </row>
    <row r="2008" spans="2:6" x14ac:dyDescent="0.3">
      <c r="B2008"/>
      <c r="C2008"/>
      <c r="D2008"/>
      <c r="E2008"/>
      <c r="F2008"/>
    </row>
    <row r="2009" spans="2:6" x14ac:dyDescent="0.3">
      <c r="B2009"/>
      <c r="C2009"/>
      <c r="D2009"/>
      <c r="E2009"/>
      <c r="F2009"/>
    </row>
    <row r="2010" spans="2:6" x14ac:dyDescent="0.3">
      <c r="B2010"/>
      <c r="C2010"/>
      <c r="D2010"/>
      <c r="E2010"/>
      <c r="F2010"/>
    </row>
    <row r="2011" spans="2:6" x14ac:dyDescent="0.3">
      <c r="B2011"/>
      <c r="C2011"/>
      <c r="D2011"/>
      <c r="E2011"/>
      <c r="F2011"/>
    </row>
    <row r="2012" spans="2:6" x14ac:dyDescent="0.3">
      <c r="B2012"/>
      <c r="C2012"/>
      <c r="D2012"/>
      <c r="E2012"/>
      <c r="F2012"/>
    </row>
    <row r="2013" spans="2:6" x14ac:dyDescent="0.3">
      <c r="B2013"/>
      <c r="C2013"/>
      <c r="D2013"/>
      <c r="E2013"/>
      <c r="F2013"/>
    </row>
    <row r="2014" spans="2:6" x14ac:dyDescent="0.3">
      <c r="B2014"/>
      <c r="C2014"/>
      <c r="D2014"/>
      <c r="E2014"/>
      <c r="F2014"/>
    </row>
    <row r="2015" spans="2:6" x14ac:dyDescent="0.3">
      <c r="B2015"/>
      <c r="C2015"/>
      <c r="D2015"/>
      <c r="E2015"/>
      <c r="F2015"/>
    </row>
    <row r="2016" spans="2:6" x14ac:dyDescent="0.3">
      <c r="B2016"/>
      <c r="C2016"/>
      <c r="D2016"/>
      <c r="E2016"/>
      <c r="F2016"/>
    </row>
    <row r="2017" spans="2:6" x14ac:dyDescent="0.3">
      <c r="B2017"/>
      <c r="C2017"/>
      <c r="D2017"/>
      <c r="E2017"/>
      <c r="F2017"/>
    </row>
    <row r="2018" spans="2:6" x14ac:dyDescent="0.3">
      <c r="B2018"/>
      <c r="C2018"/>
      <c r="D2018"/>
      <c r="E2018"/>
      <c r="F2018"/>
    </row>
    <row r="2019" spans="2:6" x14ac:dyDescent="0.3">
      <c r="B2019"/>
      <c r="C2019"/>
      <c r="D2019"/>
      <c r="E2019"/>
      <c r="F2019"/>
    </row>
    <row r="2020" spans="2:6" x14ac:dyDescent="0.3">
      <c r="B2020"/>
      <c r="C2020"/>
      <c r="D2020"/>
      <c r="E2020"/>
      <c r="F2020"/>
    </row>
    <row r="2021" spans="2:6" x14ac:dyDescent="0.3">
      <c r="B2021"/>
      <c r="C2021"/>
      <c r="D2021"/>
      <c r="E2021"/>
      <c r="F2021"/>
    </row>
    <row r="2022" spans="2:6" x14ac:dyDescent="0.3">
      <c r="B2022"/>
      <c r="C2022"/>
      <c r="D2022"/>
      <c r="E2022"/>
      <c r="F2022"/>
    </row>
    <row r="2023" spans="2:6" x14ac:dyDescent="0.3">
      <c r="B2023"/>
      <c r="C2023"/>
      <c r="D2023"/>
      <c r="E2023"/>
      <c r="F2023"/>
    </row>
    <row r="2024" spans="2:6" x14ac:dyDescent="0.3">
      <c r="B2024"/>
      <c r="C2024"/>
      <c r="D2024"/>
      <c r="E2024"/>
      <c r="F2024"/>
    </row>
    <row r="2025" spans="2:6" x14ac:dyDescent="0.3">
      <c r="B2025"/>
      <c r="C2025"/>
      <c r="D2025"/>
      <c r="E2025"/>
      <c r="F2025"/>
    </row>
    <row r="2026" spans="2:6" x14ac:dyDescent="0.3">
      <c r="B2026"/>
      <c r="C2026"/>
      <c r="D2026"/>
      <c r="E2026"/>
      <c r="F2026"/>
    </row>
    <row r="2027" spans="2:6" x14ac:dyDescent="0.3">
      <c r="B2027"/>
      <c r="C2027"/>
      <c r="D2027"/>
      <c r="E2027"/>
      <c r="F2027"/>
    </row>
    <row r="2028" spans="2:6" x14ac:dyDescent="0.3">
      <c r="B2028"/>
      <c r="C2028"/>
      <c r="D2028"/>
      <c r="E2028"/>
      <c r="F2028"/>
    </row>
    <row r="2029" spans="2:6" x14ac:dyDescent="0.3">
      <c r="B2029"/>
      <c r="C2029"/>
      <c r="D2029"/>
      <c r="E2029"/>
      <c r="F2029"/>
    </row>
    <row r="2030" spans="2:6" x14ac:dyDescent="0.3">
      <c r="B2030"/>
      <c r="C2030"/>
      <c r="D2030"/>
      <c r="E2030"/>
      <c r="F2030"/>
    </row>
    <row r="2031" spans="2:6" x14ac:dyDescent="0.3">
      <c r="B2031"/>
      <c r="C2031"/>
      <c r="D2031"/>
      <c r="E2031"/>
      <c r="F2031"/>
    </row>
    <row r="2032" spans="2:6" x14ac:dyDescent="0.3">
      <c r="B2032"/>
      <c r="C2032"/>
      <c r="D2032"/>
      <c r="E2032"/>
      <c r="F2032"/>
    </row>
    <row r="2033" spans="2:6" x14ac:dyDescent="0.3">
      <c r="B2033"/>
      <c r="C2033"/>
      <c r="D2033"/>
      <c r="E2033"/>
      <c r="F2033"/>
    </row>
    <row r="2034" spans="2:6" x14ac:dyDescent="0.3">
      <c r="B2034"/>
      <c r="C2034"/>
      <c r="D2034"/>
      <c r="E2034"/>
      <c r="F2034"/>
    </row>
    <row r="2035" spans="2:6" x14ac:dyDescent="0.3">
      <c r="B2035"/>
      <c r="C2035"/>
      <c r="D2035"/>
      <c r="E2035"/>
      <c r="F2035"/>
    </row>
    <row r="2036" spans="2:6" x14ac:dyDescent="0.3">
      <c r="B2036"/>
      <c r="C2036"/>
      <c r="D2036"/>
      <c r="E2036"/>
      <c r="F2036"/>
    </row>
    <row r="2037" spans="2:6" x14ac:dyDescent="0.3">
      <c r="B2037"/>
      <c r="C2037"/>
      <c r="D2037"/>
      <c r="E2037"/>
      <c r="F2037"/>
    </row>
    <row r="2038" spans="2:6" x14ac:dyDescent="0.3">
      <c r="B2038"/>
      <c r="C2038"/>
      <c r="D2038"/>
      <c r="E2038"/>
      <c r="F2038"/>
    </row>
    <row r="2039" spans="2:6" x14ac:dyDescent="0.3">
      <c r="B2039"/>
      <c r="C2039"/>
      <c r="D2039"/>
      <c r="E2039"/>
      <c r="F2039"/>
    </row>
    <row r="2040" spans="2:6" x14ac:dyDescent="0.3">
      <c r="B2040"/>
      <c r="C2040"/>
      <c r="D2040"/>
      <c r="E2040"/>
      <c r="F2040"/>
    </row>
    <row r="2041" spans="2:6" x14ac:dyDescent="0.3">
      <c r="B2041"/>
      <c r="C2041"/>
      <c r="D2041"/>
      <c r="E2041"/>
      <c r="F2041"/>
    </row>
    <row r="2042" spans="2:6" x14ac:dyDescent="0.3">
      <c r="B2042"/>
      <c r="C2042"/>
      <c r="D2042"/>
      <c r="E2042"/>
      <c r="F2042"/>
    </row>
    <row r="2043" spans="2:6" x14ac:dyDescent="0.3">
      <c r="B2043"/>
      <c r="C2043"/>
      <c r="D2043"/>
      <c r="E2043"/>
      <c r="F2043"/>
    </row>
    <row r="2044" spans="2:6" x14ac:dyDescent="0.3">
      <c r="B2044"/>
      <c r="C2044"/>
      <c r="D2044"/>
      <c r="E2044"/>
      <c r="F2044"/>
    </row>
    <row r="2045" spans="2:6" x14ac:dyDescent="0.3">
      <c r="B2045"/>
      <c r="C2045"/>
      <c r="D2045"/>
      <c r="E2045"/>
      <c r="F2045"/>
    </row>
    <row r="2046" spans="2:6" x14ac:dyDescent="0.3">
      <c r="B2046"/>
      <c r="C2046"/>
      <c r="D2046"/>
      <c r="E2046"/>
      <c r="F2046"/>
    </row>
    <row r="2047" spans="2:6" x14ac:dyDescent="0.3">
      <c r="B2047"/>
      <c r="C2047"/>
      <c r="D2047"/>
      <c r="E2047"/>
      <c r="F2047"/>
    </row>
    <row r="2048" spans="2:6" x14ac:dyDescent="0.3">
      <c r="B2048"/>
      <c r="C2048"/>
      <c r="D2048"/>
      <c r="E2048"/>
      <c r="F2048"/>
    </row>
    <row r="2049" spans="2:6" x14ac:dyDescent="0.3">
      <c r="B2049"/>
      <c r="C2049"/>
      <c r="D2049"/>
      <c r="E2049"/>
      <c r="F2049"/>
    </row>
    <row r="2050" spans="2:6" x14ac:dyDescent="0.3">
      <c r="B2050"/>
      <c r="C2050"/>
      <c r="D2050"/>
      <c r="E2050"/>
      <c r="F2050"/>
    </row>
    <row r="2051" spans="2:6" x14ac:dyDescent="0.3">
      <c r="B2051"/>
      <c r="C2051"/>
      <c r="D2051"/>
      <c r="E2051"/>
      <c r="F2051"/>
    </row>
    <row r="2052" spans="2:6" x14ac:dyDescent="0.3">
      <c r="B2052"/>
      <c r="C2052"/>
      <c r="D2052"/>
      <c r="E2052"/>
      <c r="F2052"/>
    </row>
    <row r="2053" spans="2:6" x14ac:dyDescent="0.3">
      <c r="B2053"/>
      <c r="C2053"/>
      <c r="D2053"/>
      <c r="E2053"/>
      <c r="F2053"/>
    </row>
    <row r="2054" spans="2:6" x14ac:dyDescent="0.3">
      <c r="B2054"/>
      <c r="C2054"/>
      <c r="D2054"/>
      <c r="E2054"/>
      <c r="F2054"/>
    </row>
    <row r="2055" spans="2:6" x14ac:dyDescent="0.3">
      <c r="B2055"/>
      <c r="C2055"/>
      <c r="D2055"/>
      <c r="E2055"/>
      <c r="F2055"/>
    </row>
    <row r="2056" spans="2:6" x14ac:dyDescent="0.3">
      <c r="B2056"/>
      <c r="C2056"/>
      <c r="D2056"/>
      <c r="E2056"/>
      <c r="F2056"/>
    </row>
    <row r="2057" spans="2:6" x14ac:dyDescent="0.3">
      <c r="B2057"/>
      <c r="C2057"/>
      <c r="D2057"/>
      <c r="E2057"/>
      <c r="F2057"/>
    </row>
    <row r="2058" spans="2:6" x14ac:dyDescent="0.3">
      <c r="B2058"/>
      <c r="C2058"/>
      <c r="D2058"/>
      <c r="E2058"/>
      <c r="F2058"/>
    </row>
    <row r="2059" spans="2:6" x14ac:dyDescent="0.3">
      <c r="B2059"/>
      <c r="C2059"/>
      <c r="D2059"/>
      <c r="E2059"/>
      <c r="F2059"/>
    </row>
    <row r="2060" spans="2:6" x14ac:dyDescent="0.3">
      <c r="B2060"/>
      <c r="C2060"/>
      <c r="D2060"/>
      <c r="E2060"/>
      <c r="F2060"/>
    </row>
    <row r="2061" spans="2:6" x14ac:dyDescent="0.3">
      <c r="B2061"/>
      <c r="C2061"/>
      <c r="D2061"/>
      <c r="E2061"/>
      <c r="F2061"/>
    </row>
    <row r="2062" spans="2:6" x14ac:dyDescent="0.3">
      <c r="B2062"/>
      <c r="C2062"/>
      <c r="D2062"/>
      <c r="E2062"/>
      <c r="F2062"/>
    </row>
    <row r="2063" spans="2:6" x14ac:dyDescent="0.3">
      <c r="B2063"/>
      <c r="C2063"/>
      <c r="D2063"/>
      <c r="E2063"/>
      <c r="F2063"/>
    </row>
    <row r="2064" spans="2:6" x14ac:dyDescent="0.3">
      <c r="B2064"/>
      <c r="C2064"/>
      <c r="D2064"/>
      <c r="E2064"/>
      <c r="F2064"/>
    </row>
    <row r="2065" spans="2:6" x14ac:dyDescent="0.3">
      <c r="B2065"/>
      <c r="C2065"/>
      <c r="D2065"/>
      <c r="E2065"/>
      <c r="F2065"/>
    </row>
    <row r="2066" spans="2:6" x14ac:dyDescent="0.3">
      <c r="B2066"/>
      <c r="C2066"/>
      <c r="D2066"/>
      <c r="E2066"/>
      <c r="F2066"/>
    </row>
    <row r="2067" spans="2:6" x14ac:dyDescent="0.3">
      <c r="B2067"/>
      <c r="C2067"/>
      <c r="D2067"/>
      <c r="E2067"/>
      <c r="F2067"/>
    </row>
    <row r="2068" spans="2:6" x14ac:dyDescent="0.3">
      <c r="B2068"/>
      <c r="C2068"/>
      <c r="D2068"/>
      <c r="E2068"/>
      <c r="F2068"/>
    </row>
    <row r="2069" spans="2:6" x14ac:dyDescent="0.3">
      <c r="B2069"/>
      <c r="C2069"/>
      <c r="D2069"/>
      <c r="E2069"/>
      <c r="F2069"/>
    </row>
    <row r="2070" spans="2:6" x14ac:dyDescent="0.3">
      <c r="B2070"/>
      <c r="C2070"/>
      <c r="D2070"/>
      <c r="E2070"/>
      <c r="F2070"/>
    </row>
    <row r="2071" spans="2:6" x14ac:dyDescent="0.3">
      <c r="B2071"/>
      <c r="C2071"/>
      <c r="D2071"/>
      <c r="E2071"/>
      <c r="F2071"/>
    </row>
    <row r="2072" spans="2:6" x14ac:dyDescent="0.3">
      <c r="B2072"/>
      <c r="C2072"/>
      <c r="D2072"/>
      <c r="E2072"/>
      <c r="F2072"/>
    </row>
    <row r="2073" spans="2:6" x14ac:dyDescent="0.3">
      <c r="B2073"/>
      <c r="C2073"/>
      <c r="D2073"/>
      <c r="E2073"/>
      <c r="F2073"/>
    </row>
    <row r="2074" spans="2:6" x14ac:dyDescent="0.3">
      <c r="B2074"/>
      <c r="C2074"/>
      <c r="D2074"/>
      <c r="E2074"/>
      <c r="F2074"/>
    </row>
    <row r="2075" spans="2:6" x14ac:dyDescent="0.3">
      <c r="B2075"/>
      <c r="C2075"/>
      <c r="D2075"/>
      <c r="E2075"/>
      <c r="F2075"/>
    </row>
    <row r="2076" spans="2:6" x14ac:dyDescent="0.3">
      <c r="B2076"/>
      <c r="C2076"/>
      <c r="D2076"/>
      <c r="E2076"/>
      <c r="F2076"/>
    </row>
    <row r="2077" spans="2:6" x14ac:dyDescent="0.3">
      <c r="B2077"/>
      <c r="C2077"/>
      <c r="D2077"/>
      <c r="E2077"/>
      <c r="F2077"/>
    </row>
    <row r="2078" spans="2:6" x14ac:dyDescent="0.3">
      <c r="B2078"/>
      <c r="C2078"/>
      <c r="D2078"/>
      <c r="E2078"/>
      <c r="F2078"/>
    </row>
    <row r="2079" spans="2:6" x14ac:dyDescent="0.3">
      <c r="B2079"/>
      <c r="C2079"/>
      <c r="D2079"/>
      <c r="E2079"/>
      <c r="F2079"/>
    </row>
    <row r="2080" spans="2:6" x14ac:dyDescent="0.3">
      <c r="B2080"/>
      <c r="C2080"/>
      <c r="D2080"/>
      <c r="E2080"/>
      <c r="F2080"/>
    </row>
    <row r="2081" spans="2:6" x14ac:dyDescent="0.3">
      <c r="B2081"/>
      <c r="C2081"/>
      <c r="D2081"/>
      <c r="E2081"/>
      <c r="F2081"/>
    </row>
    <row r="2082" spans="2:6" x14ac:dyDescent="0.3">
      <c r="B2082"/>
      <c r="C2082"/>
      <c r="D2082"/>
      <c r="E2082"/>
      <c r="F2082"/>
    </row>
    <row r="2083" spans="2:6" x14ac:dyDescent="0.3">
      <c r="B2083"/>
      <c r="C2083"/>
      <c r="D2083"/>
      <c r="E2083"/>
      <c r="F2083"/>
    </row>
    <row r="2084" spans="2:6" x14ac:dyDescent="0.3">
      <c r="B2084"/>
      <c r="C2084"/>
      <c r="D2084"/>
      <c r="E2084"/>
      <c r="F2084"/>
    </row>
    <row r="2085" spans="2:6" x14ac:dyDescent="0.3">
      <c r="B2085"/>
      <c r="C2085"/>
      <c r="D2085"/>
      <c r="E2085"/>
      <c r="F2085"/>
    </row>
    <row r="2086" spans="2:6" x14ac:dyDescent="0.3">
      <c r="B2086"/>
      <c r="C2086"/>
      <c r="D2086"/>
      <c r="E2086"/>
      <c r="F2086"/>
    </row>
    <row r="2087" spans="2:6" x14ac:dyDescent="0.3">
      <c r="B2087"/>
      <c r="C2087"/>
      <c r="D2087"/>
      <c r="E2087"/>
      <c r="F2087"/>
    </row>
    <row r="2088" spans="2:6" x14ac:dyDescent="0.3">
      <c r="B2088"/>
      <c r="C2088"/>
      <c r="D2088"/>
      <c r="E2088"/>
      <c r="F2088"/>
    </row>
    <row r="2089" spans="2:6" x14ac:dyDescent="0.3">
      <c r="B2089"/>
      <c r="C2089"/>
      <c r="D2089"/>
      <c r="E2089"/>
      <c r="F2089"/>
    </row>
    <row r="2090" spans="2:6" x14ac:dyDescent="0.3">
      <c r="B2090"/>
      <c r="C2090"/>
      <c r="D2090"/>
      <c r="E2090"/>
      <c r="F2090"/>
    </row>
    <row r="2091" spans="2:6" x14ac:dyDescent="0.3">
      <c r="B2091"/>
      <c r="C2091"/>
      <c r="D2091"/>
      <c r="E2091"/>
      <c r="F2091"/>
    </row>
    <row r="2092" spans="2:6" x14ac:dyDescent="0.3">
      <c r="B2092"/>
      <c r="C2092"/>
      <c r="D2092"/>
      <c r="E2092"/>
      <c r="F2092"/>
    </row>
    <row r="2093" spans="2:6" x14ac:dyDescent="0.3">
      <c r="B2093"/>
      <c r="C2093"/>
      <c r="D2093"/>
      <c r="E2093"/>
      <c r="F2093"/>
    </row>
    <row r="2094" spans="2:6" x14ac:dyDescent="0.3">
      <c r="B2094"/>
      <c r="C2094"/>
      <c r="D2094"/>
      <c r="E2094"/>
      <c r="F2094"/>
    </row>
    <row r="2095" spans="2:6" x14ac:dyDescent="0.3">
      <c r="B2095"/>
      <c r="C2095"/>
      <c r="D2095"/>
      <c r="E2095"/>
      <c r="F2095"/>
    </row>
    <row r="2096" spans="2:6" x14ac:dyDescent="0.3">
      <c r="B2096"/>
      <c r="C2096"/>
      <c r="D2096"/>
      <c r="E2096"/>
      <c r="F2096"/>
    </row>
    <row r="2097" spans="2:6" x14ac:dyDescent="0.3">
      <c r="B2097"/>
      <c r="C2097"/>
      <c r="D2097"/>
      <c r="E2097"/>
      <c r="F2097"/>
    </row>
    <row r="2098" spans="2:6" x14ac:dyDescent="0.3">
      <c r="B2098"/>
      <c r="C2098"/>
      <c r="D2098"/>
      <c r="E2098"/>
      <c r="F2098"/>
    </row>
    <row r="2099" spans="2:6" x14ac:dyDescent="0.3">
      <c r="B2099"/>
      <c r="C2099"/>
      <c r="D2099"/>
      <c r="E2099"/>
      <c r="F2099"/>
    </row>
    <row r="2100" spans="2:6" x14ac:dyDescent="0.3">
      <c r="B2100"/>
      <c r="C2100"/>
      <c r="D2100"/>
      <c r="E2100"/>
      <c r="F2100"/>
    </row>
    <row r="2101" spans="2:6" x14ac:dyDescent="0.3">
      <c r="B2101"/>
      <c r="C2101"/>
      <c r="D2101"/>
      <c r="E2101"/>
      <c r="F2101"/>
    </row>
    <row r="2102" spans="2:6" x14ac:dyDescent="0.3">
      <c r="B2102"/>
      <c r="C2102"/>
      <c r="D2102"/>
      <c r="E2102"/>
      <c r="F2102"/>
    </row>
    <row r="2103" spans="2:6" x14ac:dyDescent="0.3">
      <c r="B2103"/>
      <c r="C2103"/>
      <c r="D2103"/>
      <c r="E2103"/>
      <c r="F2103"/>
    </row>
    <row r="2104" spans="2:6" x14ac:dyDescent="0.3">
      <c r="B2104"/>
      <c r="C2104"/>
      <c r="D2104"/>
      <c r="E2104"/>
      <c r="F2104"/>
    </row>
    <row r="2105" spans="2:6" x14ac:dyDescent="0.3">
      <c r="B2105"/>
      <c r="C2105"/>
      <c r="D2105"/>
      <c r="E2105"/>
      <c r="F2105"/>
    </row>
    <row r="2106" spans="2:6" x14ac:dyDescent="0.3">
      <c r="B2106"/>
      <c r="C2106"/>
      <c r="D2106"/>
      <c r="E2106"/>
      <c r="F2106"/>
    </row>
    <row r="2107" spans="2:6" x14ac:dyDescent="0.3">
      <c r="B2107"/>
      <c r="C2107"/>
      <c r="D2107"/>
      <c r="E2107"/>
      <c r="F2107"/>
    </row>
    <row r="2108" spans="2:6" x14ac:dyDescent="0.3">
      <c r="B2108"/>
      <c r="C2108"/>
      <c r="D2108"/>
      <c r="E2108"/>
      <c r="F2108"/>
    </row>
    <row r="2109" spans="2:6" x14ac:dyDescent="0.3">
      <c r="B2109"/>
      <c r="C2109"/>
      <c r="D2109"/>
      <c r="E2109"/>
      <c r="F2109"/>
    </row>
    <row r="2110" spans="2:6" x14ac:dyDescent="0.3">
      <c r="B2110"/>
      <c r="C2110"/>
      <c r="D2110"/>
      <c r="E2110"/>
      <c r="F2110"/>
    </row>
    <row r="2111" spans="2:6" x14ac:dyDescent="0.3">
      <c r="B2111"/>
      <c r="C2111"/>
      <c r="D2111"/>
      <c r="E2111"/>
      <c r="F2111"/>
    </row>
    <row r="2112" spans="2:6" x14ac:dyDescent="0.3">
      <c r="B2112"/>
      <c r="C2112"/>
      <c r="D2112"/>
      <c r="E2112"/>
      <c r="F2112"/>
    </row>
    <row r="2113" spans="2:6" x14ac:dyDescent="0.3">
      <c r="B2113"/>
      <c r="C2113"/>
      <c r="D2113"/>
      <c r="E2113"/>
      <c r="F2113"/>
    </row>
    <row r="2114" spans="2:6" x14ac:dyDescent="0.3">
      <c r="B2114"/>
      <c r="C2114"/>
      <c r="D2114"/>
      <c r="E2114"/>
      <c r="F2114"/>
    </row>
    <row r="2115" spans="2:6" x14ac:dyDescent="0.3">
      <c r="B2115"/>
      <c r="C2115"/>
      <c r="D2115"/>
      <c r="E2115"/>
      <c r="F2115"/>
    </row>
    <row r="2116" spans="2:6" x14ac:dyDescent="0.3">
      <c r="B2116"/>
      <c r="C2116"/>
      <c r="D2116"/>
      <c r="E2116"/>
      <c r="F2116"/>
    </row>
    <row r="2117" spans="2:6" x14ac:dyDescent="0.3">
      <c r="B2117"/>
      <c r="C2117"/>
      <c r="D2117"/>
      <c r="E2117"/>
      <c r="F2117"/>
    </row>
    <row r="2118" spans="2:6" x14ac:dyDescent="0.3">
      <c r="B2118"/>
      <c r="C2118"/>
      <c r="D2118"/>
      <c r="E2118"/>
      <c r="F2118"/>
    </row>
    <row r="2119" spans="2:6" x14ac:dyDescent="0.3">
      <c r="B2119"/>
      <c r="C2119"/>
      <c r="D2119"/>
      <c r="E2119"/>
      <c r="F2119"/>
    </row>
    <row r="2120" spans="2:6" x14ac:dyDescent="0.3">
      <c r="B2120"/>
      <c r="C2120"/>
      <c r="D2120"/>
      <c r="E2120"/>
      <c r="F2120"/>
    </row>
    <row r="2121" spans="2:6" x14ac:dyDescent="0.3">
      <c r="B2121"/>
      <c r="C2121"/>
      <c r="D2121"/>
      <c r="E2121"/>
      <c r="F2121"/>
    </row>
    <row r="2122" spans="2:6" x14ac:dyDescent="0.3">
      <c r="B2122"/>
      <c r="C2122"/>
      <c r="D2122"/>
      <c r="E2122"/>
      <c r="F2122"/>
    </row>
    <row r="2123" spans="2:6" x14ac:dyDescent="0.3">
      <c r="B2123"/>
      <c r="C2123"/>
      <c r="D2123"/>
      <c r="E2123"/>
      <c r="F2123"/>
    </row>
    <row r="2124" spans="2:6" x14ac:dyDescent="0.3">
      <c r="B2124"/>
      <c r="C2124"/>
      <c r="D2124"/>
      <c r="E2124"/>
      <c r="F2124"/>
    </row>
    <row r="2125" spans="2:6" x14ac:dyDescent="0.3">
      <c r="B2125"/>
      <c r="C2125"/>
      <c r="D2125"/>
      <c r="E2125"/>
      <c r="F2125"/>
    </row>
    <row r="2126" spans="2:6" x14ac:dyDescent="0.3">
      <c r="B2126"/>
      <c r="C2126"/>
      <c r="D2126"/>
      <c r="E2126"/>
      <c r="F2126"/>
    </row>
    <row r="2127" spans="2:6" x14ac:dyDescent="0.3">
      <c r="B2127"/>
      <c r="C2127"/>
      <c r="D2127"/>
      <c r="E2127"/>
      <c r="F2127"/>
    </row>
    <row r="2128" spans="2:6" x14ac:dyDescent="0.3">
      <c r="B2128"/>
      <c r="C2128"/>
      <c r="D2128"/>
      <c r="E2128"/>
      <c r="F2128"/>
    </row>
    <row r="2129" spans="2:6" x14ac:dyDescent="0.3">
      <c r="B2129"/>
      <c r="C2129"/>
      <c r="D2129"/>
      <c r="E2129"/>
      <c r="F2129"/>
    </row>
    <row r="2130" spans="2:6" x14ac:dyDescent="0.3">
      <c r="B2130"/>
      <c r="C2130"/>
      <c r="D2130"/>
      <c r="E2130"/>
      <c r="F2130"/>
    </row>
    <row r="2131" spans="2:6" x14ac:dyDescent="0.3">
      <c r="B2131"/>
      <c r="C2131"/>
      <c r="D2131"/>
      <c r="E2131"/>
      <c r="F2131"/>
    </row>
    <row r="2132" spans="2:6" x14ac:dyDescent="0.3">
      <c r="B2132"/>
      <c r="C2132"/>
      <c r="D2132"/>
      <c r="E2132"/>
      <c r="F2132"/>
    </row>
    <row r="2133" spans="2:6" x14ac:dyDescent="0.3">
      <c r="B2133"/>
      <c r="C2133"/>
      <c r="D2133"/>
      <c r="E2133"/>
      <c r="F2133"/>
    </row>
    <row r="2134" spans="2:6" x14ac:dyDescent="0.3">
      <c r="B2134"/>
      <c r="C2134"/>
      <c r="D2134"/>
      <c r="E2134"/>
      <c r="F2134"/>
    </row>
    <row r="2135" spans="2:6" x14ac:dyDescent="0.3">
      <c r="B2135"/>
      <c r="C2135"/>
      <c r="D2135"/>
      <c r="E2135"/>
      <c r="F2135"/>
    </row>
    <row r="2136" spans="2:6" x14ac:dyDescent="0.3">
      <c r="B2136"/>
      <c r="C2136"/>
      <c r="D2136"/>
      <c r="E2136"/>
      <c r="F2136"/>
    </row>
    <row r="2137" spans="2:6" x14ac:dyDescent="0.3">
      <c r="B2137"/>
      <c r="C2137"/>
      <c r="D2137"/>
      <c r="E2137"/>
      <c r="F2137"/>
    </row>
    <row r="2138" spans="2:6" x14ac:dyDescent="0.3">
      <c r="B2138"/>
      <c r="C2138"/>
      <c r="D2138"/>
      <c r="E2138"/>
      <c r="F2138"/>
    </row>
    <row r="2139" spans="2:6" x14ac:dyDescent="0.3">
      <c r="B2139"/>
      <c r="C2139"/>
      <c r="D2139"/>
      <c r="E2139"/>
      <c r="F2139"/>
    </row>
    <row r="2140" spans="2:6" x14ac:dyDescent="0.3">
      <c r="B2140"/>
      <c r="C2140"/>
      <c r="D2140"/>
      <c r="E2140"/>
      <c r="F2140"/>
    </row>
    <row r="2141" spans="2:6" x14ac:dyDescent="0.3">
      <c r="B2141"/>
      <c r="C2141"/>
      <c r="D2141"/>
      <c r="E2141"/>
      <c r="F2141"/>
    </row>
    <row r="2142" spans="2:6" x14ac:dyDescent="0.3">
      <c r="B2142"/>
      <c r="C2142"/>
      <c r="D2142"/>
      <c r="E2142"/>
      <c r="F2142"/>
    </row>
    <row r="2143" spans="2:6" x14ac:dyDescent="0.3">
      <c r="B2143"/>
      <c r="C2143"/>
      <c r="D2143"/>
      <c r="E2143"/>
      <c r="F2143"/>
    </row>
    <row r="2144" spans="2:6" x14ac:dyDescent="0.3">
      <c r="B2144"/>
      <c r="C2144"/>
      <c r="D2144"/>
      <c r="E2144"/>
      <c r="F2144"/>
    </row>
    <row r="2145" spans="2:6" x14ac:dyDescent="0.3">
      <c r="B2145"/>
      <c r="C2145"/>
      <c r="D2145"/>
      <c r="E2145"/>
      <c r="F2145"/>
    </row>
    <row r="2146" spans="2:6" x14ac:dyDescent="0.3">
      <c r="B2146"/>
      <c r="C2146"/>
      <c r="D2146"/>
      <c r="E2146"/>
      <c r="F2146"/>
    </row>
    <row r="2147" spans="2:6" x14ac:dyDescent="0.3">
      <c r="B2147"/>
      <c r="C2147"/>
      <c r="D2147"/>
      <c r="E2147"/>
      <c r="F2147"/>
    </row>
    <row r="2148" spans="2:6" x14ac:dyDescent="0.3">
      <c r="B2148"/>
      <c r="C2148"/>
      <c r="D2148"/>
      <c r="E2148"/>
      <c r="F2148"/>
    </row>
    <row r="2149" spans="2:6" x14ac:dyDescent="0.3">
      <c r="B2149"/>
      <c r="C2149"/>
      <c r="D2149"/>
      <c r="E2149"/>
      <c r="F2149"/>
    </row>
    <row r="2150" spans="2:6" x14ac:dyDescent="0.3">
      <c r="B2150"/>
      <c r="C2150"/>
      <c r="D2150"/>
      <c r="E2150"/>
      <c r="F2150"/>
    </row>
    <row r="2151" spans="2:6" x14ac:dyDescent="0.3">
      <c r="B2151"/>
      <c r="C2151"/>
      <c r="D2151"/>
      <c r="E2151"/>
      <c r="F2151"/>
    </row>
    <row r="2152" spans="2:6" x14ac:dyDescent="0.3">
      <c r="B2152"/>
      <c r="C2152"/>
      <c r="D2152"/>
      <c r="E2152"/>
      <c r="F2152"/>
    </row>
    <row r="2153" spans="2:6" x14ac:dyDescent="0.3">
      <c r="B2153"/>
      <c r="C2153"/>
      <c r="D2153"/>
      <c r="E2153"/>
      <c r="F2153"/>
    </row>
    <row r="2154" spans="2:6" x14ac:dyDescent="0.3">
      <c r="B2154"/>
      <c r="C2154"/>
      <c r="D2154"/>
      <c r="E2154"/>
      <c r="F2154"/>
    </row>
    <row r="2155" spans="2:6" x14ac:dyDescent="0.3">
      <c r="B2155"/>
      <c r="C2155"/>
      <c r="D2155"/>
      <c r="E2155"/>
      <c r="F2155"/>
    </row>
    <row r="2156" spans="2:6" x14ac:dyDescent="0.3">
      <c r="B2156"/>
      <c r="C2156"/>
      <c r="D2156"/>
      <c r="E2156"/>
      <c r="F2156"/>
    </row>
    <row r="2157" spans="2:6" x14ac:dyDescent="0.3">
      <c r="B2157"/>
      <c r="C2157"/>
      <c r="D2157"/>
      <c r="E2157"/>
      <c r="F2157"/>
    </row>
    <row r="2158" spans="2:6" x14ac:dyDescent="0.3">
      <c r="B2158"/>
      <c r="C2158"/>
      <c r="D2158"/>
      <c r="E2158"/>
      <c r="F2158"/>
    </row>
    <row r="2159" spans="2:6" x14ac:dyDescent="0.3">
      <c r="B2159"/>
      <c r="C2159"/>
      <c r="D2159"/>
      <c r="E2159"/>
      <c r="F2159"/>
    </row>
    <row r="2160" spans="2:6" x14ac:dyDescent="0.3">
      <c r="B2160"/>
      <c r="C2160"/>
      <c r="D2160"/>
      <c r="E2160"/>
      <c r="F2160"/>
    </row>
    <row r="2161" spans="2:6" x14ac:dyDescent="0.3">
      <c r="B2161"/>
      <c r="C2161"/>
      <c r="D2161"/>
      <c r="E2161"/>
      <c r="F2161"/>
    </row>
    <row r="2162" spans="2:6" x14ac:dyDescent="0.3">
      <c r="B2162"/>
      <c r="C2162"/>
      <c r="D2162"/>
      <c r="E2162"/>
      <c r="F2162"/>
    </row>
    <row r="2163" spans="2:6" x14ac:dyDescent="0.3">
      <c r="B2163"/>
      <c r="C2163"/>
      <c r="D2163"/>
      <c r="E2163"/>
      <c r="F2163"/>
    </row>
    <row r="2164" spans="2:6" x14ac:dyDescent="0.3">
      <c r="B2164"/>
      <c r="C2164"/>
      <c r="D2164"/>
      <c r="E2164"/>
      <c r="F2164"/>
    </row>
    <row r="2165" spans="2:6" x14ac:dyDescent="0.3">
      <c r="B2165"/>
      <c r="C2165"/>
      <c r="D2165"/>
      <c r="E2165"/>
      <c r="F2165"/>
    </row>
    <row r="2166" spans="2:6" x14ac:dyDescent="0.3">
      <c r="B2166"/>
      <c r="C2166"/>
      <c r="D2166"/>
      <c r="E2166"/>
      <c r="F2166"/>
    </row>
    <row r="2167" spans="2:6" x14ac:dyDescent="0.3">
      <c r="B2167"/>
      <c r="C2167"/>
      <c r="D2167"/>
      <c r="E2167"/>
      <c r="F2167"/>
    </row>
    <row r="2168" spans="2:6" x14ac:dyDescent="0.3">
      <c r="B2168"/>
      <c r="C2168"/>
      <c r="D2168"/>
      <c r="E2168"/>
      <c r="F2168"/>
    </row>
    <row r="2169" spans="2:6" x14ac:dyDescent="0.3">
      <c r="B2169"/>
      <c r="C2169"/>
      <c r="D2169"/>
      <c r="E2169"/>
      <c r="F2169"/>
    </row>
    <row r="2170" spans="2:6" x14ac:dyDescent="0.3">
      <c r="B2170"/>
      <c r="C2170"/>
      <c r="D2170"/>
      <c r="E2170"/>
      <c r="F2170"/>
    </row>
    <row r="2171" spans="2:6" x14ac:dyDescent="0.3">
      <c r="B2171"/>
      <c r="C2171"/>
      <c r="D2171"/>
      <c r="E2171"/>
      <c r="F2171"/>
    </row>
    <row r="2172" spans="2:6" x14ac:dyDescent="0.3">
      <c r="B2172"/>
      <c r="C2172"/>
      <c r="D2172"/>
      <c r="E2172"/>
      <c r="F2172"/>
    </row>
    <row r="2173" spans="2:6" x14ac:dyDescent="0.3">
      <c r="B2173"/>
      <c r="C2173"/>
      <c r="D2173"/>
      <c r="E2173"/>
      <c r="F2173"/>
    </row>
    <row r="2174" spans="2:6" x14ac:dyDescent="0.3">
      <c r="B2174"/>
      <c r="C2174"/>
      <c r="D2174"/>
      <c r="E2174"/>
      <c r="F2174"/>
    </row>
    <row r="2175" spans="2:6" x14ac:dyDescent="0.3">
      <c r="B2175"/>
      <c r="C2175"/>
      <c r="D2175"/>
      <c r="E2175"/>
      <c r="F2175"/>
    </row>
    <row r="2176" spans="2:6" x14ac:dyDescent="0.3">
      <c r="B2176"/>
      <c r="C2176"/>
      <c r="D2176"/>
      <c r="E2176"/>
      <c r="F2176"/>
    </row>
    <row r="2177" spans="2:6" x14ac:dyDescent="0.3">
      <c r="B2177"/>
      <c r="C2177"/>
      <c r="D2177"/>
      <c r="E2177"/>
      <c r="F2177"/>
    </row>
    <row r="2178" spans="2:6" x14ac:dyDescent="0.3">
      <c r="B2178"/>
      <c r="C2178"/>
      <c r="D2178"/>
      <c r="E2178"/>
      <c r="F2178"/>
    </row>
    <row r="2179" spans="2:6" x14ac:dyDescent="0.3">
      <c r="B2179"/>
      <c r="C2179"/>
      <c r="D2179"/>
      <c r="E2179"/>
      <c r="F2179"/>
    </row>
    <row r="2180" spans="2:6" x14ac:dyDescent="0.3">
      <c r="B2180"/>
      <c r="C2180"/>
      <c r="D2180"/>
      <c r="E2180"/>
      <c r="F2180"/>
    </row>
    <row r="2181" spans="2:6" x14ac:dyDescent="0.3">
      <c r="B2181"/>
      <c r="C2181"/>
      <c r="D2181"/>
      <c r="E2181"/>
      <c r="F2181"/>
    </row>
    <row r="2182" spans="2:6" x14ac:dyDescent="0.3">
      <c r="B2182"/>
      <c r="C2182"/>
      <c r="D2182"/>
      <c r="E2182"/>
      <c r="F2182"/>
    </row>
    <row r="2183" spans="2:6" x14ac:dyDescent="0.3">
      <c r="B2183"/>
      <c r="C2183"/>
      <c r="D2183"/>
      <c r="E2183"/>
      <c r="F2183"/>
    </row>
    <row r="2184" spans="2:6" x14ac:dyDescent="0.3">
      <c r="B2184"/>
      <c r="C2184"/>
      <c r="D2184"/>
      <c r="E2184"/>
      <c r="F2184"/>
    </row>
    <row r="2185" spans="2:6" x14ac:dyDescent="0.3">
      <c r="B2185"/>
      <c r="C2185"/>
      <c r="D2185"/>
      <c r="E2185"/>
      <c r="F2185"/>
    </row>
    <row r="2186" spans="2:6" x14ac:dyDescent="0.3">
      <c r="B2186"/>
      <c r="C2186"/>
      <c r="D2186"/>
      <c r="E2186"/>
      <c r="F2186"/>
    </row>
    <row r="2187" spans="2:6" x14ac:dyDescent="0.3">
      <c r="B2187"/>
      <c r="C2187"/>
      <c r="D2187"/>
      <c r="E2187"/>
      <c r="F2187"/>
    </row>
    <row r="2188" spans="2:6" x14ac:dyDescent="0.3">
      <c r="B2188"/>
      <c r="C2188"/>
      <c r="D2188"/>
      <c r="E2188"/>
      <c r="F2188"/>
    </row>
    <row r="2189" spans="2:6" x14ac:dyDescent="0.3">
      <c r="B2189"/>
      <c r="C2189"/>
      <c r="D2189"/>
      <c r="E2189"/>
      <c r="F2189"/>
    </row>
    <row r="2190" spans="2:6" x14ac:dyDescent="0.3">
      <c r="B2190"/>
      <c r="C2190"/>
      <c r="D2190"/>
      <c r="E2190"/>
      <c r="F2190"/>
    </row>
    <row r="2191" spans="2:6" x14ac:dyDescent="0.3">
      <c r="B2191"/>
      <c r="C2191"/>
      <c r="D2191"/>
      <c r="E2191"/>
      <c r="F2191"/>
    </row>
    <row r="2192" spans="2:6" x14ac:dyDescent="0.3">
      <c r="B2192"/>
      <c r="C2192"/>
      <c r="D2192"/>
      <c r="E2192"/>
      <c r="F2192"/>
    </row>
    <row r="2193" spans="2:6" x14ac:dyDescent="0.3">
      <c r="B2193"/>
      <c r="C2193"/>
      <c r="D2193"/>
      <c r="E2193"/>
      <c r="F2193"/>
    </row>
    <row r="2194" spans="2:6" x14ac:dyDescent="0.3">
      <c r="B2194"/>
      <c r="C2194"/>
      <c r="D2194"/>
      <c r="E2194"/>
      <c r="F2194"/>
    </row>
    <row r="2195" spans="2:6" x14ac:dyDescent="0.3">
      <c r="B2195"/>
      <c r="C2195"/>
      <c r="D2195"/>
      <c r="E2195"/>
      <c r="F2195"/>
    </row>
    <row r="2196" spans="2:6" x14ac:dyDescent="0.3">
      <c r="B2196"/>
      <c r="C2196"/>
      <c r="D2196"/>
      <c r="E2196"/>
      <c r="F2196"/>
    </row>
    <row r="2197" spans="2:6" x14ac:dyDescent="0.3">
      <c r="B2197"/>
      <c r="C2197"/>
      <c r="D2197"/>
      <c r="E2197"/>
      <c r="F2197"/>
    </row>
    <row r="2198" spans="2:6" x14ac:dyDescent="0.3">
      <c r="B2198"/>
      <c r="C2198"/>
      <c r="D2198"/>
      <c r="E2198"/>
      <c r="F2198"/>
    </row>
    <row r="2199" spans="2:6" x14ac:dyDescent="0.3">
      <c r="B2199"/>
      <c r="C2199"/>
      <c r="D2199"/>
      <c r="E2199"/>
      <c r="F2199"/>
    </row>
    <row r="2200" spans="2:6" x14ac:dyDescent="0.3">
      <c r="B2200"/>
      <c r="C2200"/>
      <c r="D2200"/>
      <c r="E2200"/>
      <c r="F2200"/>
    </row>
    <row r="2201" spans="2:6" x14ac:dyDescent="0.3">
      <c r="B2201"/>
      <c r="C2201"/>
      <c r="D2201"/>
      <c r="E2201"/>
      <c r="F2201"/>
    </row>
    <row r="2202" spans="2:6" x14ac:dyDescent="0.3">
      <c r="B2202"/>
      <c r="C2202"/>
      <c r="D2202"/>
      <c r="E2202"/>
      <c r="F2202"/>
    </row>
    <row r="2203" spans="2:6" x14ac:dyDescent="0.3">
      <c r="B2203"/>
      <c r="C2203"/>
      <c r="D2203"/>
      <c r="E2203"/>
      <c r="F2203"/>
    </row>
    <row r="2204" spans="2:6" x14ac:dyDescent="0.3">
      <c r="B2204"/>
      <c r="C2204"/>
      <c r="D2204"/>
      <c r="E2204"/>
      <c r="F2204"/>
    </row>
    <row r="2205" spans="2:6" x14ac:dyDescent="0.3">
      <c r="B2205"/>
      <c r="C2205"/>
      <c r="D2205"/>
      <c r="E2205"/>
      <c r="F2205"/>
    </row>
    <row r="2206" spans="2:6" x14ac:dyDescent="0.3">
      <c r="B2206"/>
      <c r="C2206"/>
      <c r="D2206"/>
      <c r="E2206"/>
      <c r="F2206"/>
    </row>
    <row r="2207" spans="2:6" x14ac:dyDescent="0.3">
      <c r="B2207"/>
      <c r="C2207"/>
      <c r="D2207"/>
      <c r="E2207"/>
      <c r="F2207"/>
    </row>
    <row r="2208" spans="2:6" x14ac:dyDescent="0.3">
      <c r="B2208"/>
      <c r="C2208"/>
      <c r="D2208"/>
      <c r="E2208"/>
      <c r="F2208"/>
    </row>
    <row r="2209" spans="2:6" x14ac:dyDescent="0.3">
      <c r="B2209"/>
      <c r="C2209"/>
      <c r="D2209"/>
      <c r="E2209"/>
      <c r="F2209"/>
    </row>
    <row r="2210" spans="2:6" x14ac:dyDescent="0.3">
      <c r="B2210"/>
      <c r="C2210"/>
      <c r="D2210"/>
      <c r="E2210"/>
      <c r="F2210"/>
    </row>
    <row r="2211" spans="2:6" x14ac:dyDescent="0.3">
      <c r="B2211"/>
      <c r="C2211"/>
      <c r="D2211"/>
      <c r="E2211"/>
      <c r="F2211"/>
    </row>
    <row r="2212" spans="2:6" x14ac:dyDescent="0.3">
      <c r="B2212"/>
      <c r="C2212"/>
      <c r="D2212"/>
      <c r="E2212"/>
      <c r="F2212"/>
    </row>
    <row r="2213" spans="2:6" x14ac:dyDescent="0.3">
      <c r="B2213"/>
      <c r="C2213"/>
      <c r="D2213"/>
      <c r="E2213"/>
      <c r="F2213"/>
    </row>
    <row r="2214" spans="2:6" x14ac:dyDescent="0.3">
      <c r="B2214"/>
      <c r="C2214"/>
      <c r="D2214"/>
      <c r="E2214"/>
      <c r="F2214"/>
    </row>
    <row r="2215" spans="2:6" x14ac:dyDescent="0.3">
      <c r="B2215"/>
      <c r="C2215"/>
      <c r="D2215"/>
      <c r="E2215"/>
      <c r="F2215"/>
    </row>
    <row r="2216" spans="2:6" x14ac:dyDescent="0.3">
      <c r="B2216"/>
      <c r="C2216"/>
      <c r="D2216"/>
      <c r="E2216"/>
      <c r="F2216"/>
    </row>
    <row r="2217" spans="2:6" x14ac:dyDescent="0.3">
      <c r="B2217"/>
      <c r="C2217"/>
      <c r="D2217"/>
      <c r="E2217"/>
      <c r="F2217"/>
    </row>
    <row r="2218" spans="2:6" x14ac:dyDescent="0.3">
      <c r="B2218"/>
      <c r="C2218"/>
      <c r="D2218"/>
      <c r="E2218"/>
      <c r="F2218"/>
    </row>
    <row r="2219" spans="2:6" x14ac:dyDescent="0.3">
      <c r="B2219"/>
      <c r="C2219"/>
      <c r="D2219"/>
      <c r="E2219"/>
      <c r="F2219"/>
    </row>
    <row r="2220" spans="2:6" x14ac:dyDescent="0.3">
      <c r="B2220"/>
      <c r="C2220"/>
      <c r="D2220"/>
      <c r="E2220"/>
      <c r="F2220"/>
    </row>
    <row r="2221" spans="2:6" x14ac:dyDescent="0.3">
      <c r="B2221"/>
      <c r="C2221"/>
      <c r="D2221"/>
      <c r="E2221"/>
      <c r="F2221"/>
    </row>
    <row r="2222" spans="2:6" x14ac:dyDescent="0.3">
      <c r="B2222"/>
      <c r="C2222"/>
      <c r="D2222"/>
      <c r="E2222"/>
      <c r="F2222"/>
    </row>
    <row r="2223" spans="2:6" x14ac:dyDescent="0.3">
      <c r="B2223"/>
      <c r="C2223"/>
      <c r="D2223"/>
      <c r="E2223"/>
      <c r="F2223"/>
    </row>
    <row r="2224" spans="2:6" x14ac:dyDescent="0.3">
      <c r="B2224"/>
      <c r="C2224"/>
      <c r="D2224"/>
      <c r="E2224"/>
      <c r="F2224"/>
    </row>
    <row r="2225" spans="2:6" x14ac:dyDescent="0.3">
      <c r="B2225"/>
      <c r="C2225"/>
      <c r="D2225"/>
      <c r="E2225"/>
      <c r="F2225"/>
    </row>
    <row r="2226" spans="2:6" x14ac:dyDescent="0.3">
      <c r="B2226"/>
      <c r="C2226"/>
      <c r="D2226"/>
      <c r="E2226"/>
      <c r="F2226"/>
    </row>
    <row r="2227" spans="2:6" x14ac:dyDescent="0.3">
      <c r="B2227"/>
      <c r="C2227"/>
      <c r="D2227"/>
      <c r="E2227"/>
      <c r="F2227"/>
    </row>
    <row r="2228" spans="2:6" x14ac:dyDescent="0.3">
      <c r="B2228"/>
      <c r="C2228"/>
      <c r="D2228"/>
      <c r="E2228"/>
      <c r="F2228"/>
    </row>
    <row r="2229" spans="2:6" x14ac:dyDescent="0.3">
      <c r="B2229"/>
      <c r="C2229"/>
      <c r="D2229"/>
      <c r="E2229"/>
      <c r="F2229"/>
    </row>
    <row r="2230" spans="2:6" x14ac:dyDescent="0.3">
      <c r="B2230"/>
      <c r="C2230"/>
      <c r="D2230"/>
      <c r="E2230"/>
      <c r="F2230"/>
    </row>
    <row r="2231" spans="2:6" x14ac:dyDescent="0.3">
      <c r="B2231"/>
      <c r="C2231"/>
      <c r="D2231"/>
      <c r="E2231"/>
      <c r="F2231"/>
    </row>
    <row r="2232" spans="2:6" x14ac:dyDescent="0.3">
      <c r="B2232"/>
      <c r="C2232"/>
      <c r="D2232"/>
      <c r="E2232"/>
      <c r="F2232"/>
    </row>
    <row r="2233" spans="2:6" x14ac:dyDescent="0.3">
      <c r="B2233"/>
      <c r="C2233"/>
      <c r="D2233"/>
      <c r="E2233"/>
      <c r="F2233"/>
    </row>
    <row r="2234" spans="2:6" x14ac:dyDescent="0.3">
      <c r="B2234"/>
      <c r="C2234"/>
      <c r="D2234"/>
      <c r="E2234"/>
      <c r="F2234"/>
    </row>
    <row r="2235" spans="2:6" x14ac:dyDescent="0.3">
      <c r="B2235"/>
      <c r="C2235"/>
      <c r="D2235"/>
      <c r="E2235"/>
      <c r="F2235"/>
    </row>
    <row r="2236" spans="2:6" x14ac:dyDescent="0.3">
      <c r="B2236"/>
      <c r="C2236"/>
      <c r="D2236"/>
      <c r="E2236"/>
      <c r="F2236"/>
    </row>
    <row r="2237" spans="2:6" x14ac:dyDescent="0.3">
      <c r="B2237"/>
      <c r="C2237"/>
      <c r="D2237"/>
      <c r="E2237"/>
      <c r="F2237"/>
    </row>
    <row r="2238" spans="2:6" x14ac:dyDescent="0.3">
      <c r="B2238"/>
      <c r="C2238"/>
      <c r="D2238"/>
      <c r="E2238"/>
      <c r="F2238"/>
    </row>
    <row r="2239" spans="2:6" x14ac:dyDescent="0.3">
      <c r="B2239"/>
      <c r="C2239"/>
      <c r="D2239"/>
      <c r="E2239"/>
      <c r="F2239"/>
    </row>
    <row r="2240" spans="2:6" x14ac:dyDescent="0.3">
      <c r="B2240"/>
      <c r="C2240"/>
      <c r="D2240"/>
      <c r="E2240"/>
      <c r="F2240"/>
    </row>
    <row r="2241" spans="2:6" x14ac:dyDescent="0.3">
      <c r="B2241"/>
      <c r="C2241"/>
      <c r="D2241"/>
      <c r="E2241"/>
      <c r="F2241"/>
    </row>
    <row r="2242" spans="2:6" x14ac:dyDescent="0.3">
      <c r="B2242"/>
      <c r="C2242"/>
      <c r="D2242"/>
      <c r="E2242"/>
      <c r="F2242"/>
    </row>
    <row r="2243" spans="2:6" x14ac:dyDescent="0.3">
      <c r="B2243"/>
      <c r="C2243"/>
      <c r="D2243"/>
      <c r="E2243"/>
      <c r="F2243"/>
    </row>
    <row r="2244" spans="2:6" x14ac:dyDescent="0.3">
      <c r="B2244"/>
      <c r="C2244"/>
      <c r="D2244"/>
      <c r="E2244"/>
      <c r="F2244"/>
    </row>
    <row r="2245" spans="2:6" x14ac:dyDescent="0.3">
      <c r="B2245"/>
      <c r="C2245"/>
      <c r="D2245"/>
      <c r="E2245"/>
      <c r="F2245"/>
    </row>
    <row r="2246" spans="2:6" x14ac:dyDescent="0.3">
      <c r="B2246"/>
      <c r="C2246"/>
      <c r="D2246"/>
      <c r="E2246"/>
      <c r="F2246"/>
    </row>
    <row r="2247" spans="2:6" x14ac:dyDescent="0.3">
      <c r="B2247"/>
      <c r="C2247"/>
      <c r="D2247"/>
      <c r="E2247"/>
      <c r="F2247"/>
    </row>
    <row r="2248" spans="2:6" x14ac:dyDescent="0.3">
      <c r="B2248"/>
      <c r="C2248"/>
      <c r="D2248"/>
      <c r="E2248"/>
      <c r="F2248"/>
    </row>
    <row r="2249" spans="2:6" x14ac:dyDescent="0.3">
      <c r="B2249"/>
      <c r="C2249"/>
      <c r="D2249"/>
      <c r="E2249"/>
      <c r="F2249"/>
    </row>
    <row r="2250" spans="2:6" x14ac:dyDescent="0.3">
      <c r="B2250"/>
      <c r="C2250"/>
      <c r="D2250"/>
      <c r="E2250"/>
      <c r="F2250"/>
    </row>
    <row r="2251" spans="2:6" x14ac:dyDescent="0.3">
      <c r="B2251"/>
      <c r="C2251"/>
      <c r="D2251"/>
      <c r="E2251"/>
      <c r="F2251"/>
    </row>
    <row r="2252" spans="2:6" x14ac:dyDescent="0.3">
      <c r="B2252"/>
      <c r="C2252"/>
      <c r="D2252"/>
      <c r="E2252"/>
      <c r="F2252"/>
    </row>
    <row r="2253" spans="2:6" x14ac:dyDescent="0.3">
      <c r="B2253"/>
      <c r="C2253"/>
      <c r="D2253"/>
      <c r="E2253"/>
      <c r="F2253"/>
    </row>
    <row r="2254" spans="2:6" x14ac:dyDescent="0.3">
      <c r="B2254"/>
      <c r="C2254"/>
      <c r="D2254"/>
      <c r="E2254"/>
      <c r="F2254"/>
    </row>
    <row r="2255" spans="2:6" x14ac:dyDescent="0.3">
      <c r="B2255"/>
      <c r="C2255"/>
      <c r="D2255"/>
      <c r="E2255"/>
      <c r="F2255"/>
    </row>
    <row r="2256" spans="2:6" x14ac:dyDescent="0.3">
      <c r="B2256"/>
      <c r="C2256"/>
      <c r="D2256"/>
      <c r="E2256"/>
      <c r="F2256"/>
    </row>
    <row r="2257" spans="2:6" x14ac:dyDescent="0.3">
      <c r="B2257"/>
      <c r="C2257"/>
      <c r="D2257"/>
      <c r="E2257"/>
      <c r="F2257"/>
    </row>
    <row r="2258" spans="2:6" x14ac:dyDescent="0.3">
      <c r="B2258"/>
      <c r="C2258"/>
      <c r="D2258"/>
      <c r="E2258"/>
      <c r="F2258"/>
    </row>
    <row r="2259" spans="2:6" x14ac:dyDescent="0.3">
      <c r="B2259"/>
      <c r="C2259"/>
      <c r="D2259"/>
      <c r="E2259"/>
      <c r="F2259"/>
    </row>
    <row r="2260" spans="2:6" x14ac:dyDescent="0.3">
      <c r="B2260"/>
      <c r="C2260"/>
      <c r="D2260"/>
      <c r="E2260"/>
      <c r="F2260"/>
    </row>
    <row r="2261" spans="2:6" x14ac:dyDescent="0.3">
      <c r="B2261"/>
      <c r="C2261"/>
      <c r="D2261"/>
      <c r="E2261"/>
      <c r="F2261"/>
    </row>
    <row r="2262" spans="2:6" x14ac:dyDescent="0.3">
      <c r="B2262"/>
      <c r="C2262"/>
      <c r="D2262"/>
      <c r="E2262"/>
      <c r="F2262"/>
    </row>
    <row r="2263" spans="2:6" x14ac:dyDescent="0.3">
      <c r="B2263"/>
      <c r="C2263"/>
      <c r="D2263"/>
      <c r="E2263"/>
      <c r="F2263"/>
    </row>
    <row r="2264" spans="2:6" x14ac:dyDescent="0.3">
      <c r="B2264"/>
      <c r="C2264"/>
      <c r="D2264"/>
      <c r="E2264"/>
      <c r="F2264"/>
    </row>
    <row r="2265" spans="2:6" x14ac:dyDescent="0.3">
      <c r="B2265"/>
      <c r="C2265"/>
      <c r="D2265"/>
      <c r="E2265"/>
      <c r="F2265"/>
    </row>
    <row r="2266" spans="2:6" x14ac:dyDescent="0.3">
      <c r="B2266"/>
      <c r="C2266"/>
      <c r="D2266"/>
      <c r="E2266"/>
      <c r="F2266"/>
    </row>
    <row r="2267" spans="2:6" x14ac:dyDescent="0.3">
      <c r="B2267"/>
      <c r="C2267"/>
      <c r="D2267"/>
      <c r="E2267"/>
      <c r="F2267"/>
    </row>
    <row r="2268" spans="2:6" x14ac:dyDescent="0.3">
      <c r="B2268"/>
      <c r="C2268"/>
      <c r="D2268"/>
      <c r="E2268"/>
      <c r="F2268"/>
    </row>
    <row r="2269" spans="2:6" x14ac:dyDescent="0.3">
      <c r="B2269"/>
      <c r="C2269"/>
      <c r="D2269"/>
      <c r="E2269"/>
      <c r="F2269"/>
    </row>
    <row r="2270" spans="2:6" x14ac:dyDescent="0.3">
      <c r="B2270"/>
      <c r="C2270"/>
      <c r="D2270"/>
      <c r="E2270"/>
      <c r="F2270"/>
    </row>
    <row r="2271" spans="2:6" x14ac:dyDescent="0.3">
      <c r="B2271"/>
      <c r="C2271"/>
      <c r="D2271"/>
      <c r="E2271"/>
      <c r="F2271"/>
    </row>
    <row r="2272" spans="2:6" x14ac:dyDescent="0.3">
      <c r="B2272"/>
      <c r="C2272"/>
      <c r="D2272"/>
      <c r="E2272"/>
      <c r="F2272"/>
    </row>
    <row r="2273" spans="2:6" x14ac:dyDescent="0.3">
      <c r="B2273"/>
      <c r="C2273"/>
      <c r="D2273"/>
      <c r="E2273"/>
      <c r="F2273"/>
    </row>
    <row r="2274" spans="2:6" x14ac:dyDescent="0.3">
      <c r="B2274"/>
      <c r="C2274"/>
      <c r="D2274"/>
      <c r="E2274"/>
      <c r="F2274"/>
    </row>
    <row r="2275" spans="2:6" x14ac:dyDescent="0.3">
      <c r="B2275"/>
      <c r="C2275"/>
      <c r="D2275"/>
      <c r="E2275"/>
      <c r="F2275"/>
    </row>
    <row r="2276" spans="2:6" x14ac:dyDescent="0.3">
      <c r="B2276"/>
      <c r="C2276"/>
      <c r="D2276"/>
      <c r="E2276"/>
      <c r="F2276"/>
    </row>
    <row r="2277" spans="2:6" x14ac:dyDescent="0.3">
      <c r="B2277"/>
      <c r="C2277"/>
      <c r="D2277"/>
      <c r="E2277"/>
      <c r="F2277"/>
    </row>
    <row r="2278" spans="2:6" x14ac:dyDescent="0.3">
      <c r="B2278"/>
      <c r="C2278"/>
      <c r="D2278"/>
      <c r="E2278"/>
      <c r="F2278"/>
    </row>
    <row r="2279" spans="2:6" x14ac:dyDescent="0.3">
      <c r="B2279"/>
      <c r="C2279"/>
      <c r="D2279"/>
      <c r="E2279"/>
      <c r="F2279"/>
    </row>
    <row r="2280" spans="2:6" x14ac:dyDescent="0.3">
      <c r="B2280"/>
      <c r="C2280"/>
      <c r="D2280"/>
      <c r="E2280"/>
      <c r="F2280"/>
    </row>
    <row r="2281" spans="2:6" x14ac:dyDescent="0.3">
      <c r="B2281"/>
      <c r="C2281"/>
      <c r="D2281"/>
      <c r="E2281"/>
      <c r="F2281"/>
    </row>
    <row r="2282" spans="2:6" x14ac:dyDescent="0.3">
      <c r="B2282"/>
      <c r="C2282"/>
      <c r="D2282"/>
      <c r="E2282"/>
      <c r="F2282"/>
    </row>
    <row r="2283" spans="2:6" x14ac:dyDescent="0.3">
      <c r="B2283"/>
      <c r="C2283"/>
      <c r="D2283"/>
      <c r="E2283"/>
      <c r="F2283"/>
    </row>
    <row r="2284" spans="2:6" x14ac:dyDescent="0.3">
      <c r="B2284"/>
      <c r="C2284"/>
      <c r="D2284"/>
      <c r="E2284"/>
      <c r="F2284"/>
    </row>
    <row r="2285" spans="2:6" x14ac:dyDescent="0.3">
      <c r="B2285"/>
      <c r="C2285"/>
      <c r="D2285"/>
      <c r="E2285"/>
      <c r="F2285"/>
    </row>
    <row r="2286" spans="2:6" x14ac:dyDescent="0.3">
      <c r="B2286"/>
      <c r="C2286"/>
      <c r="D2286"/>
      <c r="E2286"/>
      <c r="F2286"/>
    </row>
    <row r="2287" spans="2:6" x14ac:dyDescent="0.3">
      <c r="B2287"/>
      <c r="C2287"/>
      <c r="D2287"/>
      <c r="E2287"/>
      <c r="F2287"/>
    </row>
    <row r="2288" spans="2:6" x14ac:dyDescent="0.3">
      <c r="B2288"/>
      <c r="C2288"/>
      <c r="D2288"/>
      <c r="E2288"/>
      <c r="F2288"/>
    </row>
    <row r="2289" spans="2:6" x14ac:dyDescent="0.3">
      <c r="B2289"/>
      <c r="C2289"/>
      <c r="D2289"/>
      <c r="E2289"/>
      <c r="F2289"/>
    </row>
    <row r="2290" spans="2:6" x14ac:dyDescent="0.3">
      <c r="B2290"/>
      <c r="C2290"/>
      <c r="D2290"/>
      <c r="E2290"/>
      <c r="F2290"/>
    </row>
    <row r="2291" spans="2:6" x14ac:dyDescent="0.3">
      <c r="B2291"/>
      <c r="C2291"/>
      <c r="D2291"/>
      <c r="E2291"/>
      <c r="F2291"/>
    </row>
    <row r="2292" spans="2:6" x14ac:dyDescent="0.3">
      <c r="B2292"/>
      <c r="C2292"/>
      <c r="D2292"/>
      <c r="E2292"/>
      <c r="F2292"/>
    </row>
    <row r="2293" spans="2:6" x14ac:dyDescent="0.3">
      <c r="B2293"/>
      <c r="C2293"/>
      <c r="D2293"/>
      <c r="E2293"/>
      <c r="F2293"/>
    </row>
    <row r="2294" spans="2:6" x14ac:dyDescent="0.3">
      <c r="B2294"/>
      <c r="C2294"/>
      <c r="D2294"/>
      <c r="E2294"/>
      <c r="F2294"/>
    </row>
    <row r="2295" spans="2:6" x14ac:dyDescent="0.3">
      <c r="B2295"/>
      <c r="C2295"/>
      <c r="D2295"/>
      <c r="E2295"/>
      <c r="F2295"/>
    </row>
    <row r="2296" spans="2:6" x14ac:dyDescent="0.3">
      <c r="B2296"/>
      <c r="C2296"/>
      <c r="D2296"/>
      <c r="E2296"/>
      <c r="F2296"/>
    </row>
    <row r="2297" spans="2:6" x14ac:dyDescent="0.3">
      <c r="B2297"/>
      <c r="C2297"/>
      <c r="D2297"/>
      <c r="E2297"/>
      <c r="F2297"/>
    </row>
    <row r="2298" spans="2:6" x14ac:dyDescent="0.3">
      <c r="B2298"/>
      <c r="C2298"/>
      <c r="D2298"/>
      <c r="E2298"/>
      <c r="F2298"/>
    </row>
    <row r="2299" spans="2:6" x14ac:dyDescent="0.3">
      <c r="B2299"/>
      <c r="C2299"/>
      <c r="D2299"/>
      <c r="E2299"/>
      <c r="F2299"/>
    </row>
    <row r="2300" spans="2:6" x14ac:dyDescent="0.3">
      <c r="B2300"/>
      <c r="C2300"/>
      <c r="D2300"/>
      <c r="E2300"/>
      <c r="F2300"/>
    </row>
    <row r="2301" spans="2:6" x14ac:dyDescent="0.3">
      <c r="B2301"/>
      <c r="C2301"/>
      <c r="D2301"/>
      <c r="E2301"/>
      <c r="F2301"/>
    </row>
    <row r="2302" spans="2:6" x14ac:dyDescent="0.3">
      <c r="B2302"/>
      <c r="C2302"/>
      <c r="D2302"/>
      <c r="E2302"/>
      <c r="F2302"/>
    </row>
    <row r="2303" spans="2:6" x14ac:dyDescent="0.3">
      <c r="B2303"/>
      <c r="C2303"/>
      <c r="D2303"/>
      <c r="E2303"/>
      <c r="F2303"/>
    </row>
    <row r="2304" spans="2:6" x14ac:dyDescent="0.3">
      <c r="B2304"/>
      <c r="C2304"/>
      <c r="D2304"/>
      <c r="E2304"/>
      <c r="F2304"/>
    </row>
    <row r="2305" spans="2:6" x14ac:dyDescent="0.3">
      <c r="B2305"/>
      <c r="C2305"/>
      <c r="D2305"/>
      <c r="E2305"/>
      <c r="F2305"/>
    </row>
    <row r="2306" spans="2:6" x14ac:dyDescent="0.3">
      <c r="B2306"/>
      <c r="C2306"/>
      <c r="D2306"/>
      <c r="E2306"/>
      <c r="F2306"/>
    </row>
    <row r="2307" spans="2:6" x14ac:dyDescent="0.3">
      <c r="B2307"/>
      <c r="C2307"/>
      <c r="D2307"/>
      <c r="E2307"/>
      <c r="F2307"/>
    </row>
    <row r="2308" spans="2:6" x14ac:dyDescent="0.3">
      <c r="B2308"/>
      <c r="C2308"/>
      <c r="D2308"/>
      <c r="E2308"/>
      <c r="F2308"/>
    </row>
    <row r="2309" spans="2:6" x14ac:dyDescent="0.3">
      <c r="B2309"/>
      <c r="C2309"/>
      <c r="D2309"/>
      <c r="E2309"/>
      <c r="F2309"/>
    </row>
    <row r="2310" spans="2:6" x14ac:dyDescent="0.3">
      <c r="B2310"/>
      <c r="C2310"/>
      <c r="D2310"/>
      <c r="E2310"/>
      <c r="F2310"/>
    </row>
    <row r="2311" spans="2:6" x14ac:dyDescent="0.3">
      <c r="B2311"/>
      <c r="C2311"/>
      <c r="D2311"/>
      <c r="E2311"/>
      <c r="F2311"/>
    </row>
    <row r="2312" spans="2:6" x14ac:dyDescent="0.3">
      <c r="B2312"/>
      <c r="C2312"/>
      <c r="D2312"/>
      <c r="E2312"/>
      <c r="F2312"/>
    </row>
    <row r="2313" spans="2:6" x14ac:dyDescent="0.3">
      <c r="B2313"/>
      <c r="C2313"/>
      <c r="D2313"/>
      <c r="E2313"/>
      <c r="F2313"/>
    </row>
    <row r="2314" spans="2:6" x14ac:dyDescent="0.3">
      <c r="B2314"/>
      <c r="C2314"/>
      <c r="D2314"/>
      <c r="E2314"/>
      <c r="F2314"/>
    </row>
    <row r="2315" spans="2:6" x14ac:dyDescent="0.3">
      <c r="B2315"/>
      <c r="C2315"/>
      <c r="D2315"/>
      <c r="E2315"/>
      <c r="F2315"/>
    </row>
    <row r="2316" spans="2:6" x14ac:dyDescent="0.3">
      <c r="B2316"/>
      <c r="C2316"/>
      <c r="D2316"/>
      <c r="E2316"/>
      <c r="F2316"/>
    </row>
    <row r="2317" spans="2:6" x14ac:dyDescent="0.3">
      <c r="B2317"/>
      <c r="C2317"/>
      <c r="D2317"/>
      <c r="E2317"/>
      <c r="F2317"/>
    </row>
    <row r="2318" spans="2:6" x14ac:dyDescent="0.3">
      <c r="B2318"/>
      <c r="C2318"/>
      <c r="D2318"/>
      <c r="E2318"/>
      <c r="F2318"/>
    </row>
    <row r="2319" spans="2:6" x14ac:dyDescent="0.3">
      <c r="B2319"/>
      <c r="C2319"/>
      <c r="D2319"/>
      <c r="E2319"/>
      <c r="F2319"/>
    </row>
    <row r="2320" spans="2:6" x14ac:dyDescent="0.3">
      <c r="B2320"/>
      <c r="C2320"/>
      <c r="D2320"/>
      <c r="E2320"/>
      <c r="F2320"/>
    </row>
    <row r="2321" spans="2:6" x14ac:dyDescent="0.3">
      <c r="B2321"/>
      <c r="C2321"/>
      <c r="D2321"/>
      <c r="E2321"/>
      <c r="F2321"/>
    </row>
    <row r="2322" spans="2:6" x14ac:dyDescent="0.3">
      <c r="B2322"/>
      <c r="C2322"/>
      <c r="D2322"/>
      <c r="E2322"/>
      <c r="F2322"/>
    </row>
    <row r="2323" spans="2:6" x14ac:dyDescent="0.3">
      <c r="B2323"/>
      <c r="C2323"/>
      <c r="D2323"/>
      <c r="E2323"/>
      <c r="F2323"/>
    </row>
    <row r="2324" spans="2:6" x14ac:dyDescent="0.3">
      <c r="B2324"/>
      <c r="C2324"/>
      <c r="D2324"/>
      <c r="E2324"/>
      <c r="F2324"/>
    </row>
    <row r="2325" spans="2:6" x14ac:dyDescent="0.3">
      <c r="B2325"/>
      <c r="C2325"/>
      <c r="D2325"/>
      <c r="E2325"/>
      <c r="F2325"/>
    </row>
    <row r="2326" spans="2:6" x14ac:dyDescent="0.3">
      <c r="B2326"/>
      <c r="C2326"/>
      <c r="D2326"/>
      <c r="E2326"/>
      <c r="F2326"/>
    </row>
    <row r="2327" spans="2:6" x14ac:dyDescent="0.3">
      <c r="B2327"/>
      <c r="C2327"/>
      <c r="D2327"/>
      <c r="E2327"/>
      <c r="F2327"/>
    </row>
    <row r="2328" spans="2:6" x14ac:dyDescent="0.3">
      <c r="B2328"/>
      <c r="C2328"/>
      <c r="D2328"/>
      <c r="E2328"/>
      <c r="F2328"/>
    </row>
    <row r="2329" spans="2:6" x14ac:dyDescent="0.3">
      <c r="B2329"/>
      <c r="C2329"/>
      <c r="D2329"/>
      <c r="E2329"/>
      <c r="F2329"/>
    </row>
    <row r="2330" spans="2:6" x14ac:dyDescent="0.3">
      <c r="B2330"/>
      <c r="C2330"/>
      <c r="D2330"/>
      <c r="E2330"/>
      <c r="F2330"/>
    </row>
    <row r="2331" spans="2:6" x14ac:dyDescent="0.3">
      <c r="B2331"/>
      <c r="C2331"/>
      <c r="D2331"/>
      <c r="E2331"/>
      <c r="F2331"/>
    </row>
    <row r="2332" spans="2:6" x14ac:dyDescent="0.3">
      <c r="B2332"/>
      <c r="C2332"/>
      <c r="D2332"/>
      <c r="E2332"/>
      <c r="F2332"/>
    </row>
    <row r="2333" spans="2:6" x14ac:dyDescent="0.3">
      <c r="B2333"/>
      <c r="C2333"/>
      <c r="D2333"/>
      <c r="E2333"/>
      <c r="F2333"/>
    </row>
    <row r="2334" spans="2:6" x14ac:dyDescent="0.3">
      <c r="B2334"/>
      <c r="C2334"/>
      <c r="D2334"/>
      <c r="E2334"/>
      <c r="F2334"/>
    </row>
    <row r="2335" spans="2:6" x14ac:dyDescent="0.3">
      <c r="B2335"/>
      <c r="C2335"/>
      <c r="D2335"/>
      <c r="E2335"/>
      <c r="F2335"/>
    </row>
    <row r="2336" spans="2:6" x14ac:dyDescent="0.3">
      <c r="B2336"/>
      <c r="C2336"/>
      <c r="D2336"/>
      <c r="E2336"/>
      <c r="F2336"/>
    </row>
    <row r="2337" spans="2:6" x14ac:dyDescent="0.3">
      <c r="B2337"/>
      <c r="C2337"/>
      <c r="D2337"/>
      <c r="E2337"/>
      <c r="F2337"/>
    </row>
    <row r="2338" spans="2:6" x14ac:dyDescent="0.3">
      <c r="B2338"/>
      <c r="C2338"/>
      <c r="D2338"/>
      <c r="E2338"/>
      <c r="F2338"/>
    </row>
    <row r="2339" spans="2:6" x14ac:dyDescent="0.3">
      <c r="B2339"/>
      <c r="C2339"/>
      <c r="D2339"/>
      <c r="E2339"/>
      <c r="F2339"/>
    </row>
    <row r="2340" spans="2:6" x14ac:dyDescent="0.3">
      <c r="B2340"/>
      <c r="C2340"/>
      <c r="D2340"/>
      <c r="E2340"/>
      <c r="F2340"/>
    </row>
    <row r="2341" spans="2:6" x14ac:dyDescent="0.3">
      <c r="B2341"/>
      <c r="C2341"/>
      <c r="D2341"/>
      <c r="E2341"/>
      <c r="F2341"/>
    </row>
    <row r="2342" spans="2:6" x14ac:dyDescent="0.3">
      <c r="B2342"/>
      <c r="C2342"/>
      <c r="D2342"/>
      <c r="E2342"/>
      <c r="F2342"/>
    </row>
    <row r="2343" spans="2:6" x14ac:dyDescent="0.3">
      <c r="B2343"/>
      <c r="C2343"/>
      <c r="D2343"/>
      <c r="E2343"/>
      <c r="F2343"/>
    </row>
    <row r="2344" spans="2:6" x14ac:dyDescent="0.3">
      <c r="B2344"/>
      <c r="C2344"/>
      <c r="D2344"/>
      <c r="E2344"/>
      <c r="F2344"/>
    </row>
    <row r="2345" spans="2:6" x14ac:dyDescent="0.3">
      <c r="B2345"/>
      <c r="C2345"/>
      <c r="D2345"/>
      <c r="E2345"/>
      <c r="F2345"/>
    </row>
    <row r="2346" spans="2:6" x14ac:dyDescent="0.3">
      <c r="B2346"/>
      <c r="C2346"/>
      <c r="D2346"/>
      <c r="E2346"/>
      <c r="F2346"/>
    </row>
    <row r="2347" spans="2:6" x14ac:dyDescent="0.3">
      <c r="B2347"/>
      <c r="C2347"/>
      <c r="D2347"/>
      <c r="E2347"/>
      <c r="F2347"/>
    </row>
    <row r="2348" spans="2:6" x14ac:dyDescent="0.3">
      <c r="B2348"/>
      <c r="C2348"/>
      <c r="D2348"/>
      <c r="E2348"/>
      <c r="F2348"/>
    </row>
    <row r="2349" spans="2:6" x14ac:dyDescent="0.3">
      <c r="B2349"/>
      <c r="C2349"/>
      <c r="D2349"/>
      <c r="E2349"/>
      <c r="F2349"/>
    </row>
    <row r="2350" spans="2:6" x14ac:dyDescent="0.3">
      <c r="B2350"/>
      <c r="C2350"/>
      <c r="D2350"/>
      <c r="E2350"/>
      <c r="F2350"/>
    </row>
    <row r="2351" spans="2:6" x14ac:dyDescent="0.3">
      <c r="B2351"/>
      <c r="C2351"/>
      <c r="D2351"/>
      <c r="E2351"/>
      <c r="F2351"/>
    </row>
    <row r="2352" spans="2:6" x14ac:dyDescent="0.3">
      <c r="B2352"/>
      <c r="C2352"/>
      <c r="D2352"/>
      <c r="E2352"/>
      <c r="F2352"/>
    </row>
    <row r="2353" spans="2:6" x14ac:dyDescent="0.3">
      <c r="B2353"/>
      <c r="C2353"/>
      <c r="D2353"/>
      <c r="E2353"/>
      <c r="F2353"/>
    </row>
    <row r="2354" spans="2:6" x14ac:dyDescent="0.3">
      <c r="B2354"/>
      <c r="C2354"/>
      <c r="D2354"/>
      <c r="E2354"/>
      <c r="F2354"/>
    </row>
    <row r="2355" spans="2:6" x14ac:dyDescent="0.3">
      <c r="B2355"/>
      <c r="C2355"/>
      <c r="D2355"/>
      <c r="E2355"/>
      <c r="F2355"/>
    </row>
    <row r="2356" spans="2:6" x14ac:dyDescent="0.3">
      <c r="B2356"/>
      <c r="C2356"/>
      <c r="D2356"/>
      <c r="E2356"/>
      <c r="F2356"/>
    </row>
    <row r="2357" spans="2:6" x14ac:dyDescent="0.3">
      <c r="B2357"/>
      <c r="C2357"/>
      <c r="D2357"/>
      <c r="E2357"/>
      <c r="F2357"/>
    </row>
    <row r="2358" spans="2:6" x14ac:dyDescent="0.3">
      <c r="B2358"/>
      <c r="C2358"/>
      <c r="D2358"/>
      <c r="E2358"/>
      <c r="F2358"/>
    </row>
    <row r="2359" spans="2:6" x14ac:dyDescent="0.3">
      <c r="B2359"/>
      <c r="C2359"/>
      <c r="D2359"/>
      <c r="E2359"/>
      <c r="F2359"/>
    </row>
    <row r="2360" spans="2:6" x14ac:dyDescent="0.3">
      <c r="B2360"/>
      <c r="C2360"/>
      <c r="D2360"/>
      <c r="E2360"/>
      <c r="F2360"/>
    </row>
    <row r="2361" spans="2:6" x14ac:dyDescent="0.3">
      <c r="B2361"/>
      <c r="C2361"/>
      <c r="D2361"/>
      <c r="E2361"/>
      <c r="F2361"/>
    </row>
    <row r="2362" spans="2:6" x14ac:dyDescent="0.3">
      <c r="B2362"/>
      <c r="C2362"/>
      <c r="D2362"/>
      <c r="E2362"/>
      <c r="F2362"/>
    </row>
    <row r="2363" spans="2:6" x14ac:dyDescent="0.3">
      <c r="B2363"/>
      <c r="C2363"/>
      <c r="D2363"/>
      <c r="E2363"/>
      <c r="F2363"/>
    </row>
    <row r="2364" spans="2:6" x14ac:dyDescent="0.3">
      <c r="B2364"/>
      <c r="C2364"/>
      <c r="D2364"/>
      <c r="E2364"/>
      <c r="F2364"/>
    </row>
    <row r="2365" spans="2:6" x14ac:dyDescent="0.3">
      <c r="B2365"/>
      <c r="C2365"/>
      <c r="D2365"/>
      <c r="E2365"/>
      <c r="F2365"/>
    </row>
    <row r="2366" spans="2:6" x14ac:dyDescent="0.3">
      <c r="B2366"/>
      <c r="C2366"/>
      <c r="D2366"/>
      <c r="E2366"/>
      <c r="F2366"/>
    </row>
    <row r="2367" spans="2:6" x14ac:dyDescent="0.3">
      <c r="B2367"/>
      <c r="C2367"/>
      <c r="D2367"/>
      <c r="E2367"/>
      <c r="F2367"/>
    </row>
    <row r="2368" spans="2:6" x14ac:dyDescent="0.3">
      <c r="B2368"/>
      <c r="C2368"/>
      <c r="D2368"/>
      <c r="E2368"/>
      <c r="F2368"/>
    </row>
    <row r="2369" spans="2:6" x14ac:dyDescent="0.3">
      <c r="B2369"/>
      <c r="C2369"/>
      <c r="D2369"/>
      <c r="E2369"/>
      <c r="F2369"/>
    </row>
    <row r="2370" spans="2:6" x14ac:dyDescent="0.3">
      <c r="B2370"/>
      <c r="C2370"/>
      <c r="D2370"/>
      <c r="E2370"/>
      <c r="F2370"/>
    </row>
    <row r="2371" spans="2:6" x14ac:dyDescent="0.3">
      <c r="B2371"/>
      <c r="C2371"/>
      <c r="D2371"/>
      <c r="E2371"/>
      <c r="F2371"/>
    </row>
    <row r="2372" spans="2:6" x14ac:dyDescent="0.3">
      <c r="B2372"/>
      <c r="C2372"/>
      <c r="D2372"/>
      <c r="E2372"/>
      <c r="F2372"/>
    </row>
    <row r="2373" spans="2:6" x14ac:dyDescent="0.3">
      <c r="B2373"/>
      <c r="C2373"/>
      <c r="D2373"/>
      <c r="E2373"/>
      <c r="F2373"/>
    </row>
    <row r="2374" spans="2:6" x14ac:dyDescent="0.3">
      <c r="B2374"/>
      <c r="C2374"/>
      <c r="D2374"/>
      <c r="E2374"/>
      <c r="F2374"/>
    </row>
    <row r="2375" spans="2:6" x14ac:dyDescent="0.3">
      <c r="B2375"/>
      <c r="C2375"/>
      <c r="D2375"/>
      <c r="E2375"/>
      <c r="F2375"/>
    </row>
    <row r="2376" spans="2:6" x14ac:dyDescent="0.3">
      <c r="B2376"/>
      <c r="C2376"/>
      <c r="D2376"/>
      <c r="E2376"/>
      <c r="F2376"/>
    </row>
    <row r="2377" spans="2:6" x14ac:dyDescent="0.3">
      <c r="B2377"/>
      <c r="C2377"/>
      <c r="D2377"/>
      <c r="E2377"/>
      <c r="F2377"/>
    </row>
    <row r="2378" spans="2:6" x14ac:dyDescent="0.3">
      <c r="B2378"/>
      <c r="C2378"/>
      <c r="D2378"/>
      <c r="E2378"/>
      <c r="F2378"/>
    </row>
    <row r="2379" spans="2:6" x14ac:dyDescent="0.3">
      <c r="B2379"/>
      <c r="C2379"/>
      <c r="D2379"/>
      <c r="E2379"/>
      <c r="F2379"/>
    </row>
    <row r="2380" spans="2:6" x14ac:dyDescent="0.3">
      <c r="B2380"/>
      <c r="C2380"/>
      <c r="D2380"/>
      <c r="E2380"/>
      <c r="F2380"/>
    </row>
    <row r="2381" spans="2:6" x14ac:dyDescent="0.3">
      <c r="B2381"/>
      <c r="C2381"/>
      <c r="D2381"/>
      <c r="E2381"/>
      <c r="F2381"/>
    </row>
    <row r="2382" spans="2:6" x14ac:dyDescent="0.3">
      <c r="B2382"/>
      <c r="C2382"/>
      <c r="D2382"/>
      <c r="E2382"/>
      <c r="F2382"/>
    </row>
    <row r="2383" spans="2:6" x14ac:dyDescent="0.3">
      <c r="B2383"/>
      <c r="C2383"/>
      <c r="D2383"/>
      <c r="E2383"/>
      <c r="F2383"/>
    </row>
    <row r="2384" spans="2:6" x14ac:dyDescent="0.3">
      <c r="B2384"/>
      <c r="C2384"/>
      <c r="D2384"/>
      <c r="E2384"/>
      <c r="F2384"/>
    </row>
    <row r="2385" spans="2:6" x14ac:dyDescent="0.3">
      <c r="B2385"/>
      <c r="C2385"/>
      <c r="D2385"/>
      <c r="E2385"/>
      <c r="F2385"/>
    </row>
    <row r="2386" spans="2:6" x14ac:dyDescent="0.3">
      <c r="B2386"/>
      <c r="C2386"/>
      <c r="D2386"/>
      <c r="E2386"/>
      <c r="F2386"/>
    </row>
    <row r="2387" spans="2:6" x14ac:dyDescent="0.3">
      <c r="B2387"/>
      <c r="C2387"/>
      <c r="D2387"/>
      <c r="E2387"/>
      <c r="F2387"/>
    </row>
    <row r="2388" spans="2:6" x14ac:dyDescent="0.3">
      <c r="B2388"/>
      <c r="C2388"/>
      <c r="D2388"/>
      <c r="E2388"/>
      <c r="F2388"/>
    </row>
    <row r="2389" spans="2:6" x14ac:dyDescent="0.3">
      <c r="B2389"/>
      <c r="C2389"/>
      <c r="D2389"/>
      <c r="E2389"/>
      <c r="F2389"/>
    </row>
    <row r="2390" spans="2:6" x14ac:dyDescent="0.3">
      <c r="B2390"/>
      <c r="C2390"/>
      <c r="D2390"/>
      <c r="E2390"/>
      <c r="F2390"/>
    </row>
    <row r="2391" spans="2:6" x14ac:dyDescent="0.3">
      <c r="B2391"/>
      <c r="C2391"/>
      <c r="D2391"/>
      <c r="E2391"/>
      <c r="F2391"/>
    </row>
    <row r="2392" spans="2:6" x14ac:dyDescent="0.3">
      <c r="B2392"/>
      <c r="C2392"/>
      <c r="D2392"/>
      <c r="E2392"/>
      <c r="F2392"/>
    </row>
    <row r="2393" spans="2:6" x14ac:dyDescent="0.3">
      <c r="B2393"/>
      <c r="C2393"/>
      <c r="D2393"/>
      <c r="E2393"/>
      <c r="F2393"/>
    </row>
    <row r="2394" spans="2:6" x14ac:dyDescent="0.3">
      <c r="B2394"/>
      <c r="C2394"/>
      <c r="D2394"/>
      <c r="E2394"/>
      <c r="F2394"/>
    </row>
    <row r="2395" spans="2:6" x14ac:dyDescent="0.3">
      <c r="B2395"/>
      <c r="C2395"/>
      <c r="D2395"/>
      <c r="E2395"/>
      <c r="F2395"/>
    </row>
    <row r="2396" spans="2:6" x14ac:dyDescent="0.3">
      <c r="B2396"/>
      <c r="C2396"/>
      <c r="D2396"/>
      <c r="E2396"/>
      <c r="F2396"/>
    </row>
    <row r="2397" spans="2:6" x14ac:dyDescent="0.3">
      <c r="B2397"/>
      <c r="C2397"/>
      <c r="D2397"/>
      <c r="E2397"/>
      <c r="F2397"/>
    </row>
    <row r="2398" spans="2:6" x14ac:dyDescent="0.3">
      <c r="B2398"/>
      <c r="C2398"/>
      <c r="D2398"/>
      <c r="E2398"/>
      <c r="F2398"/>
    </row>
    <row r="2399" spans="2:6" x14ac:dyDescent="0.3">
      <c r="B2399"/>
      <c r="C2399"/>
      <c r="D2399"/>
      <c r="E2399"/>
      <c r="F2399"/>
    </row>
    <row r="2400" spans="2:6" x14ac:dyDescent="0.3">
      <c r="B2400"/>
      <c r="C2400"/>
      <c r="D2400"/>
      <c r="E2400"/>
      <c r="F2400"/>
    </row>
    <row r="2401" spans="2:6" x14ac:dyDescent="0.3">
      <c r="B2401"/>
      <c r="C2401"/>
      <c r="D2401"/>
      <c r="E2401"/>
      <c r="F2401"/>
    </row>
    <row r="2402" spans="2:6" x14ac:dyDescent="0.3">
      <c r="B2402"/>
      <c r="C2402"/>
      <c r="D2402"/>
      <c r="E2402"/>
      <c r="F2402"/>
    </row>
    <row r="2403" spans="2:6" x14ac:dyDescent="0.3">
      <c r="B2403"/>
      <c r="C2403"/>
      <c r="D2403"/>
      <c r="E2403"/>
      <c r="F2403"/>
    </row>
    <row r="2404" spans="2:6" x14ac:dyDescent="0.3">
      <c r="B2404"/>
      <c r="C2404"/>
      <c r="D2404"/>
      <c r="E2404"/>
      <c r="F2404"/>
    </row>
    <row r="2405" spans="2:6" x14ac:dyDescent="0.3">
      <c r="B2405"/>
      <c r="C2405"/>
      <c r="D2405"/>
      <c r="E2405"/>
      <c r="F2405"/>
    </row>
    <row r="2406" spans="2:6" x14ac:dyDescent="0.3">
      <c r="B2406"/>
      <c r="C2406"/>
      <c r="D2406"/>
      <c r="E2406"/>
      <c r="F2406"/>
    </row>
    <row r="2407" spans="2:6" x14ac:dyDescent="0.3">
      <c r="B2407"/>
      <c r="C2407"/>
      <c r="D2407"/>
      <c r="E2407"/>
      <c r="F2407"/>
    </row>
    <row r="2408" spans="2:6" x14ac:dyDescent="0.3">
      <c r="B2408"/>
      <c r="C2408"/>
      <c r="D2408"/>
      <c r="E2408"/>
      <c r="F2408"/>
    </row>
    <row r="2409" spans="2:6" x14ac:dyDescent="0.3">
      <c r="B2409"/>
      <c r="C2409"/>
      <c r="D2409"/>
      <c r="E2409"/>
      <c r="F2409"/>
    </row>
    <row r="2410" spans="2:6" x14ac:dyDescent="0.3">
      <c r="B2410"/>
      <c r="C2410"/>
      <c r="D2410"/>
      <c r="E2410"/>
      <c r="F2410"/>
    </row>
    <row r="2411" spans="2:6" x14ac:dyDescent="0.3">
      <c r="B2411"/>
      <c r="C2411"/>
      <c r="D2411"/>
      <c r="E2411"/>
      <c r="F2411"/>
    </row>
    <row r="2412" spans="2:6" x14ac:dyDescent="0.3">
      <c r="B2412"/>
      <c r="C2412"/>
      <c r="D2412"/>
      <c r="E2412"/>
      <c r="F2412"/>
    </row>
    <row r="2413" spans="2:6" x14ac:dyDescent="0.3">
      <c r="B2413"/>
      <c r="C2413"/>
      <c r="D2413"/>
      <c r="E2413"/>
      <c r="F2413"/>
    </row>
    <row r="2414" spans="2:6" x14ac:dyDescent="0.3">
      <c r="B2414"/>
      <c r="C2414"/>
      <c r="D2414"/>
      <c r="E2414"/>
      <c r="F2414"/>
    </row>
    <row r="2415" spans="2:6" x14ac:dyDescent="0.3">
      <c r="B2415"/>
      <c r="C2415"/>
      <c r="D2415"/>
      <c r="E2415"/>
      <c r="F2415"/>
    </row>
    <row r="2416" spans="2:6" x14ac:dyDescent="0.3">
      <c r="B2416"/>
      <c r="C2416"/>
      <c r="D2416"/>
      <c r="E2416"/>
      <c r="F2416"/>
    </row>
    <row r="2417" spans="2:6" x14ac:dyDescent="0.3">
      <c r="B2417"/>
      <c r="C2417"/>
      <c r="D2417"/>
      <c r="E2417"/>
      <c r="F2417"/>
    </row>
    <row r="2418" spans="2:6" x14ac:dyDescent="0.3">
      <c r="B2418"/>
      <c r="C2418"/>
      <c r="D2418"/>
      <c r="E2418"/>
      <c r="F2418"/>
    </row>
    <row r="2419" spans="2:6" x14ac:dyDescent="0.3">
      <c r="B2419"/>
      <c r="C2419"/>
      <c r="D2419"/>
      <c r="E2419"/>
      <c r="F2419"/>
    </row>
    <row r="2420" spans="2:6" x14ac:dyDescent="0.3">
      <c r="B2420"/>
      <c r="C2420"/>
      <c r="D2420"/>
      <c r="E2420"/>
      <c r="F2420"/>
    </row>
    <row r="2421" spans="2:6" x14ac:dyDescent="0.3">
      <c r="B2421"/>
      <c r="C2421"/>
      <c r="D2421"/>
      <c r="E2421"/>
      <c r="F2421"/>
    </row>
    <row r="2422" spans="2:6" x14ac:dyDescent="0.3">
      <c r="B2422"/>
      <c r="C2422"/>
      <c r="D2422"/>
      <c r="E2422"/>
      <c r="F2422"/>
    </row>
    <row r="2423" spans="2:6" x14ac:dyDescent="0.3">
      <c r="B2423"/>
      <c r="C2423"/>
      <c r="D2423"/>
      <c r="E2423"/>
      <c r="F2423"/>
    </row>
    <row r="2424" spans="2:6" x14ac:dyDescent="0.3">
      <c r="B2424"/>
      <c r="C2424"/>
      <c r="D2424"/>
      <c r="E2424"/>
      <c r="F2424"/>
    </row>
    <row r="2425" spans="2:6" x14ac:dyDescent="0.3">
      <c r="B2425"/>
      <c r="C2425"/>
      <c r="D2425"/>
      <c r="E2425"/>
      <c r="F2425"/>
    </row>
    <row r="2426" spans="2:6" x14ac:dyDescent="0.3">
      <c r="B2426"/>
      <c r="C2426"/>
      <c r="D2426"/>
      <c r="E2426"/>
      <c r="F2426"/>
    </row>
    <row r="2427" spans="2:6" x14ac:dyDescent="0.3">
      <c r="B2427"/>
      <c r="C2427"/>
      <c r="D2427"/>
      <c r="E2427"/>
      <c r="F2427"/>
    </row>
    <row r="2428" spans="2:6" x14ac:dyDescent="0.3">
      <c r="B2428"/>
      <c r="C2428"/>
      <c r="D2428"/>
      <c r="E2428"/>
      <c r="F2428"/>
    </row>
    <row r="2429" spans="2:6" x14ac:dyDescent="0.3">
      <c r="B2429"/>
      <c r="C2429"/>
      <c r="D2429"/>
      <c r="E2429"/>
      <c r="F2429"/>
    </row>
    <row r="2430" spans="2:6" x14ac:dyDescent="0.3">
      <c r="B2430"/>
      <c r="C2430"/>
      <c r="D2430"/>
      <c r="E2430"/>
      <c r="F2430"/>
    </row>
    <row r="2431" spans="2:6" x14ac:dyDescent="0.3">
      <c r="B2431"/>
      <c r="C2431"/>
      <c r="D2431"/>
      <c r="E2431"/>
      <c r="F2431"/>
    </row>
    <row r="2432" spans="2:6" x14ac:dyDescent="0.3">
      <c r="B2432"/>
      <c r="C2432"/>
      <c r="D2432"/>
      <c r="E2432"/>
      <c r="F2432"/>
    </row>
    <row r="2433" spans="2:6" x14ac:dyDescent="0.3">
      <c r="B2433"/>
      <c r="C2433"/>
      <c r="D2433"/>
      <c r="E2433"/>
      <c r="F2433"/>
    </row>
    <row r="2434" spans="2:6" x14ac:dyDescent="0.3">
      <c r="B2434"/>
      <c r="C2434"/>
      <c r="D2434"/>
      <c r="E2434"/>
      <c r="F2434"/>
    </row>
    <row r="2435" spans="2:6" x14ac:dyDescent="0.3">
      <c r="B2435"/>
      <c r="C2435"/>
      <c r="D2435"/>
      <c r="E2435"/>
      <c r="F2435"/>
    </row>
    <row r="2436" spans="2:6" x14ac:dyDescent="0.3">
      <c r="B2436"/>
      <c r="C2436"/>
      <c r="D2436"/>
      <c r="E2436"/>
      <c r="F2436"/>
    </row>
    <row r="2437" spans="2:6" x14ac:dyDescent="0.3">
      <c r="B2437"/>
      <c r="C2437"/>
      <c r="D2437"/>
      <c r="E2437"/>
      <c r="F2437"/>
    </row>
    <row r="2438" spans="2:6" x14ac:dyDescent="0.3">
      <c r="B2438"/>
      <c r="C2438"/>
      <c r="D2438"/>
      <c r="E2438"/>
      <c r="F2438"/>
    </row>
    <row r="2439" spans="2:6" x14ac:dyDescent="0.3">
      <c r="B2439"/>
      <c r="C2439"/>
      <c r="D2439"/>
      <c r="E2439"/>
      <c r="F2439"/>
    </row>
    <row r="2440" spans="2:6" x14ac:dyDescent="0.3">
      <c r="B2440"/>
      <c r="C2440"/>
      <c r="D2440"/>
      <c r="E2440"/>
      <c r="F2440"/>
    </row>
    <row r="2441" spans="2:6" x14ac:dyDescent="0.3">
      <c r="B2441"/>
      <c r="C2441"/>
      <c r="D2441"/>
      <c r="E2441"/>
      <c r="F2441"/>
    </row>
    <row r="2442" spans="2:6" x14ac:dyDescent="0.3">
      <c r="B2442"/>
      <c r="C2442"/>
      <c r="D2442"/>
      <c r="E2442"/>
      <c r="F2442"/>
    </row>
    <row r="2443" spans="2:6" x14ac:dyDescent="0.3">
      <c r="B2443"/>
      <c r="C2443"/>
      <c r="D2443"/>
      <c r="E2443"/>
      <c r="F2443"/>
    </row>
    <row r="2444" spans="2:6" x14ac:dyDescent="0.3">
      <c r="B2444"/>
      <c r="C2444"/>
      <c r="D2444"/>
      <c r="E2444"/>
      <c r="F2444"/>
    </row>
    <row r="2445" spans="2:6" x14ac:dyDescent="0.3">
      <c r="B2445"/>
      <c r="C2445"/>
      <c r="D2445"/>
      <c r="E2445"/>
      <c r="F2445"/>
    </row>
    <row r="2446" spans="2:6" x14ac:dyDescent="0.3">
      <c r="B2446"/>
      <c r="C2446"/>
      <c r="D2446"/>
      <c r="E2446"/>
      <c r="F2446"/>
    </row>
    <row r="2447" spans="2:6" x14ac:dyDescent="0.3">
      <c r="B2447"/>
      <c r="C2447"/>
      <c r="D2447"/>
      <c r="E2447"/>
      <c r="F2447"/>
    </row>
    <row r="2448" spans="2:6" x14ac:dyDescent="0.3">
      <c r="B2448"/>
      <c r="C2448"/>
      <c r="D2448"/>
      <c r="E2448"/>
      <c r="F2448"/>
    </row>
    <row r="2449" spans="2:6" x14ac:dyDescent="0.3">
      <c r="B2449"/>
      <c r="C2449"/>
      <c r="D2449"/>
      <c r="E2449"/>
      <c r="F2449"/>
    </row>
    <row r="2450" spans="2:6" x14ac:dyDescent="0.3">
      <c r="B2450"/>
      <c r="C2450"/>
      <c r="D2450"/>
      <c r="E2450"/>
      <c r="F2450"/>
    </row>
    <row r="2451" spans="2:6" x14ac:dyDescent="0.3">
      <c r="B2451"/>
      <c r="C2451"/>
      <c r="D2451"/>
      <c r="E2451"/>
      <c r="F2451"/>
    </row>
    <row r="2452" spans="2:6" x14ac:dyDescent="0.3">
      <c r="B2452"/>
      <c r="C2452"/>
      <c r="D2452"/>
      <c r="E2452"/>
      <c r="F2452"/>
    </row>
    <row r="2453" spans="2:6" x14ac:dyDescent="0.3">
      <c r="B2453"/>
      <c r="C2453"/>
      <c r="D2453"/>
      <c r="E2453"/>
      <c r="F2453"/>
    </row>
    <row r="2454" spans="2:6" x14ac:dyDescent="0.3">
      <c r="B2454"/>
      <c r="C2454"/>
      <c r="D2454"/>
      <c r="E2454"/>
      <c r="F2454"/>
    </row>
    <row r="2455" spans="2:6" x14ac:dyDescent="0.3">
      <c r="B2455"/>
      <c r="C2455"/>
      <c r="D2455"/>
      <c r="E2455"/>
      <c r="F2455"/>
    </row>
    <row r="2456" spans="2:6" x14ac:dyDescent="0.3">
      <c r="B2456"/>
      <c r="C2456"/>
      <c r="D2456"/>
      <c r="E2456"/>
      <c r="F2456"/>
    </row>
    <row r="2457" spans="2:6" x14ac:dyDescent="0.3">
      <c r="B2457"/>
      <c r="C2457"/>
      <c r="D2457"/>
      <c r="E2457"/>
      <c r="F2457"/>
    </row>
    <row r="2458" spans="2:6" x14ac:dyDescent="0.3">
      <c r="B2458"/>
      <c r="C2458"/>
      <c r="D2458"/>
      <c r="E2458"/>
      <c r="F2458"/>
    </row>
    <row r="2459" spans="2:6" x14ac:dyDescent="0.3">
      <c r="B2459"/>
      <c r="C2459"/>
      <c r="D2459"/>
      <c r="E2459"/>
      <c r="F2459"/>
    </row>
    <row r="2460" spans="2:6" x14ac:dyDescent="0.3">
      <c r="B2460"/>
      <c r="C2460"/>
      <c r="D2460"/>
      <c r="E2460"/>
      <c r="F2460"/>
    </row>
    <row r="2461" spans="2:6" x14ac:dyDescent="0.3">
      <c r="B2461"/>
      <c r="C2461"/>
      <c r="D2461"/>
      <c r="E2461"/>
      <c r="F2461"/>
    </row>
    <row r="2462" spans="2:6" x14ac:dyDescent="0.3">
      <c r="B2462"/>
      <c r="C2462"/>
      <c r="D2462"/>
      <c r="E2462"/>
      <c r="F2462"/>
    </row>
    <row r="2463" spans="2:6" x14ac:dyDescent="0.3">
      <c r="B2463"/>
      <c r="C2463"/>
      <c r="D2463"/>
      <c r="E2463"/>
      <c r="F2463"/>
    </row>
    <row r="2464" spans="2:6" x14ac:dyDescent="0.3">
      <c r="B2464"/>
      <c r="C2464"/>
      <c r="D2464"/>
      <c r="E2464"/>
      <c r="F2464"/>
    </row>
    <row r="2465" spans="2:6" x14ac:dyDescent="0.3">
      <c r="B2465"/>
      <c r="C2465"/>
      <c r="D2465"/>
      <c r="E2465"/>
      <c r="F2465"/>
    </row>
    <row r="2466" spans="2:6" x14ac:dyDescent="0.3">
      <c r="B2466"/>
      <c r="C2466"/>
      <c r="D2466"/>
      <c r="E2466"/>
      <c r="F2466"/>
    </row>
    <row r="2467" spans="2:6" x14ac:dyDescent="0.3">
      <c r="B2467"/>
      <c r="C2467"/>
      <c r="D2467"/>
      <c r="E2467"/>
      <c r="F2467"/>
    </row>
    <row r="2468" spans="2:6" x14ac:dyDescent="0.3">
      <c r="B2468"/>
      <c r="C2468"/>
      <c r="D2468"/>
      <c r="E2468"/>
      <c r="F2468"/>
    </row>
    <row r="2469" spans="2:6" x14ac:dyDescent="0.3">
      <c r="B2469"/>
      <c r="C2469"/>
      <c r="D2469"/>
      <c r="E2469"/>
      <c r="F2469"/>
    </row>
    <row r="2470" spans="2:6" x14ac:dyDescent="0.3">
      <c r="B2470"/>
      <c r="C2470"/>
      <c r="D2470"/>
      <c r="E2470"/>
      <c r="F2470"/>
    </row>
    <row r="2471" spans="2:6" x14ac:dyDescent="0.3">
      <c r="B2471"/>
      <c r="C2471"/>
      <c r="D2471"/>
      <c r="E2471"/>
      <c r="F2471"/>
    </row>
    <row r="2472" spans="2:6" x14ac:dyDescent="0.3">
      <c r="B2472"/>
      <c r="C2472"/>
      <c r="D2472"/>
      <c r="E2472"/>
      <c r="F2472"/>
    </row>
    <row r="2473" spans="2:6" x14ac:dyDescent="0.3">
      <c r="B2473"/>
      <c r="C2473"/>
      <c r="D2473"/>
      <c r="E2473"/>
      <c r="F2473"/>
    </row>
    <row r="2474" spans="2:6" x14ac:dyDescent="0.3">
      <c r="B2474"/>
      <c r="C2474"/>
      <c r="D2474"/>
      <c r="E2474"/>
      <c r="F2474"/>
    </row>
    <row r="2475" spans="2:6" x14ac:dyDescent="0.3">
      <c r="B2475"/>
      <c r="C2475"/>
      <c r="D2475"/>
      <c r="E2475"/>
      <c r="F2475"/>
    </row>
    <row r="2476" spans="2:6" x14ac:dyDescent="0.3">
      <c r="B2476"/>
      <c r="C2476"/>
      <c r="D2476"/>
      <c r="E2476"/>
      <c r="F2476"/>
    </row>
    <row r="2477" spans="2:6" x14ac:dyDescent="0.3">
      <c r="B2477"/>
      <c r="C2477"/>
      <c r="D2477"/>
      <c r="E2477"/>
      <c r="F2477"/>
    </row>
    <row r="2478" spans="2:6" x14ac:dyDescent="0.3">
      <c r="B2478"/>
      <c r="C2478"/>
      <c r="D2478"/>
      <c r="E2478"/>
      <c r="F2478"/>
    </row>
    <row r="2479" spans="2:6" x14ac:dyDescent="0.3">
      <c r="B2479"/>
      <c r="C2479"/>
      <c r="D2479"/>
      <c r="E2479"/>
      <c r="F2479"/>
    </row>
    <row r="2480" spans="2:6" x14ac:dyDescent="0.3">
      <c r="B2480"/>
      <c r="C2480"/>
      <c r="D2480"/>
      <c r="E2480"/>
      <c r="F2480"/>
    </row>
    <row r="2481" spans="2:6" x14ac:dyDescent="0.3">
      <c r="B2481"/>
      <c r="C2481"/>
      <c r="D2481"/>
      <c r="E2481"/>
      <c r="F2481"/>
    </row>
    <row r="2482" spans="2:6" x14ac:dyDescent="0.3">
      <c r="B2482"/>
      <c r="C2482"/>
      <c r="D2482"/>
      <c r="E2482"/>
      <c r="F2482"/>
    </row>
    <row r="2483" spans="2:6" x14ac:dyDescent="0.3">
      <c r="B2483"/>
      <c r="C2483"/>
      <c r="D2483"/>
      <c r="E2483"/>
      <c r="F2483"/>
    </row>
    <row r="2484" spans="2:6" x14ac:dyDescent="0.3">
      <c r="B2484"/>
      <c r="C2484"/>
      <c r="D2484"/>
      <c r="E2484"/>
      <c r="F2484"/>
    </row>
    <row r="2485" spans="2:6" x14ac:dyDescent="0.3">
      <c r="B2485"/>
      <c r="C2485"/>
      <c r="D2485"/>
      <c r="E2485"/>
      <c r="F2485"/>
    </row>
    <row r="2486" spans="2:6" x14ac:dyDescent="0.3">
      <c r="B2486"/>
      <c r="C2486"/>
      <c r="D2486"/>
      <c r="E2486"/>
      <c r="F2486"/>
    </row>
    <row r="2487" spans="2:6" x14ac:dyDescent="0.3">
      <c r="B2487"/>
      <c r="C2487"/>
      <c r="D2487"/>
      <c r="E2487"/>
      <c r="F2487"/>
    </row>
    <row r="2488" spans="2:6" x14ac:dyDescent="0.3">
      <c r="B2488"/>
      <c r="C2488"/>
      <c r="D2488"/>
      <c r="E2488"/>
      <c r="F2488"/>
    </row>
    <row r="2489" spans="2:6" x14ac:dyDescent="0.3">
      <c r="B2489"/>
      <c r="C2489"/>
      <c r="D2489"/>
      <c r="E2489"/>
      <c r="F2489"/>
    </row>
    <row r="2490" spans="2:6" x14ac:dyDescent="0.3">
      <c r="B2490"/>
      <c r="C2490"/>
      <c r="D2490"/>
      <c r="E2490"/>
      <c r="F2490"/>
    </row>
    <row r="2491" spans="2:6" x14ac:dyDescent="0.3">
      <c r="B2491"/>
      <c r="C2491"/>
      <c r="D2491"/>
      <c r="E2491"/>
      <c r="F2491"/>
    </row>
    <row r="2492" spans="2:6" x14ac:dyDescent="0.3">
      <c r="B2492"/>
      <c r="C2492"/>
      <c r="D2492"/>
      <c r="E2492"/>
      <c r="F2492"/>
    </row>
    <row r="2493" spans="2:6" x14ac:dyDescent="0.3">
      <c r="B2493"/>
      <c r="C2493"/>
      <c r="D2493"/>
      <c r="E2493"/>
      <c r="F2493"/>
    </row>
    <row r="2494" spans="2:6" x14ac:dyDescent="0.3">
      <c r="B2494"/>
      <c r="C2494"/>
      <c r="D2494"/>
      <c r="E2494"/>
      <c r="F2494"/>
    </row>
    <row r="2495" spans="2:6" x14ac:dyDescent="0.3">
      <c r="B2495"/>
      <c r="C2495"/>
      <c r="D2495"/>
      <c r="E2495"/>
      <c r="F2495"/>
    </row>
    <row r="2496" spans="2:6" x14ac:dyDescent="0.3">
      <c r="B2496"/>
      <c r="C2496"/>
      <c r="D2496"/>
      <c r="E2496"/>
      <c r="F2496"/>
    </row>
    <row r="2497" spans="2:6" x14ac:dyDescent="0.3">
      <c r="B2497"/>
      <c r="C2497"/>
      <c r="D2497"/>
      <c r="E2497"/>
      <c r="F2497"/>
    </row>
    <row r="2498" spans="2:6" x14ac:dyDescent="0.3">
      <c r="B2498"/>
      <c r="C2498"/>
      <c r="D2498"/>
      <c r="E2498"/>
      <c r="F2498"/>
    </row>
    <row r="2499" spans="2:6" x14ac:dyDescent="0.3">
      <c r="B2499"/>
      <c r="C2499"/>
      <c r="D2499"/>
      <c r="E2499"/>
      <c r="F2499"/>
    </row>
    <row r="2500" spans="2:6" x14ac:dyDescent="0.3">
      <c r="B2500"/>
      <c r="C2500"/>
      <c r="D2500"/>
      <c r="E2500"/>
      <c r="F2500"/>
    </row>
    <row r="2501" spans="2:6" x14ac:dyDescent="0.3">
      <c r="B2501"/>
      <c r="C2501"/>
      <c r="D2501"/>
      <c r="E2501"/>
      <c r="F2501"/>
    </row>
    <row r="2502" spans="2:6" x14ac:dyDescent="0.3">
      <c r="B2502"/>
      <c r="C2502"/>
      <c r="D2502"/>
      <c r="E2502"/>
      <c r="F2502"/>
    </row>
    <row r="2503" spans="2:6" x14ac:dyDescent="0.3">
      <c r="B2503"/>
      <c r="C2503"/>
      <c r="D2503"/>
      <c r="E2503"/>
      <c r="F2503"/>
    </row>
    <row r="2504" spans="2:6" x14ac:dyDescent="0.3">
      <c r="B2504"/>
      <c r="C2504"/>
      <c r="D2504"/>
      <c r="E2504"/>
      <c r="F2504"/>
    </row>
    <row r="2505" spans="2:6" x14ac:dyDescent="0.3">
      <c r="B2505"/>
      <c r="C2505"/>
      <c r="D2505"/>
      <c r="E2505"/>
      <c r="F2505"/>
    </row>
    <row r="2506" spans="2:6" x14ac:dyDescent="0.3">
      <c r="B2506"/>
      <c r="C2506"/>
      <c r="D2506"/>
      <c r="E2506"/>
      <c r="F2506"/>
    </row>
    <row r="2507" spans="2:6" x14ac:dyDescent="0.3">
      <c r="B2507"/>
      <c r="C2507"/>
      <c r="D2507"/>
      <c r="E2507"/>
      <c r="F2507"/>
    </row>
    <row r="2508" spans="2:6" x14ac:dyDescent="0.3">
      <c r="B2508"/>
      <c r="C2508"/>
      <c r="D2508"/>
      <c r="E2508"/>
      <c r="F2508"/>
    </row>
    <row r="2509" spans="2:6" x14ac:dyDescent="0.3">
      <c r="B2509"/>
      <c r="C2509"/>
      <c r="D2509"/>
      <c r="E2509"/>
      <c r="F2509"/>
    </row>
    <row r="2510" spans="2:6" x14ac:dyDescent="0.3">
      <c r="B2510"/>
      <c r="C2510"/>
      <c r="D2510"/>
      <c r="E2510"/>
      <c r="F2510"/>
    </row>
    <row r="2511" spans="2:6" x14ac:dyDescent="0.3">
      <c r="B2511"/>
      <c r="C2511"/>
      <c r="D2511"/>
      <c r="E2511"/>
      <c r="F2511"/>
    </row>
    <row r="2512" spans="2:6" x14ac:dyDescent="0.3">
      <c r="B2512"/>
      <c r="C2512"/>
      <c r="D2512"/>
      <c r="E2512"/>
      <c r="F2512"/>
    </row>
    <row r="2513" spans="2:6" x14ac:dyDescent="0.3">
      <c r="B2513"/>
      <c r="C2513"/>
      <c r="D2513"/>
      <c r="E2513"/>
      <c r="F2513"/>
    </row>
    <row r="2514" spans="2:6" x14ac:dyDescent="0.3">
      <c r="B2514"/>
      <c r="C2514"/>
      <c r="D2514"/>
      <c r="E2514"/>
      <c r="F2514"/>
    </row>
    <row r="2515" spans="2:6" x14ac:dyDescent="0.3">
      <c r="B2515"/>
      <c r="C2515"/>
      <c r="D2515"/>
      <c r="E2515"/>
      <c r="F2515"/>
    </row>
    <row r="2516" spans="2:6" x14ac:dyDescent="0.3">
      <c r="B2516"/>
      <c r="C2516"/>
      <c r="D2516"/>
      <c r="E2516"/>
      <c r="F2516"/>
    </row>
    <row r="2517" spans="2:6" x14ac:dyDescent="0.3">
      <c r="B2517"/>
      <c r="C2517"/>
      <c r="D2517"/>
      <c r="E2517"/>
      <c r="F2517"/>
    </row>
    <row r="2518" spans="2:6" x14ac:dyDescent="0.3">
      <c r="B2518"/>
      <c r="C2518"/>
      <c r="D2518"/>
      <c r="E2518"/>
      <c r="F2518"/>
    </row>
    <row r="2519" spans="2:6" x14ac:dyDescent="0.3">
      <c r="B2519"/>
      <c r="C2519"/>
      <c r="D2519"/>
      <c r="E2519"/>
      <c r="F2519"/>
    </row>
    <row r="2520" spans="2:6" x14ac:dyDescent="0.3">
      <c r="B2520"/>
      <c r="C2520"/>
      <c r="D2520"/>
      <c r="E2520"/>
      <c r="F2520"/>
    </row>
    <row r="2521" spans="2:6" x14ac:dyDescent="0.3">
      <c r="B2521"/>
      <c r="C2521"/>
      <c r="D2521"/>
      <c r="E2521"/>
      <c r="F2521"/>
    </row>
    <row r="2522" spans="2:6" x14ac:dyDescent="0.3">
      <c r="B2522"/>
      <c r="C2522"/>
      <c r="D2522"/>
      <c r="E2522"/>
      <c r="F2522"/>
    </row>
    <row r="2523" spans="2:6" x14ac:dyDescent="0.3">
      <c r="B2523"/>
      <c r="C2523"/>
      <c r="D2523"/>
      <c r="E2523"/>
      <c r="F2523"/>
    </row>
    <row r="2524" spans="2:6" x14ac:dyDescent="0.3">
      <c r="B2524"/>
      <c r="C2524"/>
      <c r="D2524"/>
      <c r="E2524"/>
      <c r="F2524"/>
    </row>
    <row r="2525" spans="2:6" x14ac:dyDescent="0.3">
      <c r="B2525"/>
      <c r="C2525"/>
      <c r="D2525"/>
      <c r="E2525"/>
      <c r="F2525"/>
    </row>
    <row r="2526" spans="2:6" x14ac:dyDescent="0.3">
      <c r="B2526"/>
      <c r="C2526"/>
      <c r="D2526"/>
      <c r="E2526"/>
      <c r="F2526"/>
    </row>
    <row r="2527" spans="2:6" x14ac:dyDescent="0.3">
      <c r="B2527"/>
      <c r="C2527"/>
      <c r="D2527"/>
      <c r="E2527"/>
      <c r="F2527"/>
    </row>
    <row r="2528" spans="2:6" x14ac:dyDescent="0.3">
      <c r="B2528"/>
      <c r="C2528"/>
      <c r="D2528"/>
      <c r="E2528"/>
      <c r="F2528"/>
    </row>
    <row r="2529" spans="2:6" x14ac:dyDescent="0.3">
      <c r="B2529"/>
      <c r="C2529"/>
      <c r="D2529"/>
      <c r="E2529"/>
      <c r="F2529"/>
    </row>
    <row r="2530" spans="2:6" x14ac:dyDescent="0.3">
      <c r="B2530"/>
      <c r="C2530"/>
      <c r="D2530"/>
      <c r="E2530"/>
      <c r="F2530"/>
    </row>
    <row r="2531" spans="2:6" x14ac:dyDescent="0.3">
      <c r="B2531"/>
      <c r="C2531"/>
      <c r="D2531"/>
      <c r="E2531"/>
      <c r="F2531"/>
    </row>
    <row r="2532" spans="2:6" x14ac:dyDescent="0.3">
      <c r="B2532"/>
      <c r="C2532"/>
      <c r="D2532"/>
      <c r="E2532"/>
      <c r="F2532"/>
    </row>
    <row r="2533" spans="2:6" x14ac:dyDescent="0.3">
      <c r="B2533"/>
      <c r="C2533"/>
      <c r="D2533"/>
      <c r="E2533"/>
      <c r="F2533"/>
    </row>
    <row r="2534" spans="2:6" x14ac:dyDescent="0.3">
      <c r="B2534"/>
      <c r="C2534"/>
      <c r="D2534"/>
      <c r="E2534"/>
      <c r="F2534"/>
    </row>
    <row r="2535" spans="2:6" x14ac:dyDescent="0.3">
      <c r="B2535"/>
      <c r="C2535"/>
      <c r="D2535"/>
      <c r="E2535"/>
      <c r="F2535"/>
    </row>
    <row r="2536" spans="2:6" x14ac:dyDescent="0.3">
      <c r="B2536"/>
      <c r="C2536"/>
      <c r="D2536"/>
      <c r="E2536"/>
      <c r="F2536"/>
    </row>
    <row r="2537" spans="2:6" x14ac:dyDescent="0.3">
      <c r="B2537"/>
      <c r="C2537"/>
      <c r="D2537"/>
      <c r="E2537"/>
      <c r="F2537"/>
    </row>
    <row r="2538" spans="2:6" x14ac:dyDescent="0.3">
      <c r="B2538"/>
      <c r="C2538"/>
      <c r="D2538"/>
      <c r="E2538"/>
      <c r="F2538"/>
    </row>
    <row r="2539" spans="2:6" x14ac:dyDescent="0.3">
      <c r="B2539"/>
      <c r="C2539"/>
      <c r="D2539"/>
      <c r="E2539"/>
      <c r="F2539"/>
    </row>
    <row r="2540" spans="2:6" x14ac:dyDescent="0.3">
      <c r="B2540"/>
      <c r="C2540"/>
      <c r="D2540"/>
      <c r="E2540"/>
      <c r="F2540"/>
    </row>
    <row r="2541" spans="2:6" x14ac:dyDescent="0.3">
      <c r="B2541"/>
      <c r="C2541"/>
      <c r="D2541"/>
      <c r="E2541"/>
      <c r="F2541"/>
    </row>
    <row r="2542" spans="2:6" x14ac:dyDescent="0.3">
      <c r="B2542"/>
      <c r="C2542"/>
      <c r="D2542"/>
      <c r="E2542"/>
      <c r="F2542"/>
    </row>
    <row r="2543" spans="2:6" x14ac:dyDescent="0.3">
      <c r="B2543"/>
      <c r="C2543"/>
      <c r="D2543"/>
      <c r="E2543"/>
      <c r="F2543"/>
    </row>
    <row r="2544" spans="2:6" x14ac:dyDescent="0.3">
      <c r="B2544"/>
      <c r="C2544"/>
      <c r="D2544"/>
      <c r="E2544"/>
      <c r="F2544"/>
    </row>
    <row r="2545" spans="2:6" x14ac:dyDescent="0.3">
      <c r="B2545"/>
      <c r="C2545"/>
      <c r="D2545"/>
      <c r="E2545"/>
      <c r="F2545"/>
    </row>
    <row r="2546" spans="2:6" x14ac:dyDescent="0.3">
      <c r="B2546"/>
      <c r="C2546"/>
      <c r="D2546"/>
      <c r="E2546"/>
      <c r="F2546"/>
    </row>
    <row r="2547" spans="2:6" x14ac:dyDescent="0.3">
      <c r="B2547"/>
      <c r="C2547"/>
      <c r="D2547"/>
      <c r="E2547"/>
      <c r="F2547"/>
    </row>
    <row r="2548" spans="2:6" x14ac:dyDescent="0.3">
      <c r="B2548"/>
      <c r="C2548"/>
      <c r="D2548"/>
      <c r="E2548"/>
      <c r="F2548"/>
    </row>
    <row r="2549" spans="2:6" x14ac:dyDescent="0.3">
      <c r="B2549"/>
      <c r="C2549"/>
      <c r="D2549"/>
      <c r="E2549"/>
      <c r="F2549"/>
    </row>
    <row r="2550" spans="2:6" x14ac:dyDescent="0.3">
      <c r="B2550"/>
      <c r="C2550"/>
      <c r="D2550"/>
      <c r="E2550"/>
      <c r="F2550"/>
    </row>
    <row r="2551" spans="2:6" x14ac:dyDescent="0.3">
      <c r="B2551"/>
      <c r="C2551"/>
      <c r="D2551"/>
      <c r="E2551"/>
      <c r="F2551"/>
    </row>
    <row r="2552" spans="2:6" x14ac:dyDescent="0.3">
      <c r="B2552"/>
      <c r="C2552"/>
      <c r="D2552"/>
      <c r="E2552"/>
      <c r="F2552"/>
    </row>
    <row r="2553" spans="2:6" x14ac:dyDescent="0.3">
      <c r="B2553"/>
      <c r="C2553"/>
      <c r="D2553"/>
      <c r="E2553"/>
      <c r="F2553"/>
    </row>
    <row r="2554" spans="2:6" x14ac:dyDescent="0.3">
      <c r="B2554"/>
      <c r="C2554"/>
      <c r="D2554"/>
      <c r="E2554"/>
      <c r="F2554"/>
    </row>
    <row r="2555" spans="2:6" x14ac:dyDescent="0.3">
      <c r="B2555"/>
      <c r="C2555"/>
      <c r="D2555"/>
      <c r="E2555"/>
      <c r="F2555"/>
    </row>
    <row r="2556" spans="2:6" x14ac:dyDescent="0.3">
      <c r="B2556"/>
      <c r="C2556"/>
      <c r="D2556"/>
      <c r="E2556"/>
      <c r="F2556"/>
    </row>
    <row r="2557" spans="2:6" x14ac:dyDescent="0.3">
      <c r="B2557"/>
      <c r="C2557"/>
      <c r="D2557"/>
      <c r="E2557"/>
      <c r="F2557"/>
    </row>
    <row r="2558" spans="2:6" x14ac:dyDescent="0.3">
      <c r="B2558"/>
      <c r="C2558"/>
      <c r="D2558"/>
      <c r="E2558"/>
      <c r="F2558"/>
    </row>
    <row r="2559" spans="2:6" x14ac:dyDescent="0.3">
      <c r="B2559"/>
      <c r="C2559"/>
      <c r="D2559"/>
      <c r="E2559"/>
      <c r="F2559"/>
    </row>
    <row r="2560" spans="2:6" x14ac:dyDescent="0.3">
      <c r="B2560"/>
      <c r="C2560"/>
      <c r="D2560"/>
      <c r="E2560"/>
      <c r="F2560"/>
    </row>
    <row r="2561" spans="2:6" x14ac:dyDescent="0.3">
      <c r="B2561"/>
      <c r="C2561"/>
      <c r="D2561"/>
      <c r="E2561"/>
      <c r="F2561"/>
    </row>
    <row r="2562" spans="2:6" x14ac:dyDescent="0.3">
      <c r="B2562"/>
      <c r="C2562"/>
      <c r="D2562"/>
      <c r="E2562"/>
      <c r="F2562"/>
    </row>
    <row r="2563" spans="2:6" x14ac:dyDescent="0.3">
      <c r="B2563"/>
      <c r="C2563"/>
      <c r="D2563"/>
      <c r="E2563"/>
      <c r="F2563"/>
    </row>
    <row r="2564" spans="2:6" x14ac:dyDescent="0.3">
      <c r="B2564"/>
      <c r="C2564"/>
      <c r="D2564"/>
      <c r="E2564"/>
      <c r="F2564"/>
    </row>
    <row r="2565" spans="2:6" x14ac:dyDescent="0.3">
      <c r="B2565"/>
      <c r="C2565"/>
      <c r="D2565"/>
      <c r="E2565"/>
      <c r="F2565"/>
    </row>
    <row r="2566" spans="2:6" x14ac:dyDescent="0.3">
      <c r="B2566"/>
      <c r="C2566"/>
      <c r="D2566"/>
      <c r="E2566"/>
      <c r="F2566"/>
    </row>
    <row r="2567" spans="2:6" x14ac:dyDescent="0.3">
      <c r="B2567"/>
      <c r="C2567"/>
      <c r="D2567"/>
      <c r="E2567"/>
      <c r="F2567"/>
    </row>
    <row r="2568" spans="2:6" x14ac:dyDescent="0.3">
      <c r="B2568"/>
      <c r="C2568"/>
      <c r="D2568"/>
      <c r="E2568"/>
      <c r="F2568"/>
    </row>
    <row r="2569" spans="2:6" x14ac:dyDescent="0.3">
      <c r="B2569"/>
      <c r="C2569"/>
      <c r="D2569"/>
      <c r="E2569"/>
      <c r="F2569"/>
    </row>
    <row r="2570" spans="2:6" x14ac:dyDescent="0.3">
      <c r="B2570"/>
      <c r="C2570"/>
      <c r="D2570"/>
      <c r="E2570"/>
      <c r="F2570"/>
    </row>
    <row r="2571" spans="2:6" x14ac:dyDescent="0.3">
      <c r="B2571"/>
      <c r="C2571"/>
      <c r="D2571"/>
      <c r="E2571"/>
      <c r="F2571"/>
    </row>
    <row r="2572" spans="2:6" x14ac:dyDescent="0.3">
      <c r="B2572"/>
      <c r="C2572"/>
      <c r="D2572"/>
      <c r="E2572"/>
      <c r="F2572"/>
    </row>
    <row r="2573" spans="2:6" x14ac:dyDescent="0.3">
      <c r="B2573"/>
      <c r="C2573"/>
      <c r="D2573"/>
      <c r="E2573"/>
      <c r="F2573"/>
    </row>
    <row r="2574" spans="2:6" x14ac:dyDescent="0.3">
      <c r="B2574"/>
      <c r="C2574"/>
      <c r="D2574"/>
      <c r="E2574"/>
      <c r="F2574"/>
    </row>
    <row r="2575" spans="2:6" x14ac:dyDescent="0.3">
      <c r="B2575"/>
      <c r="C2575"/>
      <c r="D2575"/>
      <c r="E2575"/>
      <c r="F2575"/>
    </row>
    <row r="2576" spans="2:6" x14ac:dyDescent="0.3">
      <c r="B2576"/>
      <c r="C2576"/>
      <c r="D2576"/>
      <c r="E2576"/>
      <c r="F2576"/>
    </row>
    <row r="2577" spans="2:6" x14ac:dyDescent="0.3">
      <c r="B2577"/>
      <c r="C2577"/>
      <c r="D2577"/>
      <c r="E2577"/>
      <c r="F2577"/>
    </row>
    <row r="2578" spans="2:6" x14ac:dyDescent="0.3">
      <c r="B2578"/>
      <c r="C2578"/>
      <c r="D2578"/>
      <c r="E2578"/>
      <c r="F2578"/>
    </row>
    <row r="2579" spans="2:6" x14ac:dyDescent="0.3">
      <c r="B2579"/>
      <c r="C2579"/>
      <c r="D2579"/>
      <c r="E2579"/>
      <c r="F2579"/>
    </row>
    <row r="2580" spans="2:6" x14ac:dyDescent="0.3">
      <c r="B2580"/>
      <c r="C2580"/>
      <c r="D2580"/>
      <c r="E2580"/>
      <c r="F2580"/>
    </row>
    <row r="2581" spans="2:6" x14ac:dyDescent="0.3">
      <c r="B2581"/>
      <c r="C2581"/>
      <c r="D2581"/>
      <c r="E2581"/>
      <c r="F2581"/>
    </row>
    <row r="2582" spans="2:6" x14ac:dyDescent="0.3">
      <c r="B2582"/>
      <c r="C2582"/>
      <c r="D2582"/>
      <c r="E2582"/>
      <c r="F2582"/>
    </row>
    <row r="2583" spans="2:6" x14ac:dyDescent="0.3">
      <c r="B2583"/>
      <c r="C2583"/>
      <c r="D2583"/>
      <c r="E2583"/>
      <c r="F2583"/>
    </row>
    <row r="2584" spans="2:6" x14ac:dyDescent="0.3">
      <c r="B2584"/>
      <c r="C2584"/>
      <c r="D2584"/>
      <c r="E2584"/>
      <c r="F2584"/>
    </row>
    <row r="2585" spans="2:6" x14ac:dyDescent="0.3">
      <c r="B2585"/>
      <c r="C2585"/>
      <c r="D2585"/>
      <c r="E2585"/>
      <c r="F2585"/>
    </row>
    <row r="2586" spans="2:6" x14ac:dyDescent="0.3">
      <c r="B2586"/>
      <c r="C2586"/>
      <c r="D2586"/>
      <c r="E2586"/>
      <c r="F2586"/>
    </row>
    <row r="2587" spans="2:6" x14ac:dyDescent="0.3">
      <c r="B2587"/>
      <c r="C2587"/>
      <c r="D2587"/>
      <c r="E2587"/>
      <c r="F2587"/>
    </row>
    <row r="2588" spans="2:6" x14ac:dyDescent="0.3">
      <c r="B2588"/>
      <c r="C2588"/>
      <c r="D2588"/>
      <c r="E2588"/>
      <c r="F2588"/>
    </row>
    <row r="2589" spans="2:6" x14ac:dyDescent="0.3">
      <c r="B2589"/>
      <c r="C2589"/>
      <c r="D2589"/>
      <c r="E2589"/>
      <c r="F2589"/>
    </row>
    <row r="2590" spans="2:6" x14ac:dyDescent="0.3">
      <c r="B2590"/>
      <c r="C2590"/>
      <c r="D2590"/>
      <c r="E2590"/>
      <c r="F2590"/>
    </row>
    <row r="2591" spans="2:6" x14ac:dyDescent="0.3">
      <c r="B2591"/>
      <c r="C2591"/>
      <c r="D2591"/>
      <c r="E2591"/>
      <c r="F2591"/>
    </row>
    <row r="2592" spans="2:6" x14ac:dyDescent="0.3">
      <c r="B2592"/>
      <c r="C2592"/>
      <c r="D2592"/>
      <c r="E2592"/>
      <c r="F2592"/>
    </row>
    <row r="2593" spans="2:6" x14ac:dyDescent="0.3">
      <c r="B2593"/>
      <c r="C2593"/>
      <c r="D2593"/>
      <c r="E2593"/>
      <c r="F2593"/>
    </row>
    <row r="2594" spans="2:6" x14ac:dyDescent="0.3">
      <c r="B2594"/>
      <c r="C2594"/>
      <c r="D2594"/>
      <c r="E2594"/>
      <c r="F2594"/>
    </row>
    <row r="2595" spans="2:6" x14ac:dyDescent="0.3">
      <c r="B2595"/>
      <c r="C2595"/>
      <c r="D2595"/>
      <c r="E2595"/>
      <c r="F2595"/>
    </row>
    <row r="2596" spans="2:6" x14ac:dyDescent="0.3">
      <c r="B2596"/>
      <c r="C2596"/>
      <c r="D2596"/>
      <c r="E2596"/>
      <c r="F2596"/>
    </row>
    <row r="2597" spans="2:6" x14ac:dyDescent="0.3">
      <c r="B2597"/>
      <c r="C2597"/>
      <c r="D2597"/>
      <c r="E2597"/>
      <c r="F2597"/>
    </row>
    <row r="2598" spans="2:6" x14ac:dyDescent="0.3">
      <c r="B2598"/>
      <c r="C2598"/>
      <c r="D2598"/>
      <c r="E2598"/>
      <c r="F2598"/>
    </row>
    <row r="2599" spans="2:6" x14ac:dyDescent="0.3">
      <c r="B2599"/>
      <c r="C2599"/>
      <c r="D2599"/>
      <c r="E2599"/>
      <c r="F2599"/>
    </row>
    <row r="2600" spans="2:6" x14ac:dyDescent="0.3">
      <c r="B2600"/>
      <c r="C2600"/>
      <c r="D2600"/>
      <c r="E2600"/>
      <c r="F2600"/>
    </row>
    <row r="2601" spans="2:6" x14ac:dyDescent="0.3">
      <c r="B2601"/>
      <c r="C2601"/>
      <c r="D2601"/>
      <c r="E2601"/>
      <c r="F2601"/>
    </row>
    <row r="2602" spans="2:6" x14ac:dyDescent="0.3">
      <c r="B2602"/>
      <c r="C2602"/>
      <c r="D2602"/>
      <c r="E2602"/>
      <c r="F2602"/>
    </row>
    <row r="2603" spans="2:6" x14ac:dyDescent="0.3">
      <c r="B2603"/>
      <c r="C2603"/>
      <c r="D2603"/>
      <c r="E2603"/>
      <c r="F2603"/>
    </row>
    <row r="2604" spans="2:6" x14ac:dyDescent="0.3">
      <c r="B2604"/>
      <c r="C2604"/>
      <c r="D2604"/>
      <c r="E2604"/>
      <c r="F2604"/>
    </row>
    <row r="2605" spans="2:6" x14ac:dyDescent="0.3">
      <c r="B2605"/>
      <c r="C2605"/>
      <c r="D2605"/>
      <c r="E2605"/>
      <c r="F2605"/>
    </row>
    <row r="2606" spans="2:6" x14ac:dyDescent="0.3">
      <c r="B2606"/>
      <c r="C2606"/>
      <c r="D2606"/>
      <c r="E2606"/>
      <c r="F2606"/>
    </row>
    <row r="2607" spans="2:6" x14ac:dyDescent="0.3">
      <c r="B2607"/>
      <c r="C2607"/>
      <c r="D2607"/>
      <c r="E2607"/>
      <c r="F2607"/>
    </row>
    <row r="2608" spans="2:6" x14ac:dyDescent="0.3">
      <c r="B2608"/>
      <c r="C2608"/>
      <c r="D2608"/>
      <c r="E2608"/>
      <c r="F2608"/>
    </row>
    <row r="2609" spans="2:6" x14ac:dyDescent="0.3">
      <c r="B2609"/>
      <c r="C2609"/>
      <c r="D2609"/>
      <c r="E2609"/>
      <c r="F2609"/>
    </row>
    <row r="2610" spans="2:6" x14ac:dyDescent="0.3">
      <c r="B2610"/>
      <c r="C2610"/>
      <c r="D2610"/>
      <c r="E2610"/>
      <c r="F2610"/>
    </row>
    <row r="2611" spans="2:6" x14ac:dyDescent="0.3">
      <c r="B2611"/>
      <c r="C2611"/>
      <c r="D2611"/>
      <c r="E2611"/>
      <c r="F2611"/>
    </row>
    <row r="2612" spans="2:6" x14ac:dyDescent="0.3">
      <c r="B2612"/>
      <c r="C2612"/>
      <c r="D2612"/>
      <c r="E2612"/>
      <c r="F2612"/>
    </row>
    <row r="2613" spans="2:6" x14ac:dyDescent="0.3">
      <c r="B2613"/>
      <c r="C2613"/>
      <c r="D2613"/>
      <c r="E2613"/>
      <c r="F2613"/>
    </row>
    <row r="2614" spans="2:6" x14ac:dyDescent="0.3">
      <c r="B2614"/>
      <c r="C2614"/>
      <c r="D2614"/>
      <c r="E2614"/>
      <c r="F2614"/>
    </row>
    <row r="2615" spans="2:6" x14ac:dyDescent="0.3">
      <c r="B2615"/>
      <c r="C2615"/>
      <c r="D2615"/>
      <c r="E2615"/>
      <c r="F2615"/>
    </row>
    <row r="2616" spans="2:6" x14ac:dyDescent="0.3">
      <c r="B2616"/>
      <c r="C2616"/>
      <c r="D2616"/>
      <c r="E2616"/>
      <c r="F2616"/>
    </row>
    <row r="2617" spans="2:6" x14ac:dyDescent="0.3">
      <c r="B2617"/>
      <c r="C2617"/>
      <c r="D2617"/>
      <c r="E2617"/>
      <c r="F2617"/>
    </row>
    <row r="2618" spans="2:6" x14ac:dyDescent="0.3">
      <c r="B2618"/>
      <c r="C2618"/>
      <c r="D2618"/>
      <c r="E2618"/>
      <c r="F2618"/>
    </row>
    <row r="2619" spans="2:6" x14ac:dyDescent="0.3">
      <c r="B2619"/>
      <c r="C2619"/>
      <c r="D2619"/>
      <c r="E2619"/>
      <c r="F2619"/>
    </row>
    <row r="2620" spans="2:6" x14ac:dyDescent="0.3">
      <c r="B2620"/>
      <c r="C2620"/>
      <c r="D2620"/>
      <c r="E2620"/>
      <c r="F2620"/>
    </row>
    <row r="2621" spans="2:6" x14ac:dyDescent="0.3">
      <c r="B2621"/>
      <c r="C2621"/>
      <c r="D2621"/>
      <c r="E2621"/>
      <c r="F2621"/>
    </row>
    <row r="2622" spans="2:6" x14ac:dyDescent="0.3">
      <c r="B2622"/>
      <c r="C2622"/>
      <c r="D2622"/>
      <c r="E2622"/>
      <c r="F2622"/>
    </row>
    <row r="2623" spans="2:6" x14ac:dyDescent="0.3">
      <c r="B2623"/>
      <c r="C2623"/>
      <c r="D2623"/>
      <c r="E2623"/>
      <c r="F2623"/>
    </row>
    <row r="2624" spans="2:6" x14ac:dyDescent="0.3">
      <c r="B2624"/>
      <c r="C2624"/>
      <c r="D2624"/>
      <c r="E2624"/>
      <c r="F2624"/>
    </row>
    <row r="2625" spans="2:6" x14ac:dyDescent="0.3">
      <c r="B2625"/>
      <c r="C2625"/>
      <c r="D2625"/>
      <c r="E2625"/>
      <c r="F2625"/>
    </row>
    <row r="2626" spans="2:6" x14ac:dyDescent="0.3">
      <c r="B2626"/>
      <c r="C2626"/>
      <c r="D2626"/>
      <c r="E2626"/>
      <c r="F2626"/>
    </row>
    <row r="2627" spans="2:6" x14ac:dyDescent="0.3">
      <c r="B2627"/>
      <c r="C2627"/>
      <c r="D2627"/>
      <c r="E2627"/>
      <c r="F2627"/>
    </row>
    <row r="2628" spans="2:6" x14ac:dyDescent="0.3">
      <c r="B2628"/>
      <c r="C2628"/>
      <c r="D2628"/>
      <c r="E2628"/>
      <c r="F2628"/>
    </row>
    <row r="2629" spans="2:6" x14ac:dyDescent="0.3">
      <c r="B2629"/>
      <c r="C2629"/>
      <c r="D2629"/>
      <c r="E2629"/>
      <c r="F2629"/>
    </row>
    <row r="2630" spans="2:6" x14ac:dyDescent="0.3">
      <c r="B2630"/>
      <c r="C2630"/>
      <c r="D2630"/>
      <c r="E2630"/>
      <c r="F2630"/>
    </row>
    <row r="2631" spans="2:6" x14ac:dyDescent="0.3">
      <c r="B2631"/>
      <c r="C2631"/>
      <c r="D2631"/>
      <c r="E2631"/>
      <c r="F2631"/>
    </row>
    <row r="2632" spans="2:6" x14ac:dyDescent="0.3">
      <c r="B2632"/>
      <c r="C2632"/>
      <c r="D2632"/>
      <c r="E2632"/>
      <c r="F2632"/>
    </row>
    <row r="2633" spans="2:6" x14ac:dyDescent="0.3">
      <c r="B2633"/>
      <c r="C2633"/>
      <c r="D2633"/>
      <c r="E2633"/>
      <c r="F2633"/>
    </row>
    <row r="2634" spans="2:6" x14ac:dyDescent="0.3">
      <c r="B2634"/>
      <c r="C2634"/>
      <c r="D2634"/>
      <c r="E2634"/>
      <c r="F2634"/>
    </row>
    <row r="2635" spans="2:6" x14ac:dyDescent="0.3">
      <c r="B2635"/>
      <c r="C2635"/>
      <c r="D2635"/>
      <c r="E2635"/>
      <c r="F2635"/>
    </row>
    <row r="2636" spans="2:6" x14ac:dyDescent="0.3">
      <c r="B2636"/>
      <c r="C2636"/>
      <c r="D2636"/>
      <c r="E2636"/>
      <c r="F2636"/>
    </row>
    <row r="2637" spans="2:6" x14ac:dyDescent="0.3">
      <c r="B2637"/>
      <c r="C2637"/>
      <c r="D2637"/>
      <c r="E2637"/>
      <c r="F2637"/>
    </row>
    <row r="2638" spans="2:6" x14ac:dyDescent="0.3">
      <c r="B2638"/>
      <c r="C2638"/>
      <c r="D2638"/>
      <c r="E2638"/>
      <c r="F2638"/>
    </row>
    <row r="2639" spans="2:6" x14ac:dyDescent="0.3">
      <c r="B2639"/>
      <c r="C2639"/>
      <c r="D2639"/>
      <c r="E2639"/>
      <c r="F2639"/>
    </row>
    <row r="2640" spans="2:6" x14ac:dyDescent="0.3">
      <c r="B2640"/>
      <c r="C2640"/>
      <c r="D2640"/>
      <c r="E2640"/>
      <c r="F2640"/>
    </row>
    <row r="2641" spans="2:6" x14ac:dyDescent="0.3">
      <c r="B2641"/>
      <c r="C2641"/>
      <c r="D2641"/>
      <c r="E2641"/>
      <c r="F2641"/>
    </row>
    <row r="2642" spans="2:6" x14ac:dyDescent="0.3">
      <c r="B2642"/>
      <c r="C2642"/>
      <c r="D2642"/>
      <c r="E2642"/>
      <c r="F2642"/>
    </row>
    <row r="2643" spans="2:6" x14ac:dyDescent="0.3">
      <c r="B2643"/>
      <c r="C2643"/>
      <c r="D2643"/>
      <c r="E2643"/>
      <c r="F2643"/>
    </row>
    <row r="2644" spans="2:6" x14ac:dyDescent="0.3">
      <c r="B2644"/>
      <c r="C2644"/>
      <c r="D2644"/>
      <c r="E2644"/>
      <c r="F2644"/>
    </row>
    <row r="2645" spans="2:6" x14ac:dyDescent="0.3">
      <c r="B2645"/>
      <c r="C2645"/>
      <c r="D2645"/>
      <c r="E2645"/>
      <c r="F2645"/>
    </row>
    <row r="2646" spans="2:6" x14ac:dyDescent="0.3">
      <c r="B2646"/>
      <c r="C2646"/>
      <c r="D2646"/>
      <c r="E2646"/>
      <c r="F2646"/>
    </row>
    <row r="2647" spans="2:6" x14ac:dyDescent="0.3">
      <c r="B2647"/>
      <c r="C2647"/>
      <c r="D2647"/>
      <c r="E2647"/>
      <c r="F2647"/>
    </row>
    <row r="2648" spans="2:6" x14ac:dyDescent="0.3">
      <c r="B2648"/>
      <c r="C2648"/>
      <c r="D2648"/>
      <c r="E2648"/>
      <c r="F2648"/>
    </row>
    <row r="2649" spans="2:6" x14ac:dyDescent="0.3">
      <c r="B2649"/>
      <c r="C2649"/>
      <c r="D2649"/>
      <c r="E2649"/>
      <c r="F2649"/>
    </row>
    <row r="2650" spans="2:6" x14ac:dyDescent="0.3">
      <c r="B2650"/>
      <c r="C2650"/>
      <c r="D2650"/>
      <c r="E2650"/>
      <c r="F2650"/>
    </row>
    <row r="2651" spans="2:6" x14ac:dyDescent="0.3">
      <c r="B2651"/>
      <c r="C2651"/>
      <c r="D2651"/>
      <c r="E2651"/>
      <c r="F2651"/>
    </row>
    <row r="2652" spans="2:6" x14ac:dyDescent="0.3">
      <c r="B2652"/>
      <c r="C2652"/>
      <c r="D2652"/>
      <c r="E2652"/>
      <c r="F2652"/>
    </row>
    <row r="2653" spans="2:6" x14ac:dyDescent="0.3">
      <c r="B2653"/>
      <c r="C2653"/>
      <c r="D2653"/>
      <c r="E2653"/>
      <c r="F2653"/>
    </row>
    <row r="2654" spans="2:6" x14ac:dyDescent="0.3">
      <c r="B2654"/>
      <c r="C2654"/>
      <c r="D2654"/>
      <c r="E2654"/>
      <c r="F2654"/>
    </row>
    <row r="2655" spans="2:6" x14ac:dyDescent="0.3">
      <c r="B2655"/>
      <c r="C2655"/>
      <c r="D2655"/>
      <c r="E2655"/>
      <c r="F2655"/>
    </row>
    <row r="2656" spans="2:6" x14ac:dyDescent="0.3">
      <c r="B2656"/>
      <c r="C2656"/>
      <c r="D2656"/>
      <c r="E2656"/>
      <c r="F2656"/>
    </row>
    <row r="2657" spans="2:6" x14ac:dyDescent="0.3">
      <c r="B2657"/>
      <c r="C2657"/>
      <c r="D2657"/>
      <c r="E2657"/>
      <c r="F2657"/>
    </row>
    <row r="2658" spans="2:6" x14ac:dyDescent="0.3">
      <c r="B2658"/>
      <c r="C2658"/>
      <c r="D2658"/>
      <c r="E2658"/>
      <c r="F2658"/>
    </row>
    <row r="2659" spans="2:6" x14ac:dyDescent="0.3">
      <c r="B2659"/>
      <c r="C2659"/>
      <c r="D2659"/>
      <c r="E2659"/>
      <c r="F2659"/>
    </row>
    <row r="2660" spans="2:6" x14ac:dyDescent="0.3">
      <c r="B2660"/>
      <c r="C2660"/>
      <c r="D2660"/>
      <c r="E2660"/>
      <c r="F2660"/>
    </row>
    <row r="2661" spans="2:6" x14ac:dyDescent="0.3">
      <c r="B2661"/>
      <c r="C2661"/>
      <c r="D2661"/>
      <c r="E2661"/>
      <c r="F2661"/>
    </row>
    <row r="2662" spans="2:6" x14ac:dyDescent="0.3">
      <c r="B2662"/>
      <c r="C2662"/>
      <c r="D2662"/>
      <c r="E2662"/>
      <c r="F2662"/>
    </row>
    <row r="2663" spans="2:6" x14ac:dyDescent="0.3">
      <c r="B2663"/>
      <c r="C2663"/>
      <c r="D2663"/>
      <c r="E2663"/>
      <c r="F2663"/>
    </row>
    <row r="2664" spans="2:6" x14ac:dyDescent="0.3">
      <c r="B2664"/>
      <c r="C2664"/>
      <c r="D2664"/>
      <c r="E2664"/>
      <c r="F2664"/>
    </row>
    <row r="2665" spans="2:6" x14ac:dyDescent="0.3">
      <c r="B2665"/>
      <c r="C2665"/>
      <c r="D2665"/>
      <c r="E2665"/>
      <c r="F2665"/>
    </row>
    <row r="2666" spans="2:6" x14ac:dyDescent="0.3">
      <c r="B2666"/>
      <c r="C2666"/>
      <c r="D2666"/>
      <c r="E2666"/>
      <c r="F2666"/>
    </row>
    <row r="2667" spans="2:6" x14ac:dyDescent="0.3">
      <c r="B2667"/>
      <c r="C2667"/>
      <c r="D2667"/>
      <c r="E2667"/>
      <c r="F2667"/>
    </row>
    <row r="2668" spans="2:6" x14ac:dyDescent="0.3">
      <c r="B2668"/>
      <c r="C2668"/>
      <c r="D2668"/>
      <c r="E2668"/>
      <c r="F2668"/>
    </row>
    <row r="2669" spans="2:6" x14ac:dyDescent="0.3">
      <c r="B2669"/>
      <c r="C2669"/>
      <c r="D2669"/>
      <c r="E2669"/>
      <c r="F2669"/>
    </row>
    <row r="2670" spans="2:6" x14ac:dyDescent="0.3">
      <c r="B2670"/>
      <c r="C2670"/>
      <c r="D2670"/>
      <c r="E2670"/>
      <c r="F2670"/>
    </row>
    <row r="2671" spans="2:6" x14ac:dyDescent="0.3">
      <c r="B2671"/>
      <c r="C2671"/>
      <c r="D2671"/>
      <c r="E2671"/>
      <c r="F2671"/>
    </row>
    <row r="2672" spans="2:6" x14ac:dyDescent="0.3">
      <c r="B2672"/>
      <c r="C2672"/>
      <c r="D2672"/>
      <c r="E2672"/>
      <c r="F2672"/>
    </row>
    <row r="2673" spans="2:6" x14ac:dyDescent="0.3">
      <c r="B2673"/>
      <c r="C2673"/>
      <c r="D2673"/>
      <c r="E2673"/>
      <c r="F2673"/>
    </row>
    <row r="2674" spans="2:6" x14ac:dyDescent="0.3">
      <c r="B2674"/>
      <c r="C2674"/>
      <c r="D2674"/>
      <c r="E2674"/>
      <c r="F2674"/>
    </row>
    <row r="2675" spans="2:6" x14ac:dyDescent="0.3">
      <c r="B2675"/>
      <c r="C2675"/>
      <c r="D2675"/>
      <c r="E2675"/>
      <c r="F2675"/>
    </row>
    <row r="2676" spans="2:6" x14ac:dyDescent="0.3">
      <c r="B2676"/>
      <c r="C2676"/>
      <c r="D2676"/>
      <c r="E2676"/>
      <c r="F2676"/>
    </row>
    <row r="2677" spans="2:6" x14ac:dyDescent="0.3">
      <c r="B2677"/>
      <c r="C2677"/>
      <c r="D2677"/>
      <c r="E2677"/>
      <c r="F2677"/>
    </row>
    <row r="2678" spans="2:6" x14ac:dyDescent="0.3">
      <c r="B2678"/>
      <c r="C2678"/>
      <c r="D2678"/>
      <c r="E2678"/>
      <c r="F2678"/>
    </row>
    <row r="2679" spans="2:6" x14ac:dyDescent="0.3">
      <c r="B2679"/>
      <c r="C2679"/>
      <c r="D2679"/>
      <c r="E2679"/>
      <c r="F2679"/>
    </row>
    <row r="2680" spans="2:6" x14ac:dyDescent="0.3">
      <c r="B2680"/>
      <c r="C2680"/>
      <c r="D2680"/>
      <c r="E2680"/>
      <c r="F2680"/>
    </row>
    <row r="2681" spans="2:6" x14ac:dyDescent="0.3">
      <c r="B2681"/>
      <c r="C2681"/>
      <c r="D2681"/>
      <c r="E2681"/>
      <c r="F2681"/>
    </row>
    <row r="2682" spans="2:6" x14ac:dyDescent="0.3">
      <c r="B2682"/>
      <c r="C2682"/>
      <c r="D2682"/>
      <c r="E2682"/>
      <c r="F2682"/>
    </row>
    <row r="2683" spans="2:6" x14ac:dyDescent="0.3">
      <c r="B2683"/>
      <c r="C2683"/>
      <c r="D2683"/>
      <c r="E2683"/>
      <c r="F2683"/>
    </row>
    <row r="2684" spans="2:6" x14ac:dyDescent="0.3">
      <c r="B2684"/>
      <c r="C2684"/>
      <c r="D2684"/>
      <c r="E2684"/>
      <c r="F2684"/>
    </row>
    <row r="2685" spans="2:6" x14ac:dyDescent="0.3">
      <c r="B2685"/>
      <c r="C2685"/>
      <c r="D2685"/>
      <c r="E2685"/>
      <c r="F2685"/>
    </row>
    <row r="2686" spans="2:6" x14ac:dyDescent="0.3">
      <c r="B2686"/>
      <c r="C2686"/>
      <c r="D2686"/>
      <c r="E2686"/>
      <c r="F2686"/>
    </row>
    <row r="2687" spans="2:6" x14ac:dyDescent="0.3">
      <c r="B2687"/>
      <c r="C2687"/>
      <c r="D2687"/>
      <c r="E2687"/>
      <c r="F2687"/>
    </row>
    <row r="2688" spans="2:6" x14ac:dyDescent="0.3">
      <c r="B2688"/>
      <c r="C2688"/>
      <c r="D2688"/>
      <c r="E2688"/>
      <c r="F2688"/>
    </row>
    <row r="2689" spans="2:6" x14ac:dyDescent="0.3">
      <c r="B2689"/>
      <c r="C2689"/>
      <c r="D2689"/>
      <c r="E2689"/>
      <c r="F2689"/>
    </row>
    <row r="2690" spans="2:6" x14ac:dyDescent="0.3">
      <c r="B2690"/>
      <c r="C2690"/>
      <c r="D2690"/>
      <c r="E2690"/>
      <c r="F2690"/>
    </row>
    <row r="2691" spans="2:6" x14ac:dyDescent="0.3">
      <c r="B2691"/>
      <c r="C2691"/>
      <c r="D2691"/>
      <c r="E2691"/>
      <c r="F2691"/>
    </row>
    <row r="2692" spans="2:6" x14ac:dyDescent="0.3">
      <c r="B2692"/>
      <c r="C2692"/>
      <c r="D2692"/>
      <c r="E2692"/>
      <c r="F2692"/>
    </row>
    <row r="2693" spans="2:6" x14ac:dyDescent="0.3">
      <c r="B2693"/>
      <c r="C2693"/>
      <c r="D2693"/>
      <c r="E2693"/>
      <c r="F2693"/>
    </row>
    <row r="2694" spans="2:6" x14ac:dyDescent="0.3">
      <c r="B2694"/>
      <c r="C2694"/>
      <c r="D2694"/>
      <c r="E2694"/>
      <c r="F2694"/>
    </row>
    <row r="2695" spans="2:6" x14ac:dyDescent="0.3">
      <c r="B2695"/>
      <c r="C2695"/>
      <c r="D2695"/>
      <c r="E2695"/>
      <c r="F2695"/>
    </row>
    <row r="2696" spans="2:6" x14ac:dyDescent="0.3">
      <c r="B2696"/>
      <c r="C2696"/>
      <c r="D2696"/>
      <c r="E2696"/>
      <c r="F2696"/>
    </row>
    <row r="2697" spans="2:6" x14ac:dyDescent="0.3">
      <c r="B2697"/>
      <c r="C2697"/>
      <c r="D2697"/>
      <c r="E2697"/>
      <c r="F2697"/>
    </row>
    <row r="2698" spans="2:6" x14ac:dyDescent="0.3">
      <c r="B2698"/>
      <c r="C2698"/>
      <c r="D2698"/>
      <c r="E2698"/>
      <c r="F2698"/>
    </row>
    <row r="2699" spans="2:6" x14ac:dyDescent="0.3">
      <c r="B2699"/>
      <c r="C2699"/>
      <c r="D2699"/>
      <c r="E2699"/>
      <c r="F2699"/>
    </row>
    <row r="2700" spans="2:6" x14ac:dyDescent="0.3">
      <c r="B2700"/>
      <c r="C2700"/>
      <c r="D2700"/>
      <c r="E2700"/>
      <c r="F2700"/>
    </row>
    <row r="2701" spans="2:6" x14ac:dyDescent="0.3">
      <c r="B2701"/>
      <c r="C2701"/>
      <c r="D2701"/>
      <c r="E2701"/>
      <c r="F2701"/>
    </row>
    <row r="2702" spans="2:6" x14ac:dyDescent="0.3">
      <c r="B2702"/>
      <c r="C2702"/>
      <c r="D2702"/>
      <c r="E2702"/>
      <c r="F2702"/>
    </row>
    <row r="2703" spans="2:6" x14ac:dyDescent="0.3">
      <c r="B2703"/>
      <c r="C2703"/>
      <c r="D2703"/>
      <c r="E2703"/>
      <c r="F2703"/>
    </row>
    <row r="2704" spans="2:6" x14ac:dyDescent="0.3">
      <c r="B2704"/>
      <c r="C2704"/>
      <c r="D2704"/>
      <c r="E2704"/>
      <c r="F2704"/>
    </row>
    <row r="2705" spans="2:6" x14ac:dyDescent="0.3">
      <c r="B2705"/>
      <c r="C2705"/>
      <c r="D2705"/>
      <c r="E2705"/>
      <c r="F2705"/>
    </row>
    <row r="2706" spans="2:6" x14ac:dyDescent="0.3">
      <c r="B2706"/>
      <c r="C2706"/>
      <c r="D2706"/>
      <c r="E2706"/>
      <c r="F2706"/>
    </row>
    <row r="2707" spans="2:6" x14ac:dyDescent="0.3">
      <c r="B2707"/>
      <c r="C2707"/>
      <c r="D2707"/>
      <c r="E2707"/>
      <c r="F2707"/>
    </row>
    <row r="2708" spans="2:6" x14ac:dyDescent="0.3">
      <c r="B2708"/>
      <c r="C2708"/>
      <c r="D2708"/>
      <c r="E2708"/>
      <c r="F2708"/>
    </row>
    <row r="2709" spans="2:6" x14ac:dyDescent="0.3">
      <c r="B2709"/>
      <c r="C2709"/>
      <c r="D2709"/>
      <c r="E2709"/>
      <c r="F2709"/>
    </row>
    <row r="2710" spans="2:6" x14ac:dyDescent="0.3">
      <c r="B2710"/>
      <c r="C2710"/>
      <c r="D2710"/>
      <c r="E2710"/>
      <c r="F2710"/>
    </row>
    <row r="2711" spans="2:6" x14ac:dyDescent="0.3">
      <c r="B2711"/>
      <c r="C2711"/>
      <c r="D2711"/>
      <c r="E2711"/>
      <c r="F2711"/>
    </row>
    <row r="2712" spans="2:6" x14ac:dyDescent="0.3">
      <c r="B2712"/>
      <c r="C2712"/>
      <c r="D2712"/>
      <c r="E2712"/>
      <c r="F2712"/>
    </row>
    <row r="2713" spans="2:6" x14ac:dyDescent="0.3">
      <c r="B2713"/>
      <c r="C2713"/>
      <c r="D2713"/>
      <c r="E2713"/>
      <c r="F2713"/>
    </row>
    <row r="2714" spans="2:6" x14ac:dyDescent="0.3">
      <c r="B2714"/>
      <c r="C2714"/>
      <c r="D2714"/>
      <c r="E2714"/>
      <c r="F2714"/>
    </row>
    <row r="2715" spans="2:6" x14ac:dyDescent="0.3">
      <c r="B2715"/>
      <c r="C2715"/>
      <c r="D2715"/>
      <c r="E2715"/>
      <c r="F2715"/>
    </row>
    <row r="2716" spans="2:6" x14ac:dyDescent="0.3">
      <c r="B2716"/>
      <c r="C2716"/>
      <c r="D2716"/>
      <c r="E2716"/>
      <c r="F2716"/>
    </row>
    <row r="2717" spans="2:6" x14ac:dyDescent="0.3">
      <c r="B2717"/>
      <c r="C2717"/>
      <c r="D2717"/>
      <c r="E2717"/>
      <c r="F2717"/>
    </row>
    <row r="2718" spans="2:6" x14ac:dyDescent="0.3">
      <c r="B2718"/>
      <c r="C2718"/>
      <c r="D2718"/>
      <c r="E2718"/>
      <c r="F2718"/>
    </row>
    <row r="2719" spans="2:6" x14ac:dyDescent="0.3">
      <c r="B2719"/>
      <c r="C2719"/>
      <c r="D2719"/>
      <c r="E2719"/>
      <c r="F2719"/>
    </row>
    <row r="2720" spans="2:6" x14ac:dyDescent="0.3">
      <c r="B2720"/>
      <c r="C2720"/>
      <c r="D2720"/>
      <c r="E2720"/>
      <c r="F2720"/>
    </row>
    <row r="2721" spans="2:6" x14ac:dyDescent="0.3">
      <c r="B2721"/>
      <c r="C2721"/>
      <c r="D2721"/>
      <c r="E2721"/>
      <c r="F2721"/>
    </row>
    <row r="2722" spans="2:6" x14ac:dyDescent="0.3">
      <c r="B2722"/>
      <c r="C2722"/>
      <c r="D2722"/>
      <c r="E2722"/>
      <c r="F2722"/>
    </row>
    <row r="2723" spans="2:6" x14ac:dyDescent="0.3">
      <c r="B2723"/>
      <c r="C2723"/>
      <c r="D2723"/>
      <c r="E2723"/>
      <c r="F2723"/>
    </row>
    <row r="2724" spans="2:6" x14ac:dyDescent="0.3">
      <c r="B2724"/>
      <c r="C2724"/>
      <c r="D2724"/>
      <c r="E2724"/>
      <c r="F2724"/>
    </row>
    <row r="2725" spans="2:6" x14ac:dyDescent="0.3">
      <c r="B2725"/>
      <c r="C2725"/>
      <c r="D2725"/>
      <c r="E2725"/>
      <c r="F2725"/>
    </row>
    <row r="2726" spans="2:6" x14ac:dyDescent="0.3">
      <c r="B2726"/>
      <c r="C2726"/>
      <c r="D2726"/>
      <c r="E2726"/>
      <c r="F2726"/>
    </row>
    <row r="2727" spans="2:6" x14ac:dyDescent="0.3">
      <c r="B2727"/>
      <c r="C2727"/>
      <c r="D2727"/>
      <c r="E2727"/>
      <c r="F2727"/>
    </row>
    <row r="2728" spans="2:6" x14ac:dyDescent="0.3">
      <c r="B2728"/>
      <c r="C2728"/>
      <c r="D2728"/>
      <c r="E2728"/>
      <c r="F2728"/>
    </row>
    <row r="2729" spans="2:6" x14ac:dyDescent="0.3">
      <c r="B2729"/>
      <c r="C2729"/>
      <c r="D2729"/>
      <c r="E2729"/>
      <c r="F2729"/>
    </row>
    <row r="2730" spans="2:6" x14ac:dyDescent="0.3">
      <c r="B2730"/>
      <c r="C2730"/>
      <c r="D2730"/>
      <c r="E2730"/>
      <c r="F2730"/>
    </row>
    <row r="2731" spans="2:6" x14ac:dyDescent="0.3">
      <c r="B2731"/>
      <c r="C2731"/>
      <c r="D2731"/>
      <c r="E2731"/>
      <c r="F2731"/>
    </row>
    <row r="2732" spans="2:6" x14ac:dyDescent="0.3">
      <c r="B2732"/>
      <c r="C2732"/>
      <c r="D2732"/>
      <c r="E2732"/>
      <c r="F2732"/>
    </row>
    <row r="2733" spans="2:6" x14ac:dyDescent="0.3">
      <c r="B2733"/>
      <c r="C2733"/>
      <c r="D2733"/>
      <c r="E2733"/>
      <c r="F2733"/>
    </row>
    <row r="2734" spans="2:6" x14ac:dyDescent="0.3">
      <c r="B2734"/>
      <c r="C2734"/>
      <c r="D2734"/>
      <c r="E2734"/>
      <c r="F2734"/>
    </row>
    <row r="2735" spans="2:6" x14ac:dyDescent="0.3">
      <c r="B2735"/>
      <c r="C2735"/>
      <c r="D2735"/>
      <c r="E2735"/>
      <c r="F2735"/>
    </row>
    <row r="2736" spans="2:6" x14ac:dyDescent="0.3">
      <c r="B2736"/>
      <c r="C2736"/>
      <c r="D2736"/>
      <c r="E2736"/>
      <c r="F2736"/>
    </row>
    <row r="2737" spans="2:6" x14ac:dyDescent="0.3">
      <c r="B2737"/>
      <c r="C2737"/>
      <c r="D2737"/>
      <c r="E2737"/>
      <c r="F2737"/>
    </row>
    <row r="2738" spans="2:6" x14ac:dyDescent="0.3">
      <c r="B2738"/>
      <c r="C2738"/>
      <c r="D2738"/>
      <c r="E2738"/>
      <c r="F2738"/>
    </row>
    <row r="2739" spans="2:6" x14ac:dyDescent="0.3">
      <c r="B2739"/>
      <c r="C2739"/>
      <c r="D2739"/>
      <c r="E2739"/>
      <c r="F2739"/>
    </row>
    <row r="2740" spans="2:6" x14ac:dyDescent="0.3">
      <c r="B2740"/>
      <c r="C2740"/>
      <c r="D2740"/>
      <c r="E2740"/>
      <c r="F2740"/>
    </row>
    <row r="2741" spans="2:6" x14ac:dyDescent="0.3">
      <c r="B2741"/>
      <c r="C2741"/>
      <c r="D2741"/>
      <c r="E2741"/>
      <c r="F2741"/>
    </row>
    <row r="2742" spans="2:6" x14ac:dyDescent="0.3">
      <c r="B2742"/>
      <c r="C2742"/>
      <c r="D2742"/>
      <c r="E2742"/>
      <c r="F2742"/>
    </row>
    <row r="2743" spans="2:6" x14ac:dyDescent="0.3">
      <c r="B2743"/>
      <c r="C2743"/>
      <c r="D2743"/>
      <c r="E2743"/>
      <c r="F2743"/>
    </row>
    <row r="2744" spans="2:6" x14ac:dyDescent="0.3">
      <c r="B2744"/>
      <c r="C2744"/>
      <c r="D2744"/>
      <c r="E2744"/>
      <c r="F2744"/>
    </row>
    <row r="2745" spans="2:6" x14ac:dyDescent="0.3">
      <c r="B2745"/>
      <c r="C2745"/>
      <c r="D2745"/>
      <c r="E2745"/>
      <c r="F2745"/>
    </row>
    <row r="2746" spans="2:6" x14ac:dyDescent="0.3">
      <c r="B2746"/>
      <c r="C2746"/>
      <c r="D2746"/>
      <c r="E2746"/>
      <c r="F2746"/>
    </row>
    <row r="2747" spans="2:6" x14ac:dyDescent="0.3">
      <c r="B2747"/>
      <c r="C2747"/>
      <c r="D2747"/>
      <c r="E2747"/>
      <c r="F2747"/>
    </row>
    <row r="2748" spans="2:6" x14ac:dyDescent="0.3">
      <c r="B2748"/>
      <c r="C2748"/>
      <c r="D2748"/>
      <c r="E2748"/>
      <c r="F2748"/>
    </row>
    <row r="2749" spans="2:6" x14ac:dyDescent="0.3">
      <c r="B2749"/>
      <c r="C2749"/>
      <c r="D2749"/>
      <c r="E2749"/>
      <c r="F2749"/>
    </row>
    <row r="2750" spans="2:6" x14ac:dyDescent="0.3">
      <c r="B2750"/>
      <c r="C2750"/>
      <c r="D2750"/>
      <c r="E2750"/>
      <c r="F2750"/>
    </row>
    <row r="2751" spans="2:6" x14ac:dyDescent="0.3">
      <c r="B2751"/>
      <c r="C2751"/>
      <c r="D2751"/>
      <c r="E2751"/>
      <c r="F2751"/>
    </row>
    <row r="2752" spans="2:6" x14ac:dyDescent="0.3">
      <c r="B2752"/>
      <c r="C2752"/>
      <c r="D2752"/>
      <c r="E2752"/>
      <c r="F2752"/>
    </row>
    <row r="2753" spans="2:6" x14ac:dyDescent="0.3">
      <c r="B2753"/>
      <c r="C2753"/>
      <c r="D2753"/>
      <c r="E2753"/>
      <c r="F2753"/>
    </row>
    <row r="2754" spans="2:6" x14ac:dyDescent="0.3">
      <c r="B2754"/>
      <c r="C2754"/>
      <c r="D2754"/>
      <c r="E2754"/>
      <c r="F2754"/>
    </row>
    <row r="2755" spans="2:6" x14ac:dyDescent="0.3">
      <c r="B2755"/>
      <c r="C2755"/>
      <c r="D2755"/>
      <c r="E2755"/>
      <c r="F2755"/>
    </row>
    <row r="2756" spans="2:6" x14ac:dyDescent="0.3">
      <c r="B2756"/>
      <c r="C2756"/>
      <c r="D2756"/>
      <c r="E2756"/>
      <c r="F2756"/>
    </row>
    <row r="2757" spans="2:6" x14ac:dyDescent="0.3">
      <c r="B2757"/>
      <c r="C2757"/>
      <c r="D2757"/>
      <c r="E2757"/>
      <c r="F2757"/>
    </row>
    <row r="2758" spans="2:6" x14ac:dyDescent="0.3">
      <c r="B2758"/>
      <c r="C2758"/>
      <c r="D2758"/>
      <c r="E2758"/>
      <c r="F2758"/>
    </row>
    <row r="2759" spans="2:6" x14ac:dyDescent="0.3">
      <c r="B2759"/>
      <c r="C2759"/>
      <c r="D2759"/>
      <c r="E2759"/>
      <c r="F2759"/>
    </row>
    <row r="2760" spans="2:6" x14ac:dyDescent="0.3">
      <c r="B2760"/>
      <c r="C2760"/>
      <c r="D2760"/>
      <c r="E2760"/>
      <c r="F2760"/>
    </row>
    <row r="2761" spans="2:6" x14ac:dyDescent="0.3">
      <c r="B2761"/>
      <c r="C2761"/>
      <c r="D2761"/>
      <c r="E2761"/>
      <c r="F2761"/>
    </row>
    <row r="2762" spans="2:6" x14ac:dyDescent="0.3">
      <c r="B2762"/>
      <c r="C2762"/>
      <c r="D2762"/>
      <c r="E2762"/>
      <c r="F2762"/>
    </row>
    <row r="2763" spans="2:6" x14ac:dyDescent="0.3">
      <c r="B2763"/>
      <c r="C2763"/>
      <c r="D2763"/>
      <c r="E2763"/>
      <c r="F2763"/>
    </row>
    <row r="2764" spans="2:6" x14ac:dyDescent="0.3">
      <c r="B2764"/>
      <c r="C2764"/>
      <c r="D2764"/>
      <c r="E2764"/>
      <c r="F2764"/>
    </row>
    <row r="2765" spans="2:6" x14ac:dyDescent="0.3">
      <c r="B2765"/>
      <c r="C2765"/>
      <c r="D2765"/>
      <c r="E2765"/>
      <c r="F2765"/>
    </row>
    <row r="2766" spans="2:6" x14ac:dyDescent="0.3">
      <c r="B2766"/>
      <c r="C2766"/>
      <c r="D2766"/>
      <c r="E2766"/>
      <c r="F2766"/>
    </row>
    <row r="2767" spans="2:6" x14ac:dyDescent="0.3">
      <c r="B2767"/>
      <c r="C2767"/>
      <c r="D2767"/>
      <c r="E2767"/>
      <c r="F2767"/>
    </row>
    <row r="2768" spans="2:6" x14ac:dyDescent="0.3">
      <c r="B2768"/>
      <c r="C2768"/>
      <c r="D2768"/>
      <c r="E2768"/>
      <c r="F2768"/>
    </row>
    <row r="2769" spans="2:6" x14ac:dyDescent="0.3">
      <c r="B2769"/>
      <c r="C2769"/>
      <c r="D2769"/>
      <c r="E2769"/>
      <c r="F2769"/>
    </row>
    <row r="2770" spans="2:6" x14ac:dyDescent="0.3">
      <c r="B2770"/>
      <c r="C2770"/>
      <c r="D2770"/>
      <c r="E2770"/>
      <c r="F2770"/>
    </row>
    <row r="2771" spans="2:6" x14ac:dyDescent="0.3">
      <c r="B2771"/>
      <c r="C2771"/>
      <c r="D2771"/>
      <c r="E2771"/>
      <c r="F2771"/>
    </row>
    <row r="2772" spans="2:6" x14ac:dyDescent="0.3">
      <c r="B2772"/>
      <c r="C2772"/>
      <c r="D2772"/>
      <c r="E2772"/>
      <c r="F2772"/>
    </row>
    <row r="2773" spans="2:6" x14ac:dyDescent="0.3">
      <c r="B2773"/>
      <c r="C2773"/>
      <c r="D2773"/>
      <c r="E2773"/>
      <c r="F2773"/>
    </row>
    <row r="2774" spans="2:6" x14ac:dyDescent="0.3">
      <c r="B2774"/>
      <c r="C2774"/>
      <c r="D2774"/>
      <c r="E2774"/>
      <c r="F2774"/>
    </row>
    <row r="2775" spans="2:6" x14ac:dyDescent="0.3">
      <c r="B2775"/>
      <c r="C2775"/>
      <c r="D2775"/>
      <c r="E2775"/>
      <c r="F2775"/>
    </row>
    <row r="2776" spans="2:6" x14ac:dyDescent="0.3">
      <c r="B2776"/>
      <c r="C2776"/>
      <c r="D2776"/>
      <c r="E2776"/>
      <c r="F2776"/>
    </row>
    <row r="2777" spans="2:6" x14ac:dyDescent="0.3">
      <c r="B2777"/>
      <c r="C2777"/>
      <c r="D2777"/>
      <c r="E2777"/>
      <c r="F2777"/>
    </row>
    <row r="2778" spans="2:6" x14ac:dyDescent="0.3">
      <c r="B2778"/>
      <c r="C2778"/>
      <c r="D2778"/>
      <c r="E2778"/>
      <c r="F2778"/>
    </row>
    <row r="2779" spans="2:6" x14ac:dyDescent="0.3">
      <c r="B2779"/>
      <c r="C2779"/>
      <c r="D2779"/>
      <c r="E2779"/>
      <c r="F2779"/>
    </row>
    <row r="2780" spans="2:6" x14ac:dyDescent="0.3">
      <c r="B2780"/>
      <c r="C2780"/>
      <c r="D2780"/>
      <c r="E2780"/>
      <c r="F2780"/>
    </row>
    <row r="2781" spans="2:6" x14ac:dyDescent="0.3">
      <c r="B2781"/>
      <c r="C2781"/>
      <c r="D2781"/>
      <c r="E2781"/>
      <c r="F2781"/>
    </row>
    <row r="2782" spans="2:6" x14ac:dyDescent="0.3">
      <c r="B2782"/>
      <c r="C2782"/>
      <c r="D2782"/>
      <c r="E2782"/>
      <c r="F2782"/>
    </row>
    <row r="2783" spans="2:6" x14ac:dyDescent="0.3">
      <c r="B2783"/>
      <c r="C2783"/>
      <c r="D2783"/>
      <c r="E2783"/>
      <c r="F2783"/>
    </row>
    <row r="2784" spans="2:6" x14ac:dyDescent="0.3">
      <c r="B2784"/>
      <c r="C2784"/>
      <c r="D2784"/>
      <c r="E2784"/>
      <c r="F2784"/>
    </row>
    <row r="2785" spans="2:6" x14ac:dyDescent="0.3">
      <c r="B2785"/>
      <c r="C2785"/>
      <c r="D2785"/>
      <c r="E2785"/>
      <c r="F2785"/>
    </row>
    <row r="2786" spans="2:6" x14ac:dyDescent="0.3">
      <c r="B2786"/>
      <c r="C2786"/>
      <c r="D2786"/>
      <c r="E2786"/>
      <c r="F2786"/>
    </row>
    <row r="2787" spans="2:6" x14ac:dyDescent="0.3">
      <c r="B2787"/>
      <c r="C2787"/>
      <c r="D2787"/>
      <c r="E2787"/>
      <c r="F2787"/>
    </row>
    <row r="2788" spans="2:6" x14ac:dyDescent="0.3">
      <c r="B2788"/>
      <c r="C2788"/>
      <c r="D2788"/>
      <c r="E2788"/>
      <c r="F2788"/>
    </row>
    <row r="2789" spans="2:6" x14ac:dyDescent="0.3">
      <c r="B2789"/>
      <c r="C2789"/>
      <c r="D2789"/>
      <c r="E2789"/>
      <c r="F2789"/>
    </row>
    <row r="2790" spans="2:6" x14ac:dyDescent="0.3">
      <c r="B2790"/>
      <c r="C2790"/>
      <c r="D2790"/>
      <c r="E2790"/>
      <c r="F2790"/>
    </row>
    <row r="2791" spans="2:6" x14ac:dyDescent="0.3">
      <c r="B2791"/>
      <c r="C2791"/>
      <c r="D2791"/>
      <c r="E2791"/>
      <c r="F2791"/>
    </row>
    <row r="2792" spans="2:6" x14ac:dyDescent="0.3">
      <c r="B2792"/>
      <c r="C2792"/>
      <c r="D2792"/>
      <c r="E2792"/>
      <c r="F2792"/>
    </row>
    <row r="2793" spans="2:6" x14ac:dyDescent="0.3">
      <c r="B2793"/>
      <c r="C2793"/>
      <c r="D2793"/>
      <c r="E2793"/>
      <c r="F2793"/>
    </row>
    <row r="2794" spans="2:6" x14ac:dyDescent="0.3">
      <c r="B2794"/>
      <c r="C2794"/>
      <c r="D2794"/>
      <c r="E2794"/>
      <c r="F2794"/>
    </row>
    <row r="2795" spans="2:6" x14ac:dyDescent="0.3">
      <c r="B2795"/>
      <c r="C2795"/>
      <c r="D2795"/>
      <c r="E2795"/>
      <c r="F2795"/>
    </row>
    <row r="2796" spans="2:6" x14ac:dyDescent="0.3">
      <c r="B2796"/>
      <c r="C2796"/>
      <c r="D2796"/>
      <c r="E2796"/>
      <c r="F2796"/>
    </row>
    <row r="2797" spans="2:6" x14ac:dyDescent="0.3">
      <c r="B2797"/>
      <c r="C2797"/>
      <c r="D2797"/>
      <c r="E2797"/>
      <c r="F2797"/>
    </row>
    <row r="2798" spans="2:6" x14ac:dyDescent="0.3">
      <c r="B2798"/>
      <c r="C2798"/>
      <c r="D2798"/>
      <c r="E2798"/>
      <c r="F2798"/>
    </row>
    <row r="2799" spans="2:6" x14ac:dyDescent="0.3">
      <c r="B2799"/>
      <c r="C2799"/>
      <c r="D2799"/>
      <c r="E2799"/>
      <c r="F2799"/>
    </row>
    <row r="2800" spans="2:6" x14ac:dyDescent="0.3">
      <c r="B2800"/>
      <c r="C2800"/>
      <c r="D2800"/>
      <c r="E2800"/>
      <c r="F2800"/>
    </row>
    <row r="2801" spans="2:6" x14ac:dyDescent="0.3">
      <c r="B2801"/>
      <c r="C2801"/>
      <c r="D2801"/>
      <c r="E2801"/>
      <c r="F2801"/>
    </row>
    <row r="2802" spans="2:6" x14ac:dyDescent="0.3">
      <c r="B2802"/>
      <c r="C2802"/>
      <c r="D2802"/>
      <c r="E2802"/>
      <c r="F2802"/>
    </row>
    <row r="2803" spans="2:6" x14ac:dyDescent="0.3">
      <c r="B2803"/>
      <c r="C2803"/>
      <c r="D2803"/>
      <c r="E2803"/>
      <c r="F2803"/>
    </row>
    <row r="2804" spans="2:6" x14ac:dyDescent="0.3">
      <c r="B2804"/>
      <c r="C2804"/>
      <c r="D2804"/>
      <c r="E2804"/>
      <c r="F2804"/>
    </row>
    <row r="2805" spans="2:6" x14ac:dyDescent="0.3">
      <c r="B2805"/>
      <c r="C2805"/>
      <c r="D2805"/>
      <c r="E2805"/>
      <c r="F2805"/>
    </row>
    <row r="2806" spans="2:6" x14ac:dyDescent="0.3">
      <c r="B2806"/>
      <c r="C2806"/>
      <c r="D2806"/>
      <c r="E2806"/>
      <c r="F2806"/>
    </row>
    <row r="2807" spans="2:6" x14ac:dyDescent="0.3">
      <c r="B2807"/>
      <c r="C2807"/>
      <c r="D2807"/>
      <c r="E2807"/>
      <c r="F2807"/>
    </row>
    <row r="2808" spans="2:6" x14ac:dyDescent="0.3">
      <c r="B2808"/>
      <c r="C2808"/>
      <c r="D2808"/>
      <c r="E2808"/>
      <c r="F2808"/>
    </row>
    <row r="2809" spans="2:6" x14ac:dyDescent="0.3">
      <c r="B2809"/>
      <c r="C2809"/>
      <c r="D2809"/>
      <c r="E2809"/>
      <c r="F2809"/>
    </row>
    <row r="2810" spans="2:6" x14ac:dyDescent="0.3">
      <c r="B2810"/>
      <c r="C2810"/>
      <c r="D2810"/>
      <c r="E2810"/>
      <c r="F2810"/>
    </row>
    <row r="2811" spans="2:6" x14ac:dyDescent="0.3">
      <c r="B2811"/>
      <c r="C2811"/>
      <c r="D2811"/>
      <c r="E2811"/>
      <c r="F2811"/>
    </row>
    <row r="2812" spans="2:6" x14ac:dyDescent="0.3">
      <c r="B2812"/>
      <c r="C2812"/>
      <c r="D2812"/>
      <c r="E2812"/>
      <c r="F2812"/>
    </row>
    <row r="2813" spans="2:6" x14ac:dyDescent="0.3">
      <c r="B2813"/>
      <c r="C2813"/>
      <c r="D2813"/>
      <c r="E2813"/>
      <c r="F2813"/>
    </row>
    <row r="2814" spans="2:6" x14ac:dyDescent="0.3">
      <c r="B2814"/>
      <c r="C2814"/>
      <c r="D2814"/>
      <c r="E2814"/>
      <c r="F2814"/>
    </row>
    <row r="2815" spans="2:6" x14ac:dyDescent="0.3">
      <c r="B2815"/>
      <c r="C2815"/>
      <c r="D2815"/>
      <c r="E2815"/>
      <c r="F2815"/>
    </row>
    <row r="2816" spans="2:6" x14ac:dyDescent="0.3">
      <c r="B2816"/>
      <c r="C2816"/>
      <c r="D2816"/>
      <c r="E2816"/>
      <c r="F2816"/>
    </row>
    <row r="2817" spans="2:6" x14ac:dyDescent="0.3">
      <c r="B2817"/>
      <c r="C2817"/>
      <c r="D2817"/>
      <c r="E2817"/>
      <c r="F2817"/>
    </row>
    <row r="2818" spans="2:6" x14ac:dyDescent="0.3">
      <c r="B2818"/>
      <c r="C2818"/>
      <c r="D2818"/>
      <c r="E2818"/>
      <c r="F2818"/>
    </row>
    <row r="2819" spans="2:6" x14ac:dyDescent="0.3">
      <c r="B2819"/>
      <c r="C2819"/>
      <c r="D2819"/>
      <c r="E2819"/>
      <c r="F2819"/>
    </row>
    <row r="2820" spans="2:6" x14ac:dyDescent="0.3">
      <c r="B2820"/>
      <c r="C2820"/>
      <c r="D2820"/>
      <c r="E2820"/>
      <c r="F2820"/>
    </row>
    <row r="2821" spans="2:6" x14ac:dyDescent="0.3">
      <c r="B2821"/>
      <c r="C2821"/>
      <c r="D2821"/>
      <c r="E2821"/>
      <c r="F2821"/>
    </row>
    <row r="2822" spans="2:6" x14ac:dyDescent="0.3">
      <c r="B2822"/>
      <c r="C2822"/>
      <c r="D2822"/>
      <c r="E2822"/>
      <c r="F2822"/>
    </row>
    <row r="2823" spans="2:6" x14ac:dyDescent="0.3">
      <c r="B2823"/>
      <c r="C2823"/>
      <c r="D2823"/>
      <c r="E2823"/>
      <c r="F2823"/>
    </row>
    <row r="2824" spans="2:6" x14ac:dyDescent="0.3">
      <c r="B2824"/>
      <c r="C2824"/>
      <c r="D2824"/>
      <c r="E2824"/>
      <c r="F2824"/>
    </row>
    <row r="2825" spans="2:6" x14ac:dyDescent="0.3">
      <c r="B2825"/>
      <c r="C2825"/>
      <c r="D2825"/>
      <c r="E2825"/>
      <c r="F2825"/>
    </row>
    <row r="2826" spans="2:6" x14ac:dyDescent="0.3">
      <c r="B2826"/>
      <c r="C2826"/>
      <c r="D2826"/>
      <c r="E2826"/>
      <c r="F2826"/>
    </row>
    <row r="2827" spans="2:6" x14ac:dyDescent="0.3">
      <c r="B2827"/>
      <c r="C2827"/>
      <c r="D2827"/>
      <c r="E2827"/>
      <c r="F2827"/>
    </row>
    <row r="2828" spans="2:6" x14ac:dyDescent="0.3">
      <c r="B2828"/>
      <c r="C2828"/>
      <c r="D2828"/>
      <c r="E2828"/>
      <c r="F2828"/>
    </row>
    <row r="2829" spans="2:6" x14ac:dyDescent="0.3">
      <c r="B2829"/>
      <c r="C2829"/>
      <c r="D2829"/>
      <c r="E2829"/>
      <c r="F2829"/>
    </row>
    <row r="2830" spans="2:6" x14ac:dyDescent="0.3">
      <c r="B2830"/>
      <c r="C2830"/>
      <c r="D2830"/>
      <c r="E2830"/>
      <c r="F2830"/>
    </row>
    <row r="2831" spans="2:6" x14ac:dyDescent="0.3">
      <c r="B2831"/>
      <c r="C2831"/>
      <c r="D2831"/>
      <c r="E2831"/>
      <c r="F2831"/>
    </row>
    <row r="2832" spans="2:6" x14ac:dyDescent="0.3">
      <c r="B2832"/>
      <c r="C2832"/>
      <c r="D2832"/>
      <c r="E2832"/>
      <c r="F2832"/>
    </row>
    <row r="2833" spans="2:6" x14ac:dyDescent="0.3">
      <c r="B2833"/>
      <c r="C2833"/>
      <c r="D2833"/>
      <c r="E2833"/>
      <c r="F2833"/>
    </row>
    <row r="2834" spans="2:6" x14ac:dyDescent="0.3">
      <c r="B2834"/>
      <c r="C2834"/>
      <c r="D2834"/>
      <c r="E2834"/>
      <c r="F2834"/>
    </row>
    <row r="2835" spans="2:6" x14ac:dyDescent="0.3">
      <c r="B2835"/>
      <c r="C2835"/>
      <c r="D2835"/>
      <c r="E2835"/>
      <c r="F2835"/>
    </row>
    <row r="2836" spans="2:6" x14ac:dyDescent="0.3">
      <c r="B2836"/>
      <c r="C2836"/>
      <c r="D2836"/>
      <c r="E2836"/>
      <c r="F2836"/>
    </row>
    <row r="2837" spans="2:6" x14ac:dyDescent="0.3">
      <c r="B2837"/>
      <c r="C2837"/>
      <c r="D2837"/>
      <c r="E2837"/>
      <c r="F2837"/>
    </row>
    <row r="2838" spans="2:6" x14ac:dyDescent="0.3">
      <c r="B2838"/>
      <c r="C2838"/>
      <c r="D2838"/>
      <c r="E2838"/>
      <c r="F2838"/>
    </row>
    <row r="2839" spans="2:6" x14ac:dyDescent="0.3">
      <c r="B2839"/>
      <c r="C2839"/>
      <c r="D2839"/>
      <c r="E2839"/>
      <c r="F2839"/>
    </row>
    <row r="2840" spans="2:6" x14ac:dyDescent="0.3">
      <c r="B2840"/>
      <c r="C2840"/>
      <c r="D2840"/>
      <c r="E2840"/>
      <c r="F2840"/>
    </row>
    <row r="2841" spans="2:6" x14ac:dyDescent="0.3">
      <c r="B2841"/>
      <c r="C2841"/>
      <c r="D2841"/>
      <c r="E2841"/>
      <c r="F2841"/>
    </row>
    <row r="2842" spans="2:6" x14ac:dyDescent="0.3">
      <c r="B2842"/>
      <c r="C2842"/>
      <c r="D2842"/>
      <c r="E2842"/>
      <c r="F2842"/>
    </row>
    <row r="2843" spans="2:6" x14ac:dyDescent="0.3">
      <c r="B2843"/>
      <c r="C2843"/>
      <c r="D2843"/>
      <c r="E2843"/>
      <c r="F2843"/>
    </row>
    <row r="2844" spans="2:6" x14ac:dyDescent="0.3">
      <c r="B2844"/>
      <c r="C2844"/>
      <c r="D2844"/>
      <c r="E2844"/>
      <c r="F2844"/>
    </row>
    <row r="2845" spans="2:6" x14ac:dyDescent="0.3">
      <c r="B2845"/>
      <c r="C2845"/>
      <c r="D2845"/>
      <c r="E2845"/>
      <c r="F2845"/>
    </row>
    <row r="2846" spans="2:6" x14ac:dyDescent="0.3">
      <c r="B2846"/>
      <c r="C2846"/>
      <c r="D2846"/>
      <c r="E2846"/>
      <c r="F2846"/>
    </row>
    <row r="2847" spans="2:6" x14ac:dyDescent="0.3">
      <c r="B2847"/>
      <c r="C2847"/>
      <c r="D2847"/>
      <c r="E2847"/>
      <c r="F2847"/>
    </row>
    <row r="2848" spans="2:6" x14ac:dyDescent="0.3">
      <c r="B2848"/>
      <c r="C2848"/>
      <c r="D2848"/>
      <c r="E2848"/>
      <c r="F2848"/>
    </row>
    <row r="2849" spans="2:6" x14ac:dyDescent="0.3">
      <c r="B2849"/>
      <c r="C2849"/>
      <c r="D2849"/>
      <c r="E2849"/>
      <c r="F2849"/>
    </row>
    <row r="2850" spans="2:6" x14ac:dyDescent="0.3">
      <c r="B2850"/>
      <c r="C2850"/>
      <c r="D2850"/>
      <c r="E2850"/>
      <c r="F2850"/>
    </row>
    <row r="2851" spans="2:6" x14ac:dyDescent="0.3">
      <c r="B2851"/>
      <c r="C2851"/>
      <c r="D2851"/>
      <c r="E2851"/>
      <c r="F2851"/>
    </row>
    <row r="2852" spans="2:6" x14ac:dyDescent="0.3">
      <c r="B2852"/>
      <c r="C2852"/>
      <c r="D2852"/>
      <c r="E2852"/>
      <c r="F2852"/>
    </row>
    <row r="2853" spans="2:6" x14ac:dyDescent="0.3">
      <c r="B2853"/>
      <c r="C2853"/>
      <c r="D2853"/>
      <c r="E2853"/>
      <c r="F2853"/>
    </row>
    <row r="2854" spans="2:6" x14ac:dyDescent="0.3">
      <c r="B2854"/>
      <c r="C2854"/>
      <c r="D2854"/>
      <c r="E2854"/>
      <c r="F2854"/>
    </row>
    <row r="2855" spans="2:6" x14ac:dyDescent="0.3">
      <c r="B2855"/>
      <c r="C2855"/>
      <c r="D2855"/>
      <c r="E2855"/>
      <c r="F2855"/>
    </row>
    <row r="2856" spans="2:6" x14ac:dyDescent="0.3">
      <c r="B2856"/>
      <c r="C2856"/>
      <c r="D2856"/>
      <c r="E2856"/>
      <c r="F2856"/>
    </row>
    <row r="2857" spans="2:6" x14ac:dyDescent="0.3">
      <c r="B2857"/>
      <c r="C2857"/>
      <c r="D2857"/>
      <c r="E2857"/>
      <c r="F2857"/>
    </row>
    <row r="2858" spans="2:6" x14ac:dyDescent="0.3">
      <c r="B2858"/>
      <c r="C2858"/>
      <c r="D2858"/>
      <c r="E2858"/>
      <c r="F2858"/>
    </row>
    <row r="2859" spans="2:6" x14ac:dyDescent="0.3">
      <c r="B2859"/>
      <c r="C2859"/>
      <c r="D2859"/>
      <c r="E2859"/>
      <c r="F2859"/>
    </row>
    <row r="2860" spans="2:6" x14ac:dyDescent="0.3">
      <c r="B2860"/>
      <c r="C2860"/>
      <c r="D2860"/>
      <c r="E2860"/>
      <c r="F2860"/>
    </row>
    <row r="2861" spans="2:6" x14ac:dyDescent="0.3">
      <c r="B2861"/>
      <c r="C2861"/>
      <c r="D2861"/>
      <c r="E2861"/>
      <c r="F2861"/>
    </row>
    <row r="2862" spans="2:6" x14ac:dyDescent="0.3">
      <c r="B2862"/>
      <c r="C2862"/>
      <c r="D2862"/>
      <c r="E2862"/>
      <c r="F2862"/>
    </row>
    <row r="2863" spans="2:6" x14ac:dyDescent="0.3">
      <c r="B2863"/>
      <c r="C2863"/>
      <c r="D2863"/>
      <c r="E2863"/>
      <c r="F2863"/>
    </row>
    <row r="2864" spans="2:6" x14ac:dyDescent="0.3">
      <c r="B2864"/>
      <c r="C2864"/>
      <c r="D2864"/>
      <c r="E2864"/>
      <c r="F2864"/>
    </row>
    <row r="2865" spans="2:6" x14ac:dyDescent="0.3">
      <c r="B2865"/>
      <c r="C2865"/>
      <c r="D2865"/>
      <c r="E2865"/>
      <c r="F2865"/>
    </row>
    <row r="2866" spans="2:6" x14ac:dyDescent="0.3">
      <c r="B2866"/>
      <c r="C2866"/>
      <c r="D2866"/>
      <c r="E2866"/>
      <c r="F2866"/>
    </row>
    <row r="2867" spans="2:6" x14ac:dyDescent="0.3">
      <c r="B2867"/>
      <c r="C2867"/>
      <c r="D2867"/>
      <c r="E2867"/>
      <c r="F2867"/>
    </row>
    <row r="2868" spans="2:6" x14ac:dyDescent="0.3">
      <c r="B2868"/>
      <c r="C2868"/>
      <c r="D2868"/>
      <c r="E2868"/>
      <c r="F2868"/>
    </row>
    <row r="2869" spans="2:6" x14ac:dyDescent="0.3">
      <c r="B2869"/>
      <c r="C2869"/>
      <c r="D2869"/>
      <c r="E2869"/>
      <c r="F2869"/>
    </row>
    <row r="2870" spans="2:6" x14ac:dyDescent="0.3">
      <c r="B2870"/>
      <c r="C2870"/>
      <c r="D2870"/>
      <c r="E2870"/>
      <c r="F2870"/>
    </row>
    <row r="2871" spans="2:6" x14ac:dyDescent="0.3">
      <c r="B2871"/>
      <c r="C2871"/>
      <c r="D2871"/>
      <c r="E2871"/>
      <c r="F2871"/>
    </row>
    <row r="2872" spans="2:6" x14ac:dyDescent="0.3">
      <c r="B2872"/>
      <c r="C2872"/>
      <c r="D2872"/>
      <c r="E2872"/>
      <c r="F2872"/>
    </row>
    <row r="2873" spans="2:6" x14ac:dyDescent="0.3">
      <c r="B2873"/>
      <c r="C2873"/>
      <c r="D2873"/>
      <c r="E2873"/>
      <c r="F2873"/>
    </row>
    <row r="2874" spans="2:6" x14ac:dyDescent="0.3">
      <c r="B2874"/>
      <c r="C2874"/>
      <c r="D2874"/>
      <c r="E2874"/>
      <c r="F2874"/>
    </row>
    <row r="2875" spans="2:6" x14ac:dyDescent="0.3">
      <c r="B2875"/>
      <c r="C2875"/>
      <c r="D2875"/>
      <c r="E2875"/>
      <c r="F2875"/>
    </row>
    <row r="2876" spans="2:6" x14ac:dyDescent="0.3">
      <c r="B2876"/>
      <c r="C2876"/>
      <c r="D2876"/>
      <c r="E2876"/>
      <c r="F2876"/>
    </row>
    <row r="2877" spans="2:6" x14ac:dyDescent="0.3">
      <c r="B2877"/>
      <c r="C2877"/>
      <c r="D2877"/>
      <c r="E2877"/>
      <c r="F2877"/>
    </row>
    <row r="2878" spans="2:6" x14ac:dyDescent="0.3">
      <c r="B2878"/>
      <c r="C2878"/>
      <c r="D2878"/>
      <c r="E2878"/>
      <c r="F2878"/>
    </row>
    <row r="2879" spans="2:6" x14ac:dyDescent="0.3">
      <c r="B2879"/>
      <c r="C2879"/>
      <c r="D2879"/>
      <c r="E2879"/>
      <c r="F2879"/>
    </row>
    <row r="2880" spans="2:6" x14ac:dyDescent="0.3">
      <c r="B2880"/>
      <c r="C2880"/>
      <c r="D2880"/>
      <c r="E2880"/>
      <c r="F2880"/>
    </row>
    <row r="2881" spans="2:6" x14ac:dyDescent="0.3">
      <c r="B2881"/>
      <c r="C2881"/>
      <c r="D2881"/>
      <c r="E2881"/>
      <c r="F2881"/>
    </row>
    <row r="2882" spans="2:6" x14ac:dyDescent="0.3">
      <c r="B2882"/>
      <c r="C2882"/>
      <c r="D2882"/>
      <c r="E2882"/>
      <c r="F2882"/>
    </row>
    <row r="2883" spans="2:6" x14ac:dyDescent="0.3">
      <c r="B2883"/>
      <c r="C2883"/>
      <c r="D2883"/>
      <c r="E2883"/>
      <c r="F2883"/>
    </row>
    <row r="2884" spans="2:6" x14ac:dyDescent="0.3">
      <c r="B2884"/>
      <c r="C2884"/>
      <c r="D2884"/>
      <c r="E2884"/>
      <c r="F2884"/>
    </row>
    <row r="2885" spans="2:6" x14ac:dyDescent="0.3">
      <c r="B2885"/>
      <c r="C2885"/>
      <c r="D2885"/>
      <c r="E2885"/>
      <c r="F2885"/>
    </row>
    <row r="2886" spans="2:6" x14ac:dyDescent="0.3">
      <c r="B2886"/>
      <c r="C2886"/>
      <c r="D2886"/>
      <c r="E2886"/>
      <c r="F2886"/>
    </row>
    <row r="2887" spans="2:6" x14ac:dyDescent="0.3">
      <c r="B2887"/>
      <c r="C2887"/>
      <c r="D2887"/>
      <c r="E2887"/>
      <c r="F2887"/>
    </row>
    <row r="2888" spans="2:6" x14ac:dyDescent="0.3">
      <c r="B2888"/>
      <c r="C2888"/>
      <c r="D2888"/>
      <c r="E2888"/>
      <c r="F2888"/>
    </row>
    <row r="2889" spans="2:6" x14ac:dyDescent="0.3">
      <c r="B2889"/>
      <c r="C2889"/>
      <c r="D2889"/>
      <c r="E2889"/>
      <c r="F2889"/>
    </row>
    <row r="2890" spans="2:6" x14ac:dyDescent="0.3">
      <c r="B2890"/>
      <c r="C2890"/>
      <c r="D2890"/>
      <c r="E2890"/>
      <c r="F2890"/>
    </row>
    <row r="2891" spans="2:6" x14ac:dyDescent="0.3">
      <c r="B2891"/>
      <c r="C2891"/>
      <c r="D2891"/>
      <c r="E2891"/>
      <c r="F2891"/>
    </row>
    <row r="2892" spans="2:6" x14ac:dyDescent="0.3">
      <c r="B2892"/>
      <c r="C2892"/>
      <c r="D2892"/>
      <c r="E2892"/>
      <c r="F2892"/>
    </row>
    <row r="2893" spans="2:6" x14ac:dyDescent="0.3">
      <c r="B2893"/>
      <c r="C2893"/>
      <c r="D2893"/>
      <c r="E2893"/>
      <c r="F2893"/>
    </row>
    <row r="2894" spans="2:6" x14ac:dyDescent="0.3">
      <c r="B2894"/>
      <c r="C2894"/>
      <c r="D2894"/>
      <c r="E2894"/>
      <c r="F2894"/>
    </row>
    <row r="2895" spans="2:6" x14ac:dyDescent="0.3">
      <c r="B2895"/>
      <c r="C2895"/>
      <c r="D2895"/>
      <c r="E2895"/>
      <c r="F2895"/>
    </row>
    <row r="2896" spans="2:6" x14ac:dyDescent="0.3">
      <c r="B2896"/>
      <c r="C2896"/>
      <c r="D2896"/>
      <c r="E2896"/>
      <c r="F2896"/>
    </row>
    <row r="2897" spans="2:6" x14ac:dyDescent="0.3">
      <c r="B2897"/>
      <c r="C2897"/>
      <c r="D2897"/>
      <c r="E2897"/>
      <c r="F2897"/>
    </row>
    <row r="2898" spans="2:6" x14ac:dyDescent="0.3">
      <c r="B2898"/>
      <c r="C2898"/>
      <c r="D2898"/>
      <c r="E2898"/>
      <c r="F2898"/>
    </row>
    <row r="2899" spans="2:6" x14ac:dyDescent="0.3">
      <c r="B2899"/>
      <c r="C2899"/>
      <c r="D2899"/>
      <c r="E2899"/>
      <c r="F2899"/>
    </row>
    <row r="2900" spans="2:6" x14ac:dyDescent="0.3">
      <c r="B2900"/>
      <c r="C2900"/>
      <c r="D2900"/>
      <c r="E2900"/>
      <c r="F2900"/>
    </row>
    <row r="2901" spans="2:6" x14ac:dyDescent="0.3">
      <c r="B2901"/>
      <c r="C2901"/>
      <c r="D2901"/>
      <c r="E2901"/>
      <c r="F2901"/>
    </row>
    <row r="2902" spans="2:6" x14ac:dyDescent="0.3">
      <c r="B2902"/>
      <c r="C2902"/>
      <c r="D2902"/>
      <c r="E2902"/>
      <c r="F2902"/>
    </row>
    <row r="2903" spans="2:6" x14ac:dyDescent="0.3">
      <c r="B2903"/>
      <c r="C2903"/>
      <c r="D2903"/>
      <c r="E2903"/>
      <c r="F2903"/>
    </row>
    <row r="2904" spans="2:6" x14ac:dyDescent="0.3">
      <c r="B2904"/>
      <c r="C2904"/>
      <c r="D2904"/>
      <c r="E2904"/>
      <c r="F2904"/>
    </row>
    <row r="2905" spans="2:6" x14ac:dyDescent="0.3">
      <c r="B2905"/>
      <c r="C2905"/>
      <c r="D2905"/>
      <c r="E2905"/>
      <c r="F2905"/>
    </row>
    <row r="2906" spans="2:6" x14ac:dyDescent="0.3">
      <c r="B2906"/>
      <c r="C2906"/>
      <c r="D2906"/>
      <c r="E2906"/>
      <c r="F2906"/>
    </row>
    <row r="2907" spans="2:6" x14ac:dyDescent="0.3">
      <c r="B2907"/>
      <c r="C2907"/>
      <c r="D2907"/>
      <c r="E2907"/>
      <c r="F2907"/>
    </row>
    <row r="2908" spans="2:6" x14ac:dyDescent="0.3">
      <c r="B2908"/>
      <c r="C2908"/>
      <c r="D2908"/>
      <c r="E2908"/>
      <c r="F2908"/>
    </row>
    <row r="2909" spans="2:6" x14ac:dyDescent="0.3">
      <c r="B2909"/>
      <c r="C2909"/>
      <c r="D2909"/>
      <c r="E2909"/>
      <c r="F2909"/>
    </row>
    <row r="2910" spans="2:6" x14ac:dyDescent="0.3">
      <c r="B2910"/>
      <c r="C2910"/>
      <c r="D2910"/>
      <c r="E2910"/>
      <c r="F2910"/>
    </row>
    <row r="2911" spans="2:6" x14ac:dyDescent="0.3">
      <c r="B2911"/>
      <c r="C2911"/>
      <c r="D2911"/>
      <c r="E2911"/>
      <c r="F2911"/>
    </row>
    <row r="2912" spans="2:6" x14ac:dyDescent="0.3">
      <c r="B2912"/>
      <c r="C2912"/>
      <c r="D2912"/>
      <c r="E2912"/>
      <c r="F2912"/>
    </row>
    <row r="2913" spans="2:6" x14ac:dyDescent="0.3">
      <c r="B2913"/>
      <c r="C2913"/>
      <c r="D2913"/>
      <c r="E2913"/>
      <c r="F2913"/>
    </row>
    <row r="2914" spans="2:6" x14ac:dyDescent="0.3">
      <c r="B2914"/>
      <c r="C2914"/>
      <c r="D2914"/>
      <c r="E2914"/>
      <c r="F2914"/>
    </row>
    <row r="2915" spans="2:6" x14ac:dyDescent="0.3">
      <c r="B2915"/>
      <c r="C2915"/>
      <c r="D2915"/>
      <c r="E2915"/>
      <c r="F2915"/>
    </row>
    <row r="2916" spans="2:6" x14ac:dyDescent="0.3">
      <c r="B2916"/>
      <c r="C2916"/>
      <c r="D2916"/>
      <c r="E2916"/>
      <c r="F2916"/>
    </row>
    <row r="2917" spans="2:6" x14ac:dyDescent="0.3">
      <c r="B2917"/>
      <c r="C2917"/>
      <c r="D2917"/>
      <c r="E2917"/>
      <c r="F2917"/>
    </row>
    <row r="2918" spans="2:6" x14ac:dyDescent="0.3">
      <c r="B2918"/>
      <c r="C2918"/>
      <c r="D2918"/>
      <c r="E2918"/>
      <c r="F2918"/>
    </row>
    <row r="2919" spans="2:6" x14ac:dyDescent="0.3">
      <c r="B2919"/>
      <c r="C2919"/>
      <c r="D2919"/>
      <c r="E2919"/>
      <c r="F2919"/>
    </row>
    <row r="2920" spans="2:6" x14ac:dyDescent="0.3">
      <c r="B2920"/>
      <c r="C2920"/>
      <c r="D2920"/>
      <c r="E2920"/>
      <c r="F2920"/>
    </row>
    <row r="2921" spans="2:6" x14ac:dyDescent="0.3">
      <c r="B2921"/>
      <c r="C2921"/>
      <c r="D2921"/>
      <c r="E2921"/>
      <c r="F2921"/>
    </row>
    <row r="2922" spans="2:6" x14ac:dyDescent="0.3">
      <c r="B2922"/>
      <c r="C2922"/>
      <c r="D2922"/>
      <c r="E2922"/>
      <c r="F2922"/>
    </row>
    <row r="2923" spans="2:6" x14ac:dyDescent="0.3">
      <c r="B2923"/>
      <c r="C2923"/>
      <c r="D2923"/>
      <c r="E2923"/>
      <c r="F2923"/>
    </row>
    <row r="2924" spans="2:6" x14ac:dyDescent="0.3">
      <c r="B2924"/>
      <c r="C2924"/>
      <c r="D2924"/>
      <c r="E2924"/>
      <c r="F2924"/>
    </row>
    <row r="2925" spans="2:6" x14ac:dyDescent="0.3">
      <c r="B2925"/>
      <c r="C2925"/>
      <c r="D2925"/>
      <c r="E2925"/>
      <c r="F2925"/>
    </row>
    <row r="2926" spans="2:6" x14ac:dyDescent="0.3">
      <c r="B2926"/>
      <c r="C2926"/>
      <c r="D2926"/>
      <c r="E2926"/>
      <c r="F2926"/>
    </row>
    <row r="2927" spans="2:6" x14ac:dyDescent="0.3">
      <c r="B2927"/>
      <c r="C2927"/>
      <c r="D2927"/>
      <c r="E2927"/>
      <c r="F2927"/>
    </row>
    <row r="2928" spans="2:6" x14ac:dyDescent="0.3">
      <c r="B2928"/>
      <c r="C2928"/>
      <c r="D2928"/>
      <c r="E2928"/>
      <c r="F2928"/>
    </row>
    <row r="2929" spans="2:6" x14ac:dyDescent="0.3">
      <c r="B2929"/>
      <c r="C2929"/>
      <c r="D2929"/>
      <c r="E2929"/>
      <c r="F2929"/>
    </row>
    <row r="2930" spans="2:6" x14ac:dyDescent="0.3">
      <c r="B2930"/>
      <c r="C2930"/>
      <c r="D2930"/>
      <c r="E2930"/>
      <c r="F2930"/>
    </row>
    <row r="2931" spans="2:6" x14ac:dyDescent="0.3">
      <c r="B2931"/>
      <c r="C2931"/>
      <c r="D2931"/>
      <c r="E2931"/>
      <c r="F2931"/>
    </row>
    <row r="2932" spans="2:6" x14ac:dyDescent="0.3">
      <c r="B2932"/>
      <c r="C2932"/>
      <c r="D2932"/>
      <c r="E2932"/>
      <c r="F2932"/>
    </row>
    <row r="2933" spans="2:6" x14ac:dyDescent="0.3">
      <c r="B2933"/>
      <c r="C2933"/>
      <c r="D2933"/>
      <c r="E2933"/>
      <c r="F2933"/>
    </row>
    <row r="2934" spans="2:6" x14ac:dyDescent="0.3">
      <c r="B2934"/>
      <c r="C2934"/>
      <c r="D2934"/>
      <c r="E2934"/>
      <c r="F2934"/>
    </row>
    <row r="2935" spans="2:6" x14ac:dyDescent="0.3">
      <c r="B2935"/>
      <c r="C2935"/>
      <c r="D2935"/>
      <c r="E2935"/>
      <c r="F2935"/>
    </row>
    <row r="2936" spans="2:6" x14ac:dyDescent="0.3">
      <c r="B2936"/>
      <c r="C2936"/>
      <c r="D2936"/>
      <c r="E2936"/>
      <c r="F2936"/>
    </row>
    <row r="2937" spans="2:6" x14ac:dyDescent="0.3">
      <c r="B2937"/>
      <c r="C2937"/>
      <c r="D2937"/>
      <c r="E2937"/>
      <c r="F2937"/>
    </row>
    <row r="2938" spans="2:6" x14ac:dyDescent="0.3">
      <c r="B2938"/>
      <c r="C2938"/>
      <c r="D2938"/>
      <c r="E2938"/>
      <c r="F2938"/>
    </row>
    <row r="2939" spans="2:6" x14ac:dyDescent="0.3">
      <c r="B2939"/>
      <c r="C2939"/>
      <c r="D2939"/>
      <c r="E2939"/>
      <c r="F2939"/>
    </row>
    <row r="2940" spans="2:6" x14ac:dyDescent="0.3">
      <c r="B2940"/>
      <c r="C2940"/>
      <c r="D2940"/>
      <c r="E2940"/>
      <c r="F2940"/>
    </row>
    <row r="2941" spans="2:6" x14ac:dyDescent="0.3">
      <c r="B2941"/>
      <c r="C2941"/>
      <c r="D2941"/>
      <c r="E2941"/>
      <c r="F2941"/>
    </row>
    <row r="2942" spans="2:6" x14ac:dyDescent="0.3">
      <c r="B2942"/>
      <c r="C2942"/>
      <c r="D2942"/>
      <c r="E2942"/>
      <c r="F2942"/>
    </row>
    <row r="2943" spans="2:6" x14ac:dyDescent="0.3">
      <c r="B2943"/>
      <c r="C2943"/>
      <c r="D2943"/>
      <c r="E2943"/>
      <c r="F2943"/>
    </row>
    <row r="2944" spans="2:6" x14ac:dyDescent="0.3">
      <c r="B2944"/>
      <c r="C2944"/>
      <c r="D2944"/>
      <c r="E2944"/>
      <c r="F2944"/>
    </row>
    <row r="2945" spans="2:6" x14ac:dyDescent="0.3">
      <c r="B2945"/>
      <c r="C2945"/>
      <c r="D2945"/>
      <c r="E2945"/>
      <c r="F2945"/>
    </row>
    <row r="2946" spans="2:6" x14ac:dyDescent="0.3">
      <c r="B2946"/>
      <c r="C2946"/>
      <c r="D2946"/>
      <c r="E2946"/>
      <c r="F2946"/>
    </row>
    <row r="2947" spans="2:6" x14ac:dyDescent="0.3">
      <c r="B2947"/>
      <c r="C2947"/>
      <c r="D2947"/>
      <c r="E2947"/>
      <c r="F2947"/>
    </row>
    <row r="2948" spans="2:6" x14ac:dyDescent="0.3">
      <c r="B2948"/>
      <c r="C2948"/>
      <c r="D2948"/>
      <c r="E2948"/>
      <c r="F2948"/>
    </row>
    <row r="2949" spans="2:6" x14ac:dyDescent="0.3">
      <c r="B2949"/>
      <c r="C2949"/>
      <c r="D2949"/>
      <c r="E2949"/>
      <c r="F2949"/>
    </row>
    <row r="2950" spans="2:6" x14ac:dyDescent="0.3">
      <c r="B2950"/>
      <c r="C2950"/>
      <c r="D2950"/>
      <c r="E2950"/>
      <c r="F2950"/>
    </row>
    <row r="2951" spans="2:6" x14ac:dyDescent="0.3">
      <c r="B2951"/>
      <c r="C2951"/>
      <c r="D2951"/>
      <c r="E2951"/>
      <c r="F2951"/>
    </row>
    <row r="2952" spans="2:6" x14ac:dyDescent="0.3">
      <c r="B2952"/>
      <c r="C2952"/>
      <c r="D2952"/>
      <c r="E2952"/>
      <c r="F2952"/>
    </row>
    <row r="2953" spans="2:6" x14ac:dyDescent="0.3">
      <c r="B2953"/>
      <c r="C2953"/>
      <c r="D2953"/>
      <c r="E2953"/>
      <c r="F2953"/>
    </row>
    <row r="2954" spans="2:6" x14ac:dyDescent="0.3">
      <c r="B2954"/>
      <c r="C2954"/>
      <c r="D2954"/>
      <c r="E2954"/>
      <c r="F2954"/>
    </row>
    <row r="2955" spans="2:6" x14ac:dyDescent="0.3">
      <c r="B2955"/>
      <c r="C2955"/>
      <c r="D2955"/>
      <c r="E2955"/>
      <c r="F2955"/>
    </row>
    <row r="2956" spans="2:6" x14ac:dyDescent="0.3">
      <c r="B2956"/>
      <c r="C2956"/>
      <c r="D2956"/>
      <c r="E2956"/>
      <c r="F2956"/>
    </row>
    <row r="2957" spans="2:6" x14ac:dyDescent="0.3">
      <c r="B2957"/>
      <c r="C2957"/>
      <c r="D2957"/>
      <c r="E2957"/>
      <c r="F2957"/>
    </row>
    <row r="2958" spans="2:6" x14ac:dyDescent="0.3">
      <c r="B2958"/>
      <c r="C2958"/>
      <c r="D2958"/>
      <c r="E2958"/>
      <c r="F2958"/>
    </row>
    <row r="2959" spans="2:6" x14ac:dyDescent="0.3">
      <c r="B2959"/>
      <c r="C2959"/>
      <c r="D2959"/>
      <c r="E2959"/>
      <c r="F2959"/>
    </row>
    <row r="2960" spans="2:6" x14ac:dyDescent="0.3">
      <c r="B2960"/>
      <c r="C2960"/>
      <c r="D2960"/>
      <c r="E2960"/>
      <c r="F2960"/>
    </row>
    <row r="2961" spans="2:6" x14ac:dyDescent="0.3">
      <c r="B2961"/>
      <c r="C2961"/>
      <c r="D2961"/>
      <c r="E2961"/>
      <c r="F2961"/>
    </row>
    <row r="2962" spans="2:6" x14ac:dyDescent="0.3">
      <c r="B2962"/>
      <c r="C2962"/>
      <c r="D2962"/>
      <c r="E2962"/>
      <c r="F2962"/>
    </row>
    <row r="2963" spans="2:6" x14ac:dyDescent="0.3">
      <c r="B2963"/>
      <c r="C2963"/>
      <c r="D2963"/>
      <c r="E2963"/>
      <c r="F2963"/>
    </row>
    <row r="2964" spans="2:6" x14ac:dyDescent="0.3">
      <c r="B2964"/>
      <c r="C2964"/>
      <c r="D2964"/>
      <c r="E2964"/>
      <c r="F2964"/>
    </row>
    <row r="2965" spans="2:6" x14ac:dyDescent="0.3">
      <c r="B2965"/>
      <c r="C2965"/>
      <c r="D2965"/>
      <c r="E2965"/>
      <c r="F2965"/>
    </row>
    <row r="2966" spans="2:6" x14ac:dyDescent="0.3">
      <c r="B2966"/>
      <c r="C2966"/>
      <c r="D2966"/>
      <c r="E2966"/>
      <c r="F2966"/>
    </row>
    <row r="2967" spans="2:6" x14ac:dyDescent="0.3">
      <c r="B2967"/>
      <c r="C2967"/>
      <c r="D2967"/>
      <c r="E2967"/>
      <c r="F2967"/>
    </row>
    <row r="2968" spans="2:6" x14ac:dyDescent="0.3">
      <c r="B2968"/>
      <c r="C2968"/>
      <c r="D2968"/>
      <c r="E2968"/>
      <c r="F2968"/>
    </row>
    <row r="2969" spans="2:6" x14ac:dyDescent="0.3">
      <c r="B2969"/>
      <c r="C2969"/>
      <c r="D2969"/>
      <c r="E2969"/>
      <c r="F2969"/>
    </row>
    <row r="2970" spans="2:6" x14ac:dyDescent="0.3">
      <c r="B2970"/>
      <c r="C2970"/>
      <c r="D2970"/>
      <c r="E2970"/>
      <c r="F2970"/>
    </row>
    <row r="2971" spans="2:6" x14ac:dyDescent="0.3">
      <c r="B2971"/>
      <c r="C2971"/>
      <c r="D2971"/>
      <c r="E2971"/>
      <c r="F2971"/>
    </row>
    <row r="2972" spans="2:6" x14ac:dyDescent="0.3">
      <c r="B2972"/>
      <c r="C2972"/>
      <c r="D2972"/>
      <c r="E2972"/>
      <c r="F2972"/>
    </row>
    <row r="2973" spans="2:6" x14ac:dyDescent="0.3">
      <c r="B2973"/>
      <c r="C2973"/>
      <c r="D2973"/>
      <c r="E2973"/>
      <c r="F2973"/>
    </row>
    <row r="2974" spans="2:6" x14ac:dyDescent="0.3">
      <c r="B2974"/>
      <c r="C2974"/>
      <c r="D2974"/>
      <c r="E2974"/>
      <c r="F2974"/>
    </row>
    <row r="2975" spans="2:6" x14ac:dyDescent="0.3">
      <c r="B2975"/>
      <c r="C2975"/>
      <c r="D2975"/>
      <c r="E2975"/>
      <c r="F2975"/>
    </row>
    <row r="2976" spans="2:6" x14ac:dyDescent="0.3">
      <c r="B2976"/>
      <c r="C2976"/>
      <c r="D2976"/>
      <c r="E2976"/>
      <c r="F2976"/>
    </row>
    <row r="2977" spans="2:6" x14ac:dyDescent="0.3">
      <c r="B2977"/>
      <c r="C2977"/>
      <c r="D2977"/>
      <c r="E2977"/>
      <c r="F2977"/>
    </row>
    <row r="2978" spans="2:6" x14ac:dyDescent="0.3">
      <c r="B2978"/>
      <c r="C2978"/>
      <c r="D2978"/>
      <c r="E2978"/>
      <c r="F2978"/>
    </row>
    <row r="2979" spans="2:6" x14ac:dyDescent="0.3">
      <c r="B2979"/>
      <c r="C2979"/>
      <c r="D2979"/>
      <c r="E2979"/>
      <c r="F2979"/>
    </row>
    <row r="2980" spans="2:6" x14ac:dyDescent="0.3">
      <c r="B2980"/>
      <c r="C2980"/>
      <c r="D2980"/>
      <c r="E2980"/>
      <c r="F2980"/>
    </row>
    <row r="2981" spans="2:6" x14ac:dyDescent="0.3">
      <c r="B2981"/>
      <c r="C2981"/>
      <c r="D2981"/>
      <c r="E2981"/>
      <c r="F2981"/>
    </row>
    <row r="2982" spans="2:6" x14ac:dyDescent="0.3">
      <c r="B2982"/>
      <c r="C2982"/>
      <c r="D2982"/>
      <c r="E2982"/>
      <c r="F2982"/>
    </row>
    <row r="2983" spans="2:6" x14ac:dyDescent="0.3">
      <c r="B2983"/>
      <c r="C2983"/>
      <c r="D2983"/>
      <c r="E2983"/>
      <c r="F2983"/>
    </row>
    <row r="2984" spans="2:6" x14ac:dyDescent="0.3">
      <c r="B2984"/>
      <c r="C2984"/>
      <c r="D2984"/>
      <c r="E2984"/>
      <c r="F2984"/>
    </row>
    <row r="2985" spans="2:6" x14ac:dyDescent="0.3">
      <c r="B2985"/>
      <c r="C2985"/>
      <c r="D2985"/>
      <c r="E2985"/>
      <c r="F2985"/>
    </row>
    <row r="2986" spans="2:6" x14ac:dyDescent="0.3">
      <c r="B2986"/>
      <c r="C2986"/>
      <c r="D2986"/>
      <c r="E2986"/>
      <c r="F2986"/>
    </row>
    <row r="2987" spans="2:6" x14ac:dyDescent="0.3">
      <c r="B2987"/>
      <c r="C2987"/>
      <c r="D2987"/>
      <c r="E2987"/>
      <c r="F2987"/>
    </row>
    <row r="2988" spans="2:6" x14ac:dyDescent="0.3">
      <c r="B2988"/>
      <c r="C2988"/>
      <c r="D2988"/>
      <c r="E2988"/>
      <c r="F2988"/>
    </row>
    <row r="2989" spans="2:6" x14ac:dyDescent="0.3">
      <c r="B2989"/>
      <c r="C2989"/>
      <c r="D2989"/>
      <c r="E2989"/>
      <c r="F2989"/>
    </row>
    <row r="2990" spans="2:6" x14ac:dyDescent="0.3">
      <c r="B2990"/>
      <c r="C2990"/>
      <c r="D2990"/>
      <c r="E2990"/>
      <c r="F2990"/>
    </row>
    <row r="2991" spans="2:6" x14ac:dyDescent="0.3">
      <c r="B2991"/>
      <c r="C2991"/>
      <c r="D2991"/>
      <c r="E2991"/>
      <c r="F2991"/>
    </row>
    <row r="2992" spans="2:6" x14ac:dyDescent="0.3">
      <c r="B2992"/>
      <c r="C2992"/>
      <c r="D2992"/>
      <c r="E2992"/>
      <c r="F2992"/>
    </row>
    <row r="2993" spans="2:6" x14ac:dyDescent="0.3">
      <c r="B2993"/>
      <c r="C2993"/>
      <c r="D2993"/>
      <c r="E2993"/>
      <c r="F2993"/>
    </row>
    <row r="2994" spans="2:6" x14ac:dyDescent="0.3">
      <c r="B2994"/>
      <c r="C2994"/>
      <c r="D2994"/>
      <c r="E2994"/>
      <c r="F2994"/>
    </row>
    <row r="2995" spans="2:6" x14ac:dyDescent="0.3">
      <c r="B2995"/>
      <c r="C2995"/>
      <c r="D2995"/>
      <c r="E2995"/>
      <c r="F2995"/>
    </row>
    <row r="2996" spans="2:6" x14ac:dyDescent="0.3">
      <c r="B2996"/>
      <c r="C2996"/>
      <c r="D2996"/>
      <c r="E2996"/>
      <c r="F2996"/>
    </row>
    <row r="2997" spans="2:6" x14ac:dyDescent="0.3">
      <c r="B2997"/>
      <c r="C2997"/>
      <c r="D2997"/>
      <c r="E2997"/>
      <c r="F2997"/>
    </row>
    <row r="2998" spans="2:6" x14ac:dyDescent="0.3">
      <c r="B2998"/>
      <c r="C2998"/>
      <c r="D2998"/>
      <c r="E2998"/>
      <c r="F2998"/>
    </row>
    <row r="2999" spans="2:6" x14ac:dyDescent="0.3">
      <c r="B2999"/>
      <c r="C2999"/>
      <c r="D2999"/>
      <c r="E2999"/>
      <c r="F2999"/>
    </row>
    <row r="3000" spans="2:6" x14ac:dyDescent="0.3">
      <c r="B3000"/>
      <c r="C3000"/>
      <c r="D3000"/>
      <c r="E3000"/>
      <c r="F3000"/>
    </row>
    <row r="3001" spans="2:6" x14ac:dyDescent="0.3">
      <c r="B3001"/>
      <c r="C3001"/>
      <c r="D3001"/>
      <c r="E3001"/>
      <c r="F3001"/>
    </row>
    <row r="3002" spans="2:6" x14ac:dyDescent="0.3">
      <c r="B3002"/>
      <c r="C3002"/>
      <c r="D3002"/>
      <c r="E3002"/>
      <c r="F3002"/>
    </row>
    <row r="3003" spans="2:6" x14ac:dyDescent="0.3">
      <c r="B3003"/>
      <c r="C3003"/>
      <c r="D3003"/>
      <c r="E3003"/>
      <c r="F3003"/>
    </row>
    <row r="3004" spans="2:6" x14ac:dyDescent="0.3">
      <c r="B3004"/>
      <c r="C3004"/>
      <c r="D3004"/>
      <c r="E3004"/>
      <c r="F3004"/>
    </row>
    <row r="3005" spans="2:6" x14ac:dyDescent="0.3">
      <c r="B3005"/>
      <c r="C3005"/>
      <c r="D3005"/>
      <c r="E3005"/>
      <c r="F3005"/>
    </row>
    <row r="3006" spans="2:6" x14ac:dyDescent="0.3">
      <c r="B3006"/>
      <c r="C3006"/>
      <c r="D3006"/>
      <c r="E3006"/>
      <c r="F3006"/>
    </row>
    <row r="3007" spans="2:6" x14ac:dyDescent="0.3">
      <c r="B3007"/>
      <c r="C3007"/>
      <c r="D3007"/>
      <c r="E3007"/>
      <c r="F3007"/>
    </row>
    <row r="3008" spans="2:6" x14ac:dyDescent="0.3">
      <c r="B3008"/>
      <c r="C3008"/>
      <c r="D3008"/>
      <c r="E3008"/>
      <c r="F3008"/>
    </row>
    <row r="3009" spans="2:6" x14ac:dyDescent="0.3">
      <c r="B3009"/>
      <c r="C3009"/>
      <c r="D3009"/>
      <c r="E3009"/>
      <c r="F3009"/>
    </row>
    <row r="3010" spans="2:6" x14ac:dyDescent="0.3">
      <c r="B3010"/>
      <c r="C3010"/>
      <c r="D3010"/>
      <c r="E3010"/>
      <c r="F3010"/>
    </row>
    <row r="3011" spans="2:6" x14ac:dyDescent="0.3">
      <c r="B3011"/>
      <c r="C3011"/>
      <c r="D3011"/>
      <c r="E3011"/>
      <c r="F3011"/>
    </row>
    <row r="3012" spans="2:6" x14ac:dyDescent="0.3">
      <c r="B3012"/>
      <c r="C3012"/>
      <c r="D3012"/>
      <c r="E3012"/>
      <c r="F3012"/>
    </row>
    <row r="3013" spans="2:6" x14ac:dyDescent="0.3">
      <c r="B3013"/>
      <c r="C3013"/>
      <c r="D3013"/>
      <c r="E3013"/>
      <c r="F3013"/>
    </row>
    <row r="3014" spans="2:6" x14ac:dyDescent="0.3">
      <c r="B3014"/>
      <c r="C3014"/>
      <c r="D3014"/>
      <c r="E3014"/>
      <c r="F3014"/>
    </row>
    <row r="3015" spans="2:6" x14ac:dyDescent="0.3">
      <c r="B3015"/>
      <c r="C3015"/>
      <c r="D3015"/>
      <c r="E3015"/>
      <c r="F3015"/>
    </row>
    <row r="3016" spans="2:6" x14ac:dyDescent="0.3">
      <c r="B3016"/>
      <c r="C3016"/>
      <c r="D3016"/>
      <c r="E3016"/>
      <c r="F3016"/>
    </row>
    <row r="3017" spans="2:6" x14ac:dyDescent="0.3">
      <c r="B3017"/>
      <c r="C3017"/>
      <c r="D3017"/>
      <c r="E3017"/>
      <c r="F3017"/>
    </row>
    <row r="3018" spans="2:6" x14ac:dyDescent="0.3">
      <c r="B3018"/>
      <c r="C3018"/>
      <c r="D3018"/>
      <c r="E3018"/>
      <c r="F3018"/>
    </row>
    <row r="3019" spans="2:6" x14ac:dyDescent="0.3">
      <c r="B3019"/>
      <c r="C3019"/>
      <c r="D3019"/>
      <c r="E3019"/>
      <c r="F3019"/>
    </row>
    <row r="3020" spans="2:6" x14ac:dyDescent="0.3">
      <c r="B3020"/>
      <c r="C3020"/>
      <c r="D3020"/>
      <c r="E3020"/>
      <c r="F3020"/>
    </row>
    <row r="3021" spans="2:6" x14ac:dyDescent="0.3">
      <c r="B3021"/>
      <c r="C3021"/>
      <c r="D3021"/>
      <c r="E3021"/>
      <c r="F3021"/>
    </row>
    <row r="3022" spans="2:6" x14ac:dyDescent="0.3">
      <c r="B3022"/>
      <c r="C3022"/>
      <c r="D3022"/>
      <c r="E3022"/>
      <c r="F3022"/>
    </row>
    <row r="3023" spans="2:6" x14ac:dyDescent="0.3">
      <c r="B3023"/>
      <c r="C3023"/>
      <c r="D3023"/>
      <c r="E3023"/>
      <c r="F3023"/>
    </row>
    <row r="3024" spans="2:6" x14ac:dyDescent="0.3">
      <c r="B3024"/>
      <c r="C3024"/>
      <c r="D3024"/>
      <c r="E3024"/>
      <c r="F3024"/>
    </row>
    <row r="3025" spans="2:6" x14ac:dyDescent="0.3">
      <c r="B3025"/>
      <c r="C3025"/>
      <c r="D3025"/>
      <c r="E3025"/>
      <c r="F3025"/>
    </row>
    <row r="3026" spans="2:6" x14ac:dyDescent="0.3">
      <c r="B3026"/>
      <c r="C3026"/>
      <c r="D3026"/>
      <c r="E3026"/>
      <c r="F3026"/>
    </row>
    <row r="3027" spans="2:6" x14ac:dyDescent="0.3">
      <c r="B3027"/>
      <c r="C3027"/>
      <c r="D3027"/>
      <c r="E3027"/>
      <c r="F3027"/>
    </row>
    <row r="3028" spans="2:6" x14ac:dyDescent="0.3">
      <c r="B3028"/>
      <c r="C3028"/>
      <c r="D3028"/>
      <c r="E3028"/>
      <c r="F3028"/>
    </row>
    <row r="3029" spans="2:6" x14ac:dyDescent="0.3">
      <c r="B3029"/>
      <c r="C3029"/>
      <c r="D3029"/>
      <c r="E3029"/>
      <c r="F3029"/>
    </row>
    <row r="3030" spans="2:6" x14ac:dyDescent="0.3">
      <c r="B3030"/>
      <c r="C3030"/>
      <c r="D3030"/>
      <c r="E3030"/>
      <c r="F3030"/>
    </row>
    <row r="3031" spans="2:6" x14ac:dyDescent="0.3">
      <c r="B3031"/>
      <c r="C3031"/>
      <c r="D3031"/>
      <c r="E3031"/>
      <c r="F3031"/>
    </row>
    <row r="3032" spans="2:6" x14ac:dyDescent="0.3">
      <c r="B3032"/>
      <c r="C3032"/>
      <c r="D3032"/>
      <c r="E3032"/>
      <c r="F3032"/>
    </row>
    <row r="3033" spans="2:6" x14ac:dyDescent="0.3">
      <c r="B3033"/>
      <c r="C3033"/>
      <c r="D3033"/>
      <c r="E3033"/>
      <c r="F3033"/>
    </row>
    <row r="3034" spans="2:6" x14ac:dyDescent="0.3">
      <c r="B3034"/>
      <c r="C3034"/>
      <c r="D3034"/>
      <c r="E3034"/>
      <c r="F3034"/>
    </row>
    <row r="3035" spans="2:6" x14ac:dyDescent="0.3">
      <c r="B3035"/>
      <c r="C3035"/>
      <c r="D3035"/>
      <c r="E3035"/>
      <c r="F3035"/>
    </row>
    <row r="3036" spans="2:6" x14ac:dyDescent="0.3">
      <c r="B3036"/>
      <c r="C3036"/>
      <c r="D3036"/>
      <c r="E3036"/>
      <c r="F3036"/>
    </row>
    <row r="3037" spans="2:6" x14ac:dyDescent="0.3">
      <c r="B3037"/>
      <c r="C3037"/>
      <c r="D3037"/>
      <c r="E3037"/>
      <c r="F3037"/>
    </row>
    <row r="3038" spans="2:6" x14ac:dyDescent="0.3">
      <c r="B3038"/>
      <c r="C3038"/>
      <c r="D3038"/>
      <c r="E3038"/>
      <c r="F3038"/>
    </row>
    <row r="3039" spans="2:6" x14ac:dyDescent="0.3">
      <c r="B3039"/>
      <c r="C3039"/>
      <c r="D3039"/>
      <c r="E3039"/>
      <c r="F3039"/>
    </row>
    <row r="3040" spans="2:6" x14ac:dyDescent="0.3">
      <c r="B3040"/>
      <c r="C3040"/>
      <c r="D3040"/>
      <c r="E3040"/>
      <c r="F3040"/>
    </row>
    <row r="3041" spans="2:6" x14ac:dyDescent="0.3">
      <c r="B3041"/>
      <c r="C3041"/>
      <c r="D3041"/>
      <c r="E3041"/>
      <c r="F3041"/>
    </row>
    <row r="3042" spans="2:6" x14ac:dyDescent="0.3">
      <c r="B3042"/>
      <c r="C3042"/>
      <c r="D3042"/>
      <c r="E3042"/>
      <c r="F3042"/>
    </row>
    <row r="3043" spans="2:6" x14ac:dyDescent="0.3">
      <c r="B3043"/>
      <c r="C3043"/>
      <c r="D3043"/>
      <c r="E3043"/>
      <c r="F3043"/>
    </row>
    <row r="3044" spans="2:6" x14ac:dyDescent="0.3">
      <c r="B3044"/>
      <c r="C3044"/>
      <c r="D3044"/>
      <c r="E3044"/>
      <c r="F3044"/>
    </row>
    <row r="3045" spans="2:6" x14ac:dyDescent="0.3">
      <c r="B3045"/>
      <c r="C3045"/>
      <c r="D3045"/>
      <c r="E3045"/>
      <c r="F3045"/>
    </row>
    <row r="3046" spans="2:6" x14ac:dyDescent="0.3">
      <c r="B3046"/>
      <c r="C3046"/>
      <c r="D3046"/>
      <c r="E3046"/>
      <c r="F3046"/>
    </row>
    <row r="3047" spans="2:6" x14ac:dyDescent="0.3">
      <c r="B3047"/>
      <c r="C3047"/>
      <c r="D3047"/>
      <c r="E3047"/>
      <c r="F3047"/>
    </row>
    <row r="3048" spans="2:6" x14ac:dyDescent="0.3">
      <c r="B3048"/>
      <c r="C3048"/>
      <c r="D3048"/>
      <c r="E3048"/>
      <c r="F3048"/>
    </row>
    <row r="3049" spans="2:6" x14ac:dyDescent="0.3">
      <c r="B3049"/>
      <c r="C3049"/>
      <c r="D3049"/>
      <c r="E3049"/>
      <c r="F3049"/>
    </row>
    <row r="3050" spans="2:6" x14ac:dyDescent="0.3">
      <c r="B3050"/>
      <c r="C3050"/>
      <c r="D3050"/>
      <c r="E3050"/>
      <c r="F3050"/>
    </row>
    <row r="3051" spans="2:6" x14ac:dyDescent="0.3">
      <c r="B3051"/>
      <c r="C3051"/>
      <c r="D3051"/>
      <c r="E3051"/>
      <c r="F3051"/>
    </row>
    <row r="3052" spans="2:6" x14ac:dyDescent="0.3">
      <c r="B3052"/>
      <c r="C3052"/>
      <c r="D3052"/>
      <c r="E3052"/>
      <c r="F3052"/>
    </row>
    <row r="3053" spans="2:6" x14ac:dyDescent="0.3">
      <c r="B3053"/>
      <c r="C3053"/>
      <c r="D3053"/>
      <c r="E3053"/>
      <c r="F3053"/>
    </row>
    <row r="3054" spans="2:6" x14ac:dyDescent="0.3">
      <c r="B3054"/>
      <c r="C3054"/>
      <c r="D3054"/>
      <c r="E3054"/>
      <c r="F3054"/>
    </row>
    <row r="3055" spans="2:6" x14ac:dyDescent="0.3">
      <c r="B3055"/>
      <c r="C3055"/>
      <c r="D3055"/>
      <c r="E3055"/>
      <c r="F3055"/>
    </row>
    <row r="3056" spans="2:6" x14ac:dyDescent="0.3">
      <c r="B3056"/>
      <c r="C3056"/>
      <c r="D3056"/>
      <c r="E3056"/>
      <c r="F3056"/>
    </row>
    <row r="3057" spans="2:6" x14ac:dyDescent="0.3">
      <c r="B3057"/>
      <c r="C3057"/>
      <c r="D3057"/>
      <c r="E3057"/>
      <c r="F3057"/>
    </row>
    <row r="3058" spans="2:6" x14ac:dyDescent="0.3">
      <c r="B3058"/>
      <c r="C3058"/>
      <c r="D3058"/>
      <c r="E3058"/>
      <c r="F3058"/>
    </row>
    <row r="3059" spans="2:6" x14ac:dyDescent="0.3">
      <c r="B3059"/>
      <c r="C3059"/>
      <c r="D3059"/>
      <c r="E3059"/>
      <c r="F3059"/>
    </row>
    <row r="3060" spans="2:6" x14ac:dyDescent="0.3">
      <c r="B3060"/>
      <c r="C3060"/>
      <c r="D3060"/>
      <c r="E3060"/>
      <c r="F3060"/>
    </row>
    <row r="3061" spans="2:6" x14ac:dyDescent="0.3">
      <c r="B3061"/>
      <c r="C3061"/>
      <c r="D3061"/>
      <c r="E3061"/>
      <c r="F3061"/>
    </row>
    <row r="3062" spans="2:6" x14ac:dyDescent="0.3">
      <c r="B3062"/>
      <c r="C3062"/>
      <c r="D3062"/>
      <c r="E3062"/>
      <c r="F3062"/>
    </row>
    <row r="3063" spans="2:6" x14ac:dyDescent="0.3">
      <c r="B3063"/>
      <c r="C3063"/>
      <c r="D3063"/>
      <c r="E3063"/>
      <c r="F3063"/>
    </row>
    <row r="3064" spans="2:6" x14ac:dyDescent="0.3">
      <c r="B3064"/>
      <c r="C3064"/>
      <c r="D3064"/>
      <c r="E3064"/>
      <c r="F3064"/>
    </row>
    <row r="3065" spans="2:6" x14ac:dyDescent="0.3">
      <c r="B3065"/>
      <c r="C3065"/>
      <c r="D3065"/>
      <c r="E3065"/>
      <c r="F3065"/>
    </row>
    <row r="3066" spans="2:6" x14ac:dyDescent="0.3">
      <c r="B3066"/>
      <c r="C3066"/>
      <c r="D3066"/>
      <c r="E3066"/>
      <c r="F3066"/>
    </row>
    <row r="3067" spans="2:6" x14ac:dyDescent="0.3">
      <c r="B3067"/>
      <c r="C3067"/>
      <c r="D3067"/>
      <c r="E3067"/>
      <c r="F3067"/>
    </row>
    <row r="3068" spans="2:6" x14ac:dyDescent="0.3">
      <c r="B3068"/>
      <c r="C3068"/>
      <c r="D3068"/>
      <c r="E3068"/>
      <c r="F3068"/>
    </row>
    <row r="3069" spans="2:6" x14ac:dyDescent="0.3">
      <c r="B3069"/>
      <c r="C3069"/>
      <c r="D3069"/>
      <c r="E3069"/>
      <c r="F3069"/>
    </row>
    <row r="3070" spans="2:6" x14ac:dyDescent="0.3">
      <c r="B3070"/>
      <c r="C3070"/>
      <c r="D3070"/>
      <c r="E3070"/>
      <c r="F3070"/>
    </row>
    <row r="3071" spans="2:6" x14ac:dyDescent="0.3">
      <c r="B3071"/>
      <c r="C3071"/>
      <c r="D3071"/>
      <c r="E3071"/>
      <c r="F3071"/>
    </row>
    <row r="3072" spans="2:6" x14ac:dyDescent="0.3">
      <c r="B3072"/>
      <c r="C3072"/>
      <c r="D3072"/>
      <c r="E3072"/>
      <c r="F3072"/>
    </row>
    <row r="3073" spans="2:6" x14ac:dyDescent="0.3">
      <c r="B3073"/>
      <c r="C3073"/>
      <c r="D3073"/>
      <c r="E3073"/>
      <c r="F3073"/>
    </row>
    <row r="3074" spans="2:6" x14ac:dyDescent="0.3">
      <c r="B3074"/>
      <c r="C3074"/>
      <c r="D3074"/>
      <c r="E3074"/>
      <c r="F3074"/>
    </row>
    <row r="3075" spans="2:6" x14ac:dyDescent="0.3">
      <c r="B3075"/>
      <c r="C3075"/>
      <c r="D3075"/>
      <c r="E3075"/>
      <c r="F3075"/>
    </row>
    <row r="3076" spans="2:6" x14ac:dyDescent="0.3">
      <c r="B3076"/>
      <c r="C3076"/>
      <c r="D3076"/>
      <c r="E3076"/>
      <c r="F3076"/>
    </row>
    <row r="3077" spans="2:6" x14ac:dyDescent="0.3">
      <c r="B3077"/>
      <c r="C3077"/>
      <c r="D3077"/>
      <c r="E3077"/>
      <c r="F3077"/>
    </row>
    <row r="3078" spans="2:6" x14ac:dyDescent="0.3">
      <c r="B3078"/>
      <c r="C3078"/>
      <c r="D3078"/>
      <c r="E3078"/>
      <c r="F3078"/>
    </row>
    <row r="3079" spans="2:6" x14ac:dyDescent="0.3">
      <c r="B3079"/>
      <c r="C3079"/>
      <c r="D3079"/>
      <c r="E3079"/>
      <c r="F3079"/>
    </row>
    <row r="3080" spans="2:6" x14ac:dyDescent="0.3">
      <c r="B3080"/>
      <c r="C3080"/>
      <c r="D3080"/>
      <c r="E3080"/>
      <c r="F3080"/>
    </row>
    <row r="3081" spans="2:6" x14ac:dyDescent="0.3">
      <c r="B3081"/>
      <c r="C3081"/>
      <c r="D3081"/>
      <c r="E3081"/>
      <c r="F3081"/>
    </row>
    <row r="3082" spans="2:6" x14ac:dyDescent="0.3">
      <c r="B3082"/>
      <c r="C3082"/>
      <c r="D3082"/>
      <c r="E3082"/>
      <c r="F3082"/>
    </row>
    <row r="3083" spans="2:6" x14ac:dyDescent="0.3">
      <c r="B3083"/>
      <c r="C3083"/>
      <c r="D3083"/>
      <c r="E3083"/>
      <c r="F3083"/>
    </row>
    <row r="3084" spans="2:6" x14ac:dyDescent="0.3">
      <c r="B3084"/>
      <c r="C3084"/>
      <c r="D3084"/>
      <c r="E3084"/>
      <c r="F3084"/>
    </row>
    <row r="3085" spans="2:6" x14ac:dyDescent="0.3">
      <c r="B3085"/>
      <c r="C3085"/>
      <c r="D3085"/>
      <c r="E3085"/>
      <c r="F3085"/>
    </row>
    <row r="3086" spans="2:6" x14ac:dyDescent="0.3">
      <c r="B3086"/>
      <c r="C3086"/>
      <c r="D3086"/>
      <c r="E3086"/>
      <c r="F3086"/>
    </row>
    <row r="3087" spans="2:6" x14ac:dyDescent="0.3">
      <c r="B3087"/>
      <c r="C3087"/>
      <c r="D3087"/>
      <c r="E3087"/>
      <c r="F3087"/>
    </row>
    <row r="3088" spans="2:6" x14ac:dyDescent="0.3">
      <c r="B3088"/>
      <c r="C3088"/>
      <c r="D3088"/>
      <c r="E3088"/>
      <c r="F3088"/>
    </row>
    <row r="3089" spans="2:6" x14ac:dyDescent="0.3">
      <c r="B3089"/>
      <c r="C3089"/>
      <c r="D3089"/>
      <c r="E3089"/>
      <c r="F3089"/>
    </row>
    <row r="3090" spans="2:6" x14ac:dyDescent="0.3">
      <c r="B3090"/>
      <c r="C3090"/>
      <c r="D3090"/>
      <c r="E3090"/>
      <c r="F3090"/>
    </row>
    <row r="3091" spans="2:6" x14ac:dyDescent="0.3">
      <c r="B3091"/>
      <c r="C3091"/>
      <c r="D3091"/>
      <c r="E3091"/>
      <c r="F3091"/>
    </row>
    <row r="3092" spans="2:6" x14ac:dyDescent="0.3">
      <c r="B3092"/>
      <c r="C3092"/>
      <c r="D3092"/>
      <c r="E3092"/>
      <c r="F3092"/>
    </row>
    <row r="3093" spans="2:6" x14ac:dyDescent="0.3">
      <c r="B3093"/>
      <c r="C3093"/>
      <c r="D3093"/>
      <c r="E3093"/>
      <c r="F3093"/>
    </row>
    <row r="3094" spans="2:6" x14ac:dyDescent="0.3">
      <c r="B3094"/>
      <c r="C3094"/>
      <c r="D3094"/>
      <c r="E3094"/>
      <c r="F3094"/>
    </row>
    <row r="3095" spans="2:6" x14ac:dyDescent="0.3">
      <c r="B3095"/>
      <c r="C3095"/>
      <c r="D3095"/>
      <c r="E3095"/>
      <c r="F3095"/>
    </row>
    <row r="3096" spans="2:6" x14ac:dyDescent="0.3">
      <c r="B3096"/>
      <c r="C3096"/>
      <c r="D3096"/>
      <c r="E3096"/>
      <c r="F3096"/>
    </row>
    <row r="3097" spans="2:6" x14ac:dyDescent="0.3">
      <c r="B3097"/>
      <c r="C3097"/>
      <c r="D3097"/>
      <c r="E3097"/>
      <c r="F3097"/>
    </row>
    <row r="3098" spans="2:6" x14ac:dyDescent="0.3">
      <c r="B3098"/>
      <c r="C3098"/>
      <c r="D3098"/>
      <c r="E3098"/>
      <c r="F3098"/>
    </row>
    <row r="3099" spans="2:6" x14ac:dyDescent="0.3">
      <c r="B3099"/>
      <c r="C3099"/>
      <c r="D3099"/>
      <c r="E3099"/>
      <c r="F3099"/>
    </row>
    <row r="3100" spans="2:6" x14ac:dyDescent="0.3">
      <c r="B3100"/>
      <c r="C3100"/>
      <c r="D3100"/>
      <c r="E3100"/>
      <c r="F3100"/>
    </row>
    <row r="3101" spans="2:6" x14ac:dyDescent="0.3">
      <c r="B3101"/>
      <c r="C3101"/>
      <c r="D3101"/>
      <c r="E3101"/>
      <c r="F3101"/>
    </row>
    <row r="3102" spans="2:6" x14ac:dyDescent="0.3">
      <c r="B3102"/>
      <c r="C3102"/>
      <c r="D3102"/>
      <c r="E3102"/>
      <c r="F3102"/>
    </row>
    <row r="3103" spans="2:6" x14ac:dyDescent="0.3">
      <c r="B3103"/>
      <c r="C3103"/>
      <c r="D3103"/>
      <c r="E3103"/>
      <c r="F3103"/>
    </row>
    <row r="3104" spans="2:6" x14ac:dyDescent="0.3">
      <c r="B3104"/>
      <c r="C3104"/>
      <c r="D3104"/>
      <c r="E3104"/>
      <c r="F3104"/>
    </row>
    <row r="3105" spans="2:6" x14ac:dyDescent="0.3">
      <c r="B3105"/>
      <c r="C3105"/>
      <c r="D3105"/>
      <c r="E3105"/>
      <c r="F3105"/>
    </row>
    <row r="3106" spans="2:6" x14ac:dyDescent="0.3">
      <c r="B3106"/>
      <c r="C3106"/>
      <c r="D3106"/>
      <c r="E3106"/>
      <c r="F3106"/>
    </row>
    <row r="3107" spans="2:6" x14ac:dyDescent="0.3">
      <c r="B3107"/>
      <c r="C3107"/>
      <c r="D3107"/>
      <c r="E3107"/>
      <c r="F3107"/>
    </row>
    <row r="3108" spans="2:6" x14ac:dyDescent="0.3">
      <c r="B3108"/>
      <c r="C3108"/>
      <c r="D3108"/>
      <c r="E3108"/>
      <c r="F3108"/>
    </row>
    <row r="3109" spans="2:6" x14ac:dyDescent="0.3">
      <c r="B3109"/>
      <c r="C3109"/>
      <c r="D3109"/>
      <c r="E3109"/>
      <c r="F3109"/>
    </row>
    <row r="3110" spans="2:6" x14ac:dyDescent="0.3">
      <c r="B3110"/>
      <c r="C3110"/>
      <c r="D3110"/>
      <c r="E3110"/>
      <c r="F3110"/>
    </row>
    <row r="3111" spans="2:6" x14ac:dyDescent="0.3">
      <c r="B3111"/>
      <c r="C3111"/>
      <c r="D3111"/>
      <c r="E3111"/>
      <c r="F3111"/>
    </row>
    <row r="3112" spans="2:6" x14ac:dyDescent="0.3">
      <c r="B3112"/>
      <c r="C3112"/>
      <c r="D3112"/>
      <c r="E3112"/>
      <c r="F3112"/>
    </row>
    <row r="3113" spans="2:6" x14ac:dyDescent="0.3">
      <c r="B3113"/>
      <c r="C3113"/>
      <c r="D3113"/>
      <c r="E3113"/>
      <c r="F3113"/>
    </row>
    <row r="3114" spans="2:6" x14ac:dyDescent="0.3">
      <c r="B3114"/>
      <c r="C3114"/>
      <c r="D3114"/>
      <c r="E3114"/>
      <c r="F3114"/>
    </row>
    <row r="3115" spans="2:6" x14ac:dyDescent="0.3">
      <c r="B3115"/>
      <c r="C3115"/>
      <c r="D3115"/>
      <c r="E3115"/>
      <c r="F3115"/>
    </row>
    <row r="3116" spans="2:6" x14ac:dyDescent="0.3">
      <c r="B3116"/>
      <c r="C3116"/>
      <c r="D3116"/>
      <c r="E3116"/>
      <c r="F3116"/>
    </row>
    <row r="3117" spans="2:6" x14ac:dyDescent="0.3">
      <c r="B3117"/>
      <c r="C3117"/>
      <c r="D3117"/>
      <c r="E3117"/>
      <c r="F3117"/>
    </row>
    <row r="3118" spans="2:6" x14ac:dyDescent="0.3">
      <c r="B3118"/>
      <c r="C3118"/>
      <c r="D3118"/>
      <c r="E3118"/>
      <c r="F3118"/>
    </row>
    <row r="3119" spans="2:6" x14ac:dyDescent="0.3">
      <c r="B3119"/>
      <c r="C3119"/>
      <c r="D3119"/>
      <c r="E3119"/>
      <c r="F3119"/>
    </row>
    <row r="3120" spans="2:6" x14ac:dyDescent="0.3">
      <c r="B3120"/>
      <c r="C3120"/>
      <c r="D3120"/>
      <c r="E3120"/>
      <c r="F3120"/>
    </row>
    <row r="3121" spans="2:6" x14ac:dyDescent="0.3">
      <c r="B3121"/>
      <c r="C3121"/>
      <c r="D3121"/>
      <c r="E3121"/>
      <c r="F3121"/>
    </row>
    <row r="3122" spans="2:6" x14ac:dyDescent="0.3">
      <c r="B3122"/>
      <c r="C3122"/>
      <c r="D3122"/>
      <c r="E3122"/>
      <c r="F3122"/>
    </row>
    <row r="3123" spans="2:6" x14ac:dyDescent="0.3">
      <c r="B3123"/>
      <c r="C3123"/>
      <c r="D3123"/>
      <c r="E3123"/>
      <c r="F3123"/>
    </row>
    <row r="3124" spans="2:6" x14ac:dyDescent="0.3">
      <c r="B3124"/>
      <c r="C3124"/>
      <c r="D3124"/>
      <c r="E3124"/>
      <c r="F3124"/>
    </row>
    <row r="3125" spans="2:6" x14ac:dyDescent="0.3">
      <c r="B3125"/>
      <c r="C3125"/>
      <c r="D3125"/>
      <c r="E3125"/>
      <c r="F3125"/>
    </row>
    <row r="3126" spans="2:6" x14ac:dyDescent="0.3">
      <c r="B3126"/>
      <c r="C3126"/>
      <c r="D3126"/>
      <c r="E3126"/>
      <c r="F3126"/>
    </row>
    <row r="3127" spans="2:6" x14ac:dyDescent="0.3">
      <c r="B3127"/>
      <c r="C3127"/>
      <c r="D3127"/>
      <c r="E3127"/>
      <c r="F3127"/>
    </row>
    <row r="3128" spans="2:6" x14ac:dyDescent="0.3">
      <c r="B3128"/>
      <c r="C3128"/>
      <c r="D3128"/>
      <c r="E3128"/>
      <c r="F3128"/>
    </row>
    <row r="3129" spans="2:6" x14ac:dyDescent="0.3">
      <c r="B3129"/>
      <c r="C3129"/>
      <c r="D3129"/>
      <c r="E3129"/>
      <c r="F3129"/>
    </row>
    <row r="3130" spans="2:6" x14ac:dyDescent="0.3">
      <c r="B3130"/>
      <c r="C3130"/>
      <c r="D3130"/>
      <c r="E3130"/>
      <c r="F3130"/>
    </row>
    <row r="3131" spans="2:6" x14ac:dyDescent="0.3">
      <c r="B3131"/>
      <c r="C3131"/>
      <c r="D3131"/>
      <c r="E3131"/>
      <c r="F3131"/>
    </row>
    <row r="3132" spans="2:6" x14ac:dyDescent="0.3">
      <c r="B3132"/>
      <c r="C3132"/>
      <c r="D3132"/>
      <c r="E3132"/>
      <c r="F3132"/>
    </row>
    <row r="3133" spans="2:6" x14ac:dyDescent="0.3">
      <c r="B3133"/>
      <c r="C3133"/>
      <c r="D3133"/>
      <c r="E3133"/>
      <c r="F3133"/>
    </row>
    <row r="3134" spans="2:6" x14ac:dyDescent="0.3">
      <c r="B3134"/>
      <c r="C3134"/>
      <c r="D3134"/>
      <c r="E3134"/>
      <c r="F3134"/>
    </row>
    <row r="3135" spans="2:6" x14ac:dyDescent="0.3">
      <c r="B3135"/>
      <c r="C3135"/>
      <c r="D3135"/>
      <c r="E3135"/>
      <c r="F3135"/>
    </row>
    <row r="3136" spans="2:6" x14ac:dyDescent="0.3">
      <c r="B3136"/>
      <c r="C3136"/>
      <c r="D3136"/>
      <c r="E3136"/>
      <c r="F3136"/>
    </row>
    <row r="3137" spans="2:6" x14ac:dyDescent="0.3">
      <c r="B3137"/>
      <c r="C3137"/>
      <c r="D3137"/>
      <c r="E3137"/>
      <c r="F3137"/>
    </row>
    <row r="3138" spans="2:6" x14ac:dyDescent="0.3">
      <c r="B3138"/>
      <c r="C3138"/>
      <c r="D3138"/>
      <c r="E3138"/>
      <c r="F3138"/>
    </row>
    <row r="3139" spans="2:6" x14ac:dyDescent="0.3">
      <c r="B3139"/>
      <c r="C3139"/>
      <c r="D3139"/>
      <c r="E3139"/>
      <c r="F3139"/>
    </row>
    <row r="3140" spans="2:6" x14ac:dyDescent="0.3">
      <c r="B3140"/>
      <c r="C3140"/>
      <c r="D3140"/>
      <c r="E3140"/>
      <c r="F3140"/>
    </row>
    <row r="3141" spans="2:6" x14ac:dyDescent="0.3">
      <c r="B3141"/>
      <c r="C3141"/>
      <c r="D3141"/>
      <c r="E3141"/>
      <c r="F3141"/>
    </row>
    <row r="3142" spans="2:6" x14ac:dyDescent="0.3">
      <c r="B3142"/>
      <c r="C3142"/>
      <c r="D3142"/>
      <c r="E3142"/>
      <c r="F3142"/>
    </row>
    <row r="3143" spans="2:6" x14ac:dyDescent="0.3">
      <c r="B3143"/>
      <c r="C3143"/>
      <c r="D3143"/>
      <c r="E3143"/>
      <c r="F3143"/>
    </row>
    <row r="3144" spans="2:6" x14ac:dyDescent="0.3">
      <c r="B3144"/>
      <c r="C3144"/>
      <c r="D3144"/>
      <c r="E3144"/>
      <c r="F3144"/>
    </row>
    <row r="3145" spans="2:6" x14ac:dyDescent="0.3">
      <c r="B3145"/>
      <c r="C3145"/>
      <c r="D3145"/>
      <c r="E3145"/>
      <c r="F3145"/>
    </row>
    <row r="3146" spans="2:6" x14ac:dyDescent="0.3">
      <c r="B3146"/>
      <c r="C3146"/>
      <c r="D3146"/>
      <c r="E3146"/>
      <c r="F3146"/>
    </row>
    <row r="3147" spans="2:6" x14ac:dyDescent="0.3">
      <c r="B3147"/>
      <c r="C3147"/>
      <c r="D3147"/>
      <c r="E3147"/>
      <c r="F3147"/>
    </row>
    <row r="3148" spans="2:6" x14ac:dyDescent="0.3">
      <c r="B3148"/>
      <c r="C3148"/>
      <c r="D3148"/>
      <c r="E3148"/>
      <c r="F3148"/>
    </row>
    <row r="3149" spans="2:6" x14ac:dyDescent="0.3">
      <c r="B3149"/>
      <c r="C3149"/>
      <c r="D3149"/>
      <c r="E3149"/>
      <c r="F3149"/>
    </row>
    <row r="3150" spans="2:6" x14ac:dyDescent="0.3">
      <c r="B3150"/>
      <c r="C3150"/>
      <c r="D3150"/>
      <c r="E3150"/>
      <c r="F3150"/>
    </row>
    <row r="3151" spans="2:6" x14ac:dyDescent="0.3">
      <c r="B3151"/>
      <c r="C3151"/>
      <c r="D3151"/>
      <c r="E3151"/>
      <c r="F3151"/>
    </row>
    <row r="3152" spans="2:6" x14ac:dyDescent="0.3">
      <c r="B3152"/>
      <c r="C3152"/>
      <c r="D3152"/>
      <c r="E3152"/>
      <c r="F3152"/>
    </row>
    <row r="3153" spans="2:6" x14ac:dyDescent="0.3">
      <c r="B3153"/>
      <c r="C3153"/>
      <c r="D3153"/>
      <c r="E3153"/>
      <c r="F3153"/>
    </row>
    <row r="3154" spans="2:6" x14ac:dyDescent="0.3">
      <c r="B3154"/>
      <c r="C3154"/>
      <c r="D3154"/>
      <c r="E3154"/>
      <c r="F3154"/>
    </row>
    <row r="3155" spans="2:6" x14ac:dyDescent="0.3">
      <c r="B3155"/>
      <c r="C3155"/>
      <c r="D3155"/>
      <c r="E3155"/>
      <c r="F3155"/>
    </row>
    <row r="3156" spans="2:6" x14ac:dyDescent="0.3">
      <c r="B3156"/>
      <c r="C3156"/>
      <c r="D3156"/>
      <c r="E3156"/>
      <c r="F3156"/>
    </row>
    <row r="3157" spans="2:6" x14ac:dyDescent="0.3">
      <c r="B3157"/>
      <c r="C3157"/>
      <c r="D3157"/>
      <c r="E3157"/>
      <c r="F3157"/>
    </row>
    <row r="3158" spans="2:6" x14ac:dyDescent="0.3">
      <c r="B3158"/>
      <c r="C3158"/>
      <c r="D3158"/>
      <c r="E3158"/>
      <c r="F3158"/>
    </row>
    <row r="3159" spans="2:6" x14ac:dyDescent="0.3">
      <c r="B3159"/>
      <c r="C3159"/>
      <c r="D3159"/>
      <c r="E3159"/>
      <c r="F3159"/>
    </row>
    <row r="3160" spans="2:6" x14ac:dyDescent="0.3">
      <c r="B3160"/>
      <c r="C3160"/>
      <c r="D3160"/>
      <c r="E3160"/>
      <c r="F3160"/>
    </row>
    <row r="3161" spans="2:6" x14ac:dyDescent="0.3">
      <c r="B3161"/>
      <c r="C3161"/>
      <c r="D3161"/>
      <c r="E3161"/>
      <c r="F3161"/>
    </row>
    <row r="3162" spans="2:6" x14ac:dyDescent="0.3">
      <c r="B3162"/>
      <c r="C3162"/>
      <c r="D3162"/>
      <c r="E3162"/>
      <c r="F3162"/>
    </row>
    <row r="3163" spans="2:6" x14ac:dyDescent="0.3">
      <c r="B3163"/>
      <c r="C3163"/>
      <c r="D3163"/>
      <c r="E3163"/>
      <c r="F3163"/>
    </row>
    <row r="3164" spans="2:6" x14ac:dyDescent="0.3">
      <c r="B3164"/>
      <c r="C3164"/>
      <c r="D3164"/>
      <c r="E3164"/>
      <c r="F3164"/>
    </row>
    <row r="3165" spans="2:6" x14ac:dyDescent="0.3">
      <c r="B3165"/>
      <c r="C3165"/>
      <c r="D3165"/>
      <c r="E3165"/>
      <c r="F3165"/>
    </row>
    <row r="3166" spans="2:6" x14ac:dyDescent="0.3">
      <c r="B3166"/>
      <c r="C3166"/>
      <c r="D3166"/>
      <c r="E3166"/>
      <c r="F3166"/>
    </row>
    <row r="3167" spans="2:6" x14ac:dyDescent="0.3">
      <c r="B3167"/>
      <c r="C3167"/>
      <c r="D3167"/>
      <c r="E3167"/>
      <c r="F3167"/>
    </row>
    <row r="3168" spans="2:6" x14ac:dyDescent="0.3">
      <c r="B3168"/>
      <c r="C3168"/>
      <c r="D3168"/>
      <c r="E3168"/>
      <c r="F3168"/>
    </row>
    <row r="3169" spans="2:6" x14ac:dyDescent="0.3">
      <c r="B3169"/>
      <c r="C3169"/>
      <c r="D3169"/>
      <c r="E3169"/>
      <c r="F3169"/>
    </row>
    <row r="3170" spans="2:6" x14ac:dyDescent="0.3">
      <c r="B3170"/>
      <c r="C3170"/>
      <c r="D3170"/>
      <c r="E3170"/>
      <c r="F3170"/>
    </row>
    <row r="3171" spans="2:6" x14ac:dyDescent="0.3">
      <c r="B3171"/>
      <c r="C3171"/>
      <c r="D3171"/>
      <c r="E3171"/>
      <c r="F3171"/>
    </row>
    <row r="3172" spans="2:6" x14ac:dyDescent="0.3">
      <c r="B3172"/>
      <c r="C3172"/>
      <c r="D3172"/>
      <c r="E3172"/>
      <c r="F3172"/>
    </row>
    <row r="3173" spans="2:6" x14ac:dyDescent="0.3">
      <c r="B3173"/>
      <c r="C3173"/>
      <c r="D3173"/>
      <c r="E3173"/>
      <c r="F3173"/>
    </row>
    <row r="3174" spans="2:6" x14ac:dyDescent="0.3">
      <c r="B3174"/>
      <c r="C3174"/>
      <c r="D3174"/>
      <c r="E3174"/>
      <c r="F3174"/>
    </row>
    <row r="3175" spans="2:6" x14ac:dyDescent="0.3">
      <c r="B3175"/>
      <c r="C3175"/>
      <c r="D3175"/>
      <c r="E3175"/>
      <c r="F3175"/>
    </row>
    <row r="3176" spans="2:6" x14ac:dyDescent="0.3">
      <c r="B3176"/>
      <c r="C3176"/>
      <c r="D3176"/>
      <c r="E3176"/>
      <c r="F3176"/>
    </row>
    <row r="3177" spans="2:6" x14ac:dyDescent="0.3">
      <c r="B3177"/>
      <c r="C3177"/>
      <c r="D3177"/>
      <c r="E3177"/>
      <c r="F3177"/>
    </row>
    <row r="3178" spans="2:6" x14ac:dyDescent="0.3">
      <c r="B3178"/>
      <c r="C3178"/>
      <c r="D3178"/>
      <c r="E3178"/>
      <c r="F3178"/>
    </row>
    <row r="3179" spans="2:6" x14ac:dyDescent="0.3">
      <c r="B3179"/>
      <c r="C3179"/>
      <c r="D3179"/>
      <c r="E3179"/>
      <c r="F3179"/>
    </row>
    <row r="3180" spans="2:6" x14ac:dyDescent="0.3">
      <c r="B3180"/>
      <c r="C3180"/>
      <c r="D3180"/>
      <c r="E3180"/>
      <c r="F3180"/>
    </row>
    <row r="3181" spans="2:6" x14ac:dyDescent="0.3">
      <c r="B3181"/>
      <c r="C3181"/>
      <c r="D3181"/>
      <c r="E3181"/>
      <c r="F3181"/>
    </row>
    <row r="3182" spans="2:6" x14ac:dyDescent="0.3">
      <c r="B3182"/>
      <c r="C3182"/>
      <c r="D3182"/>
      <c r="E3182"/>
      <c r="F3182"/>
    </row>
    <row r="3183" spans="2:6" x14ac:dyDescent="0.3">
      <c r="B3183"/>
      <c r="C3183"/>
      <c r="D3183"/>
      <c r="E3183"/>
      <c r="F3183"/>
    </row>
    <row r="3184" spans="2:6" x14ac:dyDescent="0.3">
      <c r="B3184"/>
      <c r="C3184"/>
      <c r="D3184"/>
      <c r="E3184"/>
      <c r="F3184"/>
    </row>
    <row r="3185" spans="2:6" x14ac:dyDescent="0.3">
      <c r="B3185"/>
      <c r="C3185"/>
      <c r="D3185"/>
      <c r="E3185"/>
      <c r="F3185"/>
    </row>
    <row r="3186" spans="2:6" x14ac:dyDescent="0.3">
      <c r="B3186"/>
      <c r="C3186"/>
      <c r="D3186"/>
      <c r="E3186"/>
      <c r="F3186"/>
    </row>
    <row r="3187" spans="2:6" x14ac:dyDescent="0.3">
      <c r="B3187"/>
      <c r="C3187"/>
      <c r="D3187"/>
      <c r="E3187"/>
      <c r="F3187"/>
    </row>
    <row r="3188" spans="2:6" x14ac:dyDescent="0.3">
      <c r="B3188"/>
      <c r="C3188"/>
      <c r="D3188"/>
      <c r="E3188"/>
      <c r="F3188"/>
    </row>
    <row r="3189" spans="2:6" x14ac:dyDescent="0.3">
      <c r="B3189"/>
      <c r="C3189"/>
      <c r="D3189"/>
      <c r="E3189"/>
      <c r="F3189"/>
    </row>
    <row r="3190" spans="2:6" x14ac:dyDescent="0.3">
      <c r="B3190"/>
      <c r="C3190"/>
      <c r="D3190"/>
      <c r="E3190"/>
      <c r="F3190"/>
    </row>
    <row r="3191" spans="2:6" x14ac:dyDescent="0.3">
      <c r="B3191"/>
      <c r="C3191"/>
      <c r="D3191"/>
      <c r="E3191"/>
      <c r="F3191"/>
    </row>
    <row r="3192" spans="2:6" x14ac:dyDescent="0.3">
      <c r="B3192"/>
      <c r="C3192"/>
      <c r="D3192"/>
      <c r="E3192"/>
      <c r="F3192"/>
    </row>
    <row r="3193" spans="2:6" x14ac:dyDescent="0.3">
      <c r="B3193"/>
      <c r="C3193"/>
      <c r="D3193"/>
      <c r="E3193"/>
      <c r="F3193"/>
    </row>
    <row r="3194" spans="2:6" x14ac:dyDescent="0.3">
      <c r="B3194"/>
      <c r="C3194"/>
      <c r="D3194"/>
      <c r="E3194"/>
      <c r="F3194"/>
    </row>
    <row r="3195" spans="2:6" x14ac:dyDescent="0.3">
      <c r="B3195"/>
      <c r="C3195"/>
      <c r="D3195"/>
      <c r="E3195"/>
      <c r="F3195"/>
    </row>
    <row r="3196" spans="2:6" x14ac:dyDescent="0.3">
      <c r="B3196"/>
      <c r="C3196"/>
      <c r="D3196"/>
      <c r="E3196"/>
      <c r="F3196"/>
    </row>
    <row r="3197" spans="2:6" x14ac:dyDescent="0.3">
      <c r="B3197"/>
      <c r="C3197"/>
      <c r="D3197"/>
      <c r="E3197"/>
      <c r="F3197"/>
    </row>
    <row r="3198" spans="2:6" x14ac:dyDescent="0.3">
      <c r="B3198"/>
      <c r="C3198"/>
      <c r="D3198"/>
      <c r="E3198"/>
      <c r="F3198"/>
    </row>
    <row r="3199" spans="2:6" x14ac:dyDescent="0.3">
      <c r="B3199"/>
      <c r="C3199"/>
      <c r="D3199"/>
      <c r="E3199"/>
      <c r="F3199"/>
    </row>
    <row r="3200" spans="2:6" x14ac:dyDescent="0.3">
      <c r="B3200"/>
      <c r="C3200"/>
      <c r="D3200"/>
      <c r="E3200"/>
      <c r="F3200"/>
    </row>
    <row r="3201" spans="2:6" x14ac:dyDescent="0.3">
      <c r="B3201"/>
      <c r="C3201"/>
      <c r="D3201"/>
      <c r="E3201"/>
      <c r="F3201"/>
    </row>
    <row r="3202" spans="2:6" x14ac:dyDescent="0.3">
      <c r="B3202"/>
      <c r="C3202"/>
      <c r="D3202"/>
      <c r="E3202"/>
      <c r="F3202"/>
    </row>
    <row r="3203" spans="2:6" x14ac:dyDescent="0.3">
      <c r="B3203"/>
      <c r="C3203"/>
      <c r="D3203"/>
      <c r="E3203"/>
      <c r="F3203"/>
    </row>
    <row r="3204" spans="2:6" x14ac:dyDescent="0.3">
      <c r="B3204"/>
      <c r="C3204"/>
      <c r="D3204"/>
      <c r="E3204"/>
      <c r="F3204"/>
    </row>
    <row r="3205" spans="2:6" x14ac:dyDescent="0.3">
      <c r="B3205"/>
      <c r="C3205"/>
      <c r="D3205"/>
      <c r="E3205"/>
      <c r="F3205"/>
    </row>
    <row r="3206" spans="2:6" x14ac:dyDescent="0.3">
      <c r="B3206"/>
      <c r="C3206"/>
      <c r="D3206"/>
      <c r="E3206"/>
      <c r="F3206"/>
    </row>
    <row r="3207" spans="2:6" x14ac:dyDescent="0.3">
      <c r="B3207"/>
      <c r="C3207"/>
      <c r="D3207"/>
      <c r="E3207"/>
      <c r="F3207"/>
    </row>
    <row r="3208" spans="2:6" x14ac:dyDescent="0.3">
      <c r="B3208"/>
      <c r="C3208"/>
      <c r="D3208"/>
      <c r="E3208"/>
      <c r="F3208"/>
    </row>
    <row r="3209" spans="2:6" x14ac:dyDescent="0.3">
      <c r="B3209"/>
      <c r="C3209"/>
      <c r="D3209"/>
      <c r="E3209"/>
      <c r="F3209"/>
    </row>
    <row r="3210" spans="2:6" x14ac:dyDescent="0.3">
      <c r="B3210"/>
      <c r="C3210"/>
      <c r="D3210"/>
      <c r="E3210"/>
      <c r="F3210"/>
    </row>
    <row r="3211" spans="2:6" x14ac:dyDescent="0.3">
      <c r="B3211"/>
      <c r="C3211"/>
      <c r="D3211"/>
      <c r="E3211"/>
      <c r="F3211"/>
    </row>
    <row r="3212" spans="2:6" x14ac:dyDescent="0.3">
      <c r="B3212"/>
      <c r="C3212"/>
      <c r="D3212"/>
      <c r="E3212"/>
      <c r="F3212"/>
    </row>
    <row r="3213" spans="2:6" x14ac:dyDescent="0.3">
      <c r="B3213"/>
      <c r="C3213"/>
      <c r="D3213"/>
      <c r="E3213"/>
      <c r="F3213"/>
    </row>
    <row r="3214" spans="2:6" x14ac:dyDescent="0.3">
      <c r="B3214"/>
      <c r="C3214"/>
      <c r="D3214"/>
      <c r="E3214"/>
      <c r="F3214"/>
    </row>
    <row r="3215" spans="2:6" x14ac:dyDescent="0.3">
      <c r="B3215"/>
      <c r="C3215"/>
      <c r="D3215"/>
      <c r="E3215"/>
      <c r="F3215"/>
    </row>
    <row r="3216" spans="2:6" x14ac:dyDescent="0.3">
      <c r="B3216"/>
      <c r="C3216"/>
      <c r="D3216"/>
      <c r="E3216"/>
      <c r="F3216"/>
    </row>
    <row r="3217" spans="2:6" x14ac:dyDescent="0.3">
      <c r="B3217"/>
      <c r="C3217"/>
      <c r="D3217"/>
      <c r="E3217"/>
      <c r="F3217"/>
    </row>
    <row r="3218" spans="2:6" x14ac:dyDescent="0.3">
      <c r="B3218"/>
      <c r="C3218"/>
      <c r="D3218"/>
      <c r="E3218"/>
      <c r="F3218"/>
    </row>
    <row r="3219" spans="2:6" x14ac:dyDescent="0.3">
      <c r="B3219"/>
      <c r="C3219"/>
      <c r="D3219"/>
      <c r="E3219"/>
      <c r="F3219"/>
    </row>
    <row r="3220" spans="2:6" x14ac:dyDescent="0.3">
      <c r="B3220"/>
      <c r="C3220"/>
      <c r="D3220"/>
      <c r="E3220"/>
      <c r="F3220"/>
    </row>
    <row r="3221" spans="2:6" x14ac:dyDescent="0.3">
      <c r="B3221"/>
      <c r="C3221"/>
      <c r="D3221"/>
      <c r="E3221"/>
      <c r="F3221"/>
    </row>
    <row r="3222" spans="2:6" x14ac:dyDescent="0.3">
      <c r="B3222"/>
      <c r="C3222"/>
      <c r="D3222"/>
      <c r="E3222"/>
      <c r="F3222"/>
    </row>
    <row r="3223" spans="2:6" x14ac:dyDescent="0.3">
      <c r="B3223"/>
      <c r="C3223"/>
      <c r="D3223"/>
      <c r="E3223"/>
      <c r="F3223"/>
    </row>
    <row r="3224" spans="2:6" x14ac:dyDescent="0.3">
      <c r="B3224"/>
      <c r="C3224"/>
      <c r="D3224"/>
      <c r="E3224"/>
      <c r="F3224"/>
    </row>
    <row r="3225" spans="2:6" x14ac:dyDescent="0.3">
      <c r="B3225"/>
      <c r="C3225"/>
      <c r="D3225"/>
      <c r="E3225"/>
      <c r="F3225"/>
    </row>
    <row r="3226" spans="2:6" x14ac:dyDescent="0.3">
      <c r="B3226"/>
      <c r="C3226"/>
      <c r="D3226"/>
      <c r="E3226"/>
      <c r="F3226"/>
    </row>
    <row r="3227" spans="2:6" x14ac:dyDescent="0.3">
      <c r="B3227"/>
      <c r="C3227"/>
      <c r="D3227"/>
      <c r="E3227"/>
      <c r="F3227"/>
    </row>
    <row r="3228" spans="2:6" x14ac:dyDescent="0.3">
      <c r="B3228"/>
      <c r="C3228"/>
      <c r="D3228"/>
      <c r="E3228"/>
      <c r="F3228"/>
    </row>
    <row r="3229" spans="2:6" x14ac:dyDescent="0.3">
      <c r="B3229"/>
      <c r="C3229"/>
      <c r="D3229"/>
      <c r="E3229"/>
      <c r="F3229"/>
    </row>
    <row r="3230" spans="2:6" x14ac:dyDescent="0.3">
      <c r="B3230"/>
      <c r="C3230"/>
      <c r="D3230"/>
      <c r="E3230"/>
      <c r="F3230"/>
    </row>
    <row r="3231" spans="2:6" x14ac:dyDescent="0.3">
      <c r="B3231"/>
      <c r="C3231"/>
      <c r="D3231"/>
      <c r="E3231"/>
      <c r="F3231"/>
    </row>
    <row r="3232" spans="2:6" x14ac:dyDescent="0.3">
      <c r="B3232"/>
      <c r="C3232"/>
      <c r="D3232"/>
      <c r="E3232"/>
      <c r="F3232"/>
    </row>
    <row r="3233" spans="2:6" x14ac:dyDescent="0.3">
      <c r="B3233"/>
      <c r="C3233"/>
      <c r="D3233"/>
      <c r="E3233"/>
      <c r="F3233"/>
    </row>
    <row r="3234" spans="2:6" x14ac:dyDescent="0.3">
      <c r="B3234"/>
      <c r="C3234"/>
      <c r="D3234"/>
      <c r="E3234"/>
      <c r="F3234"/>
    </row>
    <row r="3235" spans="2:6" x14ac:dyDescent="0.3">
      <c r="B3235"/>
      <c r="C3235"/>
      <c r="D3235"/>
      <c r="E3235"/>
      <c r="F3235"/>
    </row>
    <row r="3236" spans="2:6" x14ac:dyDescent="0.3">
      <c r="B3236"/>
      <c r="C3236"/>
      <c r="D3236"/>
      <c r="E3236"/>
      <c r="F3236"/>
    </row>
    <row r="3237" spans="2:6" x14ac:dyDescent="0.3">
      <c r="B3237"/>
      <c r="C3237"/>
      <c r="D3237"/>
      <c r="E3237"/>
      <c r="F3237"/>
    </row>
    <row r="3238" spans="2:6" x14ac:dyDescent="0.3">
      <c r="B3238"/>
      <c r="C3238"/>
      <c r="D3238"/>
      <c r="E3238"/>
      <c r="F3238"/>
    </row>
    <row r="3239" spans="2:6" x14ac:dyDescent="0.3">
      <c r="B3239"/>
      <c r="C3239"/>
      <c r="D3239"/>
      <c r="E3239"/>
      <c r="F3239"/>
    </row>
    <row r="3240" spans="2:6" x14ac:dyDescent="0.3">
      <c r="B3240"/>
      <c r="C3240"/>
      <c r="D3240"/>
      <c r="E3240"/>
      <c r="F3240"/>
    </row>
    <row r="3241" spans="2:6" x14ac:dyDescent="0.3">
      <c r="B3241"/>
      <c r="C3241"/>
      <c r="D3241"/>
      <c r="E3241"/>
      <c r="F3241"/>
    </row>
    <row r="3242" spans="2:6" x14ac:dyDescent="0.3">
      <c r="B3242"/>
      <c r="C3242"/>
      <c r="D3242"/>
      <c r="E3242"/>
      <c r="F3242"/>
    </row>
    <row r="3243" spans="2:6" x14ac:dyDescent="0.3">
      <c r="B3243"/>
      <c r="C3243"/>
      <c r="D3243"/>
      <c r="E3243"/>
      <c r="F3243"/>
    </row>
    <row r="3244" spans="2:6" x14ac:dyDescent="0.3">
      <c r="B3244"/>
      <c r="C3244"/>
      <c r="D3244"/>
      <c r="E3244"/>
      <c r="F3244"/>
    </row>
    <row r="3245" spans="2:6" x14ac:dyDescent="0.3">
      <c r="B3245"/>
      <c r="C3245"/>
      <c r="D3245"/>
      <c r="E3245"/>
      <c r="F3245"/>
    </row>
    <row r="3246" spans="2:6" x14ac:dyDescent="0.3">
      <c r="B3246"/>
      <c r="C3246"/>
      <c r="D3246"/>
      <c r="E3246"/>
      <c r="F3246"/>
    </row>
    <row r="3247" spans="2:6" x14ac:dyDescent="0.3">
      <c r="B3247"/>
      <c r="C3247"/>
      <c r="D3247"/>
      <c r="E3247"/>
      <c r="F3247"/>
    </row>
    <row r="3248" spans="2:6" x14ac:dyDescent="0.3">
      <c r="B3248"/>
      <c r="C3248"/>
      <c r="D3248"/>
      <c r="E3248"/>
      <c r="F3248"/>
    </row>
    <row r="3249" spans="2:6" x14ac:dyDescent="0.3">
      <c r="B3249"/>
      <c r="C3249"/>
      <c r="D3249"/>
      <c r="E3249"/>
      <c r="F3249"/>
    </row>
    <row r="3250" spans="2:6" x14ac:dyDescent="0.3">
      <c r="B3250"/>
      <c r="C3250"/>
      <c r="D3250"/>
      <c r="E3250"/>
      <c r="F3250"/>
    </row>
    <row r="3251" spans="2:6" x14ac:dyDescent="0.3">
      <c r="B3251"/>
      <c r="C3251"/>
      <c r="D3251"/>
      <c r="E3251"/>
      <c r="F3251"/>
    </row>
    <row r="3252" spans="2:6" x14ac:dyDescent="0.3">
      <c r="B3252"/>
      <c r="C3252"/>
      <c r="D3252"/>
      <c r="E3252"/>
      <c r="F3252"/>
    </row>
    <row r="3253" spans="2:6" x14ac:dyDescent="0.3">
      <c r="B3253"/>
      <c r="C3253"/>
      <c r="D3253"/>
      <c r="E3253"/>
      <c r="F3253"/>
    </row>
    <row r="3254" spans="2:6" x14ac:dyDescent="0.3">
      <c r="B3254"/>
      <c r="C3254"/>
      <c r="D3254"/>
      <c r="E3254"/>
      <c r="F3254"/>
    </row>
    <row r="3255" spans="2:6" x14ac:dyDescent="0.3">
      <c r="B3255"/>
      <c r="C3255"/>
      <c r="D3255"/>
      <c r="E3255"/>
      <c r="F3255"/>
    </row>
    <row r="3256" spans="2:6" x14ac:dyDescent="0.3">
      <c r="B3256"/>
      <c r="C3256"/>
      <c r="D3256"/>
      <c r="E3256"/>
      <c r="F3256"/>
    </row>
    <row r="3257" spans="2:6" x14ac:dyDescent="0.3">
      <c r="B3257"/>
      <c r="C3257"/>
      <c r="D3257"/>
      <c r="E3257"/>
      <c r="F3257"/>
    </row>
    <row r="3258" spans="2:6" x14ac:dyDescent="0.3">
      <c r="B3258"/>
      <c r="C3258"/>
      <c r="D3258"/>
      <c r="E3258"/>
      <c r="F3258"/>
    </row>
    <row r="3259" spans="2:6" x14ac:dyDescent="0.3">
      <c r="B3259"/>
      <c r="C3259"/>
      <c r="D3259"/>
      <c r="E3259"/>
      <c r="F3259"/>
    </row>
    <row r="3260" spans="2:6" x14ac:dyDescent="0.3">
      <c r="B3260"/>
      <c r="C3260"/>
      <c r="D3260"/>
      <c r="E3260"/>
      <c r="F3260"/>
    </row>
    <row r="3261" spans="2:6" x14ac:dyDescent="0.3">
      <c r="B3261"/>
      <c r="C3261"/>
      <c r="D3261"/>
      <c r="E3261"/>
      <c r="F3261"/>
    </row>
    <row r="3262" spans="2:6" x14ac:dyDescent="0.3">
      <c r="B3262"/>
      <c r="C3262"/>
      <c r="D3262"/>
      <c r="E3262"/>
      <c r="F3262"/>
    </row>
    <row r="3263" spans="2:6" x14ac:dyDescent="0.3">
      <c r="B3263"/>
      <c r="C3263"/>
      <c r="D3263"/>
      <c r="E3263"/>
      <c r="F3263"/>
    </row>
    <row r="3264" spans="2:6" x14ac:dyDescent="0.3">
      <c r="B3264"/>
      <c r="C3264"/>
      <c r="D3264"/>
      <c r="E3264"/>
      <c r="F3264"/>
    </row>
    <row r="3265" spans="2:6" x14ac:dyDescent="0.3">
      <c r="B3265"/>
      <c r="C3265"/>
      <c r="D3265"/>
      <c r="E3265"/>
      <c r="F3265"/>
    </row>
    <row r="3266" spans="2:6" x14ac:dyDescent="0.3">
      <c r="B3266"/>
      <c r="C3266"/>
      <c r="D3266"/>
      <c r="E3266"/>
      <c r="F3266"/>
    </row>
    <row r="3267" spans="2:6" x14ac:dyDescent="0.3">
      <c r="B3267"/>
      <c r="C3267"/>
      <c r="D3267"/>
      <c r="E3267"/>
      <c r="F3267"/>
    </row>
    <row r="3268" spans="2:6" x14ac:dyDescent="0.3">
      <c r="B3268"/>
      <c r="C3268"/>
      <c r="D3268"/>
      <c r="E3268"/>
      <c r="F3268"/>
    </row>
    <row r="3269" spans="2:6" x14ac:dyDescent="0.3">
      <c r="B3269"/>
      <c r="C3269"/>
      <c r="D3269"/>
      <c r="E3269"/>
      <c r="F3269"/>
    </row>
    <row r="3270" spans="2:6" x14ac:dyDescent="0.3">
      <c r="B3270"/>
      <c r="C3270"/>
      <c r="D3270"/>
      <c r="E3270"/>
      <c r="F3270"/>
    </row>
    <row r="3271" spans="2:6" x14ac:dyDescent="0.3">
      <c r="B3271"/>
      <c r="C3271"/>
      <c r="D3271"/>
      <c r="E3271"/>
      <c r="F3271"/>
    </row>
    <row r="3272" spans="2:6" x14ac:dyDescent="0.3">
      <c r="B3272"/>
      <c r="C3272"/>
      <c r="D3272"/>
      <c r="E3272"/>
      <c r="F3272"/>
    </row>
    <row r="3273" spans="2:6" x14ac:dyDescent="0.3">
      <c r="B3273"/>
      <c r="C3273"/>
      <c r="D3273"/>
      <c r="E3273"/>
      <c r="F3273"/>
    </row>
    <row r="3274" spans="2:6" x14ac:dyDescent="0.3">
      <c r="B3274"/>
      <c r="C3274"/>
      <c r="D3274"/>
      <c r="E3274"/>
      <c r="F3274"/>
    </row>
    <row r="3275" spans="2:6" x14ac:dyDescent="0.3">
      <c r="B3275"/>
      <c r="C3275"/>
      <c r="D3275"/>
      <c r="E3275"/>
      <c r="F3275"/>
    </row>
    <row r="3276" spans="2:6" x14ac:dyDescent="0.3">
      <c r="B3276"/>
      <c r="C3276"/>
      <c r="D3276"/>
      <c r="E3276"/>
      <c r="F3276"/>
    </row>
    <row r="3277" spans="2:6" x14ac:dyDescent="0.3">
      <c r="B3277"/>
      <c r="C3277"/>
      <c r="D3277"/>
      <c r="E3277"/>
      <c r="F3277"/>
    </row>
    <row r="3278" spans="2:6" x14ac:dyDescent="0.3">
      <c r="B3278"/>
      <c r="C3278"/>
      <c r="D3278"/>
      <c r="E3278"/>
      <c r="F3278"/>
    </row>
    <row r="3279" spans="2:6" x14ac:dyDescent="0.3">
      <c r="B3279"/>
      <c r="C3279"/>
      <c r="D3279"/>
      <c r="E3279"/>
      <c r="F3279"/>
    </row>
    <row r="3280" spans="2:6" x14ac:dyDescent="0.3">
      <c r="B3280"/>
      <c r="C3280"/>
      <c r="D3280"/>
      <c r="E3280"/>
      <c r="F3280"/>
    </row>
    <row r="3281" spans="2:6" x14ac:dyDescent="0.3">
      <c r="B3281"/>
      <c r="C3281"/>
      <c r="D3281"/>
      <c r="E3281"/>
      <c r="F3281"/>
    </row>
    <row r="3282" spans="2:6" x14ac:dyDescent="0.3">
      <c r="B3282"/>
      <c r="C3282"/>
      <c r="D3282"/>
      <c r="E3282"/>
      <c r="F3282"/>
    </row>
    <row r="3283" spans="2:6" x14ac:dyDescent="0.3">
      <c r="B3283"/>
      <c r="C3283"/>
      <c r="D3283"/>
      <c r="E3283"/>
      <c r="F3283"/>
    </row>
    <row r="3284" spans="2:6" x14ac:dyDescent="0.3">
      <c r="B3284"/>
      <c r="C3284"/>
      <c r="D3284"/>
      <c r="E3284"/>
      <c r="F3284"/>
    </row>
    <row r="3285" spans="2:6" x14ac:dyDescent="0.3">
      <c r="B3285"/>
      <c r="C3285"/>
      <c r="D3285"/>
      <c r="E3285"/>
      <c r="F3285"/>
    </row>
    <row r="3286" spans="2:6" x14ac:dyDescent="0.3">
      <c r="B3286"/>
      <c r="C3286"/>
      <c r="D3286"/>
      <c r="E3286"/>
      <c r="F3286"/>
    </row>
    <row r="3287" spans="2:6" x14ac:dyDescent="0.3">
      <c r="B3287"/>
      <c r="C3287"/>
      <c r="D3287"/>
      <c r="E3287"/>
      <c r="F3287"/>
    </row>
    <row r="3288" spans="2:6" x14ac:dyDescent="0.3">
      <c r="B3288"/>
      <c r="C3288"/>
      <c r="D3288"/>
      <c r="E3288"/>
      <c r="F3288"/>
    </row>
    <row r="3289" spans="2:6" x14ac:dyDescent="0.3">
      <c r="B3289"/>
      <c r="C3289"/>
      <c r="D3289"/>
      <c r="E3289"/>
      <c r="F3289"/>
    </row>
    <row r="3290" spans="2:6" x14ac:dyDescent="0.3">
      <c r="B3290"/>
      <c r="C3290"/>
      <c r="D3290"/>
      <c r="E3290"/>
      <c r="F3290"/>
    </row>
    <row r="3291" spans="2:6" x14ac:dyDescent="0.3">
      <c r="B3291"/>
      <c r="C3291"/>
      <c r="D3291"/>
      <c r="E3291"/>
      <c r="F3291"/>
    </row>
    <row r="3292" spans="2:6" x14ac:dyDescent="0.3">
      <c r="B3292"/>
      <c r="C3292"/>
      <c r="D3292"/>
      <c r="E3292"/>
      <c r="F3292"/>
    </row>
    <row r="3293" spans="2:6" x14ac:dyDescent="0.3">
      <c r="B3293"/>
      <c r="C3293"/>
      <c r="D3293"/>
      <c r="E3293"/>
      <c r="F3293"/>
    </row>
    <row r="3294" spans="2:6" x14ac:dyDescent="0.3">
      <c r="B3294"/>
      <c r="C3294"/>
      <c r="D3294"/>
      <c r="E3294"/>
      <c r="F3294"/>
    </row>
    <row r="3295" spans="2:6" x14ac:dyDescent="0.3">
      <c r="B3295"/>
      <c r="C3295"/>
      <c r="D3295"/>
      <c r="E3295"/>
      <c r="F3295"/>
    </row>
    <row r="3296" spans="2:6" x14ac:dyDescent="0.3">
      <c r="B3296"/>
      <c r="C3296"/>
      <c r="D3296"/>
      <c r="E3296"/>
      <c r="F3296"/>
    </row>
    <row r="3297" spans="2:6" x14ac:dyDescent="0.3">
      <c r="B3297"/>
      <c r="C3297"/>
      <c r="D3297"/>
      <c r="E3297"/>
      <c r="F3297"/>
    </row>
    <row r="3298" spans="2:6" x14ac:dyDescent="0.3">
      <c r="B3298"/>
      <c r="C3298"/>
      <c r="D3298"/>
      <c r="E3298"/>
      <c r="F3298"/>
    </row>
    <row r="3299" spans="2:6" x14ac:dyDescent="0.3">
      <c r="B3299"/>
      <c r="C3299"/>
      <c r="D3299"/>
      <c r="E3299"/>
      <c r="F3299"/>
    </row>
    <row r="3300" spans="2:6" x14ac:dyDescent="0.3">
      <c r="B3300"/>
      <c r="C3300"/>
      <c r="D3300"/>
      <c r="E3300"/>
      <c r="F3300"/>
    </row>
    <row r="3301" spans="2:6" x14ac:dyDescent="0.3">
      <c r="B3301"/>
      <c r="C3301"/>
      <c r="D3301"/>
      <c r="E3301"/>
      <c r="F3301"/>
    </row>
    <row r="3302" spans="2:6" x14ac:dyDescent="0.3">
      <c r="B3302"/>
      <c r="C3302"/>
      <c r="D3302"/>
      <c r="E3302"/>
      <c r="F3302"/>
    </row>
    <row r="3303" spans="2:6" x14ac:dyDescent="0.3">
      <c r="B3303"/>
      <c r="C3303"/>
      <c r="D3303"/>
      <c r="E3303"/>
      <c r="F3303"/>
    </row>
    <row r="3304" spans="2:6" x14ac:dyDescent="0.3">
      <c r="B3304"/>
      <c r="C3304"/>
      <c r="D3304"/>
      <c r="E3304"/>
      <c r="F3304"/>
    </row>
    <row r="3305" spans="2:6" x14ac:dyDescent="0.3">
      <c r="B3305"/>
      <c r="C3305"/>
      <c r="D3305"/>
      <c r="E3305"/>
      <c r="F3305"/>
    </row>
    <row r="3306" spans="2:6" x14ac:dyDescent="0.3">
      <c r="B3306"/>
      <c r="C3306"/>
      <c r="D3306"/>
      <c r="E3306"/>
      <c r="F3306"/>
    </row>
    <row r="3307" spans="2:6" x14ac:dyDescent="0.3">
      <c r="B3307"/>
      <c r="C3307"/>
      <c r="D3307"/>
      <c r="E3307"/>
      <c r="F3307"/>
    </row>
    <row r="3308" spans="2:6" x14ac:dyDescent="0.3">
      <c r="B3308"/>
      <c r="C3308"/>
      <c r="D3308"/>
      <c r="E3308"/>
      <c r="F3308"/>
    </row>
    <row r="3309" spans="2:6" x14ac:dyDescent="0.3">
      <c r="B3309"/>
      <c r="C3309"/>
      <c r="D3309"/>
      <c r="E3309"/>
      <c r="F3309"/>
    </row>
    <row r="3310" spans="2:6" x14ac:dyDescent="0.3">
      <c r="B3310"/>
      <c r="C3310"/>
      <c r="D3310"/>
      <c r="E3310"/>
      <c r="F3310"/>
    </row>
    <row r="3311" spans="2:6" x14ac:dyDescent="0.3">
      <c r="B3311"/>
      <c r="C3311"/>
      <c r="D3311"/>
      <c r="E3311"/>
      <c r="F3311"/>
    </row>
    <row r="3312" spans="2:6" x14ac:dyDescent="0.3">
      <c r="B3312"/>
      <c r="C3312"/>
      <c r="D3312"/>
      <c r="E3312"/>
      <c r="F3312"/>
    </row>
    <row r="3313" spans="2:6" x14ac:dyDescent="0.3">
      <c r="B3313"/>
      <c r="C3313"/>
      <c r="D3313"/>
      <c r="E3313"/>
      <c r="F3313"/>
    </row>
    <row r="3314" spans="2:6" x14ac:dyDescent="0.3">
      <c r="B3314"/>
      <c r="C3314"/>
      <c r="D3314"/>
      <c r="E3314"/>
      <c r="F3314"/>
    </row>
    <row r="3315" spans="2:6" x14ac:dyDescent="0.3">
      <c r="B3315"/>
      <c r="C3315"/>
      <c r="D3315"/>
      <c r="E3315"/>
      <c r="F3315"/>
    </row>
    <row r="3316" spans="2:6" x14ac:dyDescent="0.3">
      <c r="B3316"/>
      <c r="C3316"/>
      <c r="D3316"/>
      <c r="E3316"/>
      <c r="F3316"/>
    </row>
    <row r="3317" spans="2:6" x14ac:dyDescent="0.3">
      <c r="B3317"/>
      <c r="C3317"/>
      <c r="D3317"/>
      <c r="E3317"/>
      <c r="F3317"/>
    </row>
    <row r="3318" spans="2:6" x14ac:dyDescent="0.3">
      <c r="B3318"/>
      <c r="C3318"/>
      <c r="D3318"/>
      <c r="E3318"/>
      <c r="F3318"/>
    </row>
    <row r="3319" spans="2:6" x14ac:dyDescent="0.3">
      <c r="B3319"/>
      <c r="C3319"/>
      <c r="D3319"/>
      <c r="E3319"/>
      <c r="F3319"/>
    </row>
    <row r="3320" spans="2:6" x14ac:dyDescent="0.3">
      <c r="B3320"/>
      <c r="C3320"/>
      <c r="D3320"/>
      <c r="E3320"/>
      <c r="F3320"/>
    </row>
    <row r="3321" spans="2:6" x14ac:dyDescent="0.3">
      <c r="B3321"/>
      <c r="C3321"/>
      <c r="D3321"/>
      <c r="E3321"/>
      <c r="F3321"/>
    </row>
    <row r="3322" spans="2:6" x14ac:dyDescent="0.3">
      <c r="B3322"/>
      <c r="C3322"/>
      <c r="D3322"/>
      <c r="E3322"/>
      <c r="F3322"/>
    </row>
    <row r="3323" spans="2:6" x14ac:dyDescent="0.3">
      <c r="B3323"/>
      <c r="C3323"/>
      <c r="D3323"/>
      <c r="E3323"/>
      <c r="F3323"/>
    </row>
    <row r="3324" spans="2:6" x14ac:dyDescent="0.3">
      <c r="B3324"/>
      <c r="C3324"/>
      <c r="D3324"/>
      <c r="E3324"/>
      <c r="F3324"/>
    </row>
    <row r="3325" spans="2:6" x14ac:dyDescent="0.3">
      <c r="B3325"/>
      <c r="C3325"/>
      <c r="D3325"/>
      <c r="E3325"/>
      <c r="F3325"/>
    </row>
    <row r="3326" spans="2:6" x14ac:dyDescent="0.3">
      <c r="B3326"/>
      <c r="C3326"/>
      <c r="D3326"/>
      <c r="E3326"/>
      <c r="F3326"/>
    </row>
    <row r="3327" spans="2:6" x14ac:dyDescent="0.3">
      <c r="B3327"/>
      <c r="C3327"/>
      <c r="D3327"/>
      <c r="E3327"/>
      <c r="F3327"/>
    </row>
    <row r="3328" spans="2:6" x14ac:dyDescent="0.3">
      <c r="B3328"/>
      <c r="C3328"/>
      <c r="D3328"/>
      <c r="E3328"/>
      <c r="F3328"/>
    </row>
    <row r="3329" spans="2:6" x14ac:dyDescent="0.3">
      <c r="B3329"/>
      <c r="C3329"/>
      <c r="D3329"/>
      <c r="E3329"/>
      <c r="F3329"/>
    </row>
    <row r="3330" spans="2:6" x14ac:dyDescent="0.3">
      <c r="B3330"/>
      <c r="C3330"/>
      <c r="D3330"/>
      <c r="E3330"/>
      <c r="F3330"/>
    </row>
    <row r="3331" spans="2:6" x14ac:dyDescent="0.3">
      <c r="B3331"/>
      <c r="C3331"/>
      <c r="D3331"/>
      <c r="E3331"/>
      <c r="F3331"/>
    </row>
    <row r="3332" spans="2:6" x14ac:dyDescent="0.3">
      <c r="B3332"/>
      <c r="C3332"/>
      <c r="D3332"/>
      <c r="E3332"/>
      <c r="F3332"/>
    </row>
    <row r="3333" spans="2:6" x14ac:dyDescent="0.3">
      <c r="B3333"/>
      <c r="C3333"/>
      <c r="D3333"/>
      <c r="E3333"/>
      <c r="F3333"/>
    </row>
    <row r="3334" spans="2:6" x14ac:dyDescent="0.3">
      <c r="B3334"/>
      <c r="C3334"/>
      <c r="D3334"/>
      <c r="E3334"/>
      <c r="F3334"/>
    </row>
    <row r="3335" spans="2:6" x14ac:dyDescent="0.3">
      <c r="B3335"/>
      <c r="C3335"/>
      <c r="D3335"/>
      <c r="E3335"/>
      <c r="F3335"/>
    </row>
    <row r="3336" spans="2:6" x14ac:dyDescent="0.3">
      <c r="B3336"/>
      <c r="C3336"/>
      <c r="D3336"/>
      <c r="E3336"/>
      <c r="F3336"/>
    </row>
    <row r="3337" spans="2:6" x14ac:dyDescent="0.3">
      <c r="B3337"/>
      <c r="C3337"/>
      <c r="D3337"/>
      <c r="E3337"/>
      <c r="F3337"/>
    </row>
    <row r="3338" spans="2:6" x14ac:dyDescent="0.3">
      <c r="B3338"/>
      <c r="C3338"/>
      <c r="D3338"/>
      <c r="E3338"/>
      <c r="F3338"/>
    </row>
    <row r="3339" spans="2:6" x14ac:dyDescent="0.3">
      <c r="B3339"/>
      <c r="C3339"/>
      <c r="D3339"/>
      <c r="E3339"/>
      <c r="F3339"/>
    </row>
    <row r="3340" spans="2:6" x14ac:dyDescent="0.3">
      <c r="B3340"/>
      <c r="C3340"/>
      <c r="D3340"/>
      <c r="E3340"/>
      <c r="F3340"/>
    </row>
    <row r="3341" spans="2:6" x14ac:dyDescent="0.3">
      <c r="B3341"/>
      <c r="C3341"/>
      <c r="D3341"/>
      <c r="E3341"/>
      <c r="F3341"/>
    </row>
    <row r="3342" spans="2:6" x14ac:dyDescent="0.3">
      <c r="B3342"/>
      <c r="C3342"/>
      <c r="D3342"/>
      <c r="E3342"/>
      <c r="F3342"/>
    </row>
    <row r="3343" spans="2:6" x14ac:dyDescent="0.3">
      <c r="B3343"/>
      <c r="C3343"/>
      <c r="D3343"/>
      <c r="E3343"/>
      <c r="F3343"/>
    </row>
    <row r="3344" spans="2:6" x14ac:dyDescent="0.3">
      <c r="B3344"/>
      <c r="C3344"/>
      <c r="D3344"/>
      <c r="E3344"/>
      <c r="F3344"/>
    </row>
    <row r="3345" spans="2:6" x14ac:dyDescent="0.3">
      <c r="B3345"/>
      <c r="C3345"/>
      <c r="D3345"/>
      <c r="E3345"/>
      <c r="F3345"/>
    </row>
    <row r="3346" spans="2:6" x14ac:dyDescent="0.3">
      <c r="B3346"/>
      <c r="C3346"/>
      <c r="D3346"/>
      <c r="E3346"/>
      <c r="F3346"/>
    </row>
    <row r="3347" spans="2:6" x14ac:dyDescent="0.3">
      <c r="B3347"/>
      <c r="C3347"/>
      <c r="D3347"/>
      <c r="E3347"/>
      <c r="F3347"/>
    </row>
    <row r="3348" spans="2:6" x14ac:dyDescent="0.3">
      <c r="B3348"/>
      <c r="C3348"/>
      <c r="D3348"/>
      <c r="E3348"/>
      <c r="F3348"/>
    </row>
    <row r="3349" spans="2:6" x14ac:dyDescent="0.3">
      <c r="B3349"/>
      <c r="C3349"/>
      <c r="D3349"/>
      <c r="E3349"/>
      <c r="F3349"/>
    </row>
    <row r="3350" spans="2:6" x14ac:dyDescent="0.3">
      <c r="B3350"/>
      <c r="C3350"/>
      <c r="D3350"/>
      <c r="E3350"/>
      <c r="F3350"/>
    </row>
    <row r="3351" spans="2:6" x14ac:dyDescent="0.3">
      <c r="B3351"/>
      <c r="C3351"/>
      <c r="D3351"/>
      <c r="E3351"/>
      <c r="F3351"/>
    </row>
    <row r="3352" spans="2:6" x14ac:dyDescent="0.3">
      <c r="B3352"/>
      <c r="C3352"/>
      <c r="D3352"/>
      <c r="E3352"/>
      <c r="F3352"/>
    </row>
    <row r="3353" spans="2:6" x14ac:dyDescent="0.3">
      <c r="B3353"/>
      <c r="C3353"/>
      <c r="D3353"/>
      <c r="E3353"/>
      <c r="F3353"/>
    </row>
    <row r="3354" spans="2:6" x14ac:dyDescent="0.3">
      <c r="B3354"/>
      <c r="C3354"/>
      <c r="D3354"/>
      <c r="E3354"/>
      <c r="F3354"/>
    </row>
    <row r="3355" spans="2:6" x14ac:dyDescent="0.3">
      <c r="B3355"/>
      <c r="C3355"/>
      <c r="D3355"/>
      <c r="E3355"/>
      <c r="F3355"/>
    </row>
    <row r="3356" spans="2:6" x14ac:dyDescent="0.3">
      <c r="B3356"/>
      <c r="C3356"/>
      <c r="D3356"/>
      <c r="E3356"/>
      <c r="F3356"/>
    </row>
    <row r="3357" spans="2:6" x14ac:dyDescent="0.3">
      <c r="B3357"/>
      <c r="C3357"/>
      <c r="D3357"/>
      <c r="E3357"/>
      <c r="F3357"/>
    </row>
    <row r="3358" spans="2:6" x14ac:dyDescent="0.3">
      <c r="B3358"/>
      <c r="C3358"/>
      <c r="D3358"/>
      <c r="E3358"/>
      <c r="F3358"/>
    </row>
    <row r="3359" spans="2:6" x14ac:dyDescent="0.3">
      <c r="B3359"/>
      <c r="C3359"/>
      <c r="D3359"/>
      <c r="E3359"/>
      <c r="F3359"/>
    </row>
    <row r="3360" spans="2:6" x14ac:dyDescent="0.3">
      <c r="B3360"/>
      <c r="C3360"/>
      <c r="D3360"/>
      <c r="E3360"/>
      <c r="F3360"/>
    </row>
    <row r="3361" spans="2:6" x14ac:dyDescent="0.3">
      <c r="B3361"/>
      <c r="C3361"/>
      <c r="D3361"/>
      <c r="E3361"/>
      <c r="F3361"/>
    </row>
    <row r="3362" spans="2:6" x14ac:dyDescent="0.3">
      <c r="B3362"/>
      <c r="C3362"/>
      <c r="D3362"/>
      <c r="E3362"/>
      <c r="F3362"/>
    </row>
    <row r="3363" spans="2:6" x14ac:dyDescent="0.3">
      <c r="B3363"/>
      <c r="C3363"/>
      <c r="D3363"/>
      <c r="E3363"/>
      <c r="F3363"/>
    </row>
    <row r="3364" spans="2:6" x14ac:dyDescent="0.3">
      <c r="B3364"/>
      <c r="C3364"/>
      <c r="D3364"/>
      <c r="E3364"/>
      <c r="F3364"/>
    </row>
    <row r="3365" spans="2:6" x14ac:dyDescent="0.3">
      <c r="B3365"/>
      <c r="C3365"/>
      <c r="D3365"/>
      <c r="E3365"/>
      <c r="F3365"/>
    </row>
    <row r="3366" spans="2:6" x14ac:dyDescent="0.3">
      <c r="B3366"/>
      <c r="C3366"/>
      <c r="D3366"/>
      <c r="E3366"/>
      <c r="F3366"/>
    </row>
    <row r="3367" spans="2:6" x14ac:dyDescent="0.3">
      <c r="B3367"/>
      <c r="C3367"/>
      <c r="D3367"/>
      <c r="E3367"/>
      <c r="F3367"/>
    </row>
    <row r="3368" spans="2:6" x14ac:dyDescent="0.3">
      <c r="B3368"/>
      <c r="C3368"/>
      <c r="D3368"/>
      <c r="E3368"/>
      <c r="F3368"/>
    </row>
    <row r="3369" spans="2:6" x14ac:dyDescent="0.3">
      <c r="B3369"/>
      <c r="C3369"/>
      <c r="D3369"/>
      <c r="E3369"/>
      <c r="F3369"/>
    </row>
    <row r="3370" spans="2:6" x14ac:dyDescent="0.3">
      <c r="B3370"/>
      <c r="C3370"/>
      <c r="D3370"/>
      <c r="E3370"/>
      <c r="F3370"/>
    </row>
    <row r="3371" spans="2:6" x14ac:dyDescent="0.3">
      <c r="B3371"/>
      <c r="C3371"/>
      <c r="D3371"/>
      <c r="E3371"/>
      <c r="F3371"/>
    </row>
    <row r="3372" spans="2:6" x14ac:dyDescent="0.3">
      <c r="B3372"/>
      <c r="C3372"/>
      <c r="D3372"/>
      <c r="E3372"/>
      <c r="F3372"/>
    </row>
    <row r="3373" spans="2:6" x14ac:dyDescent="0.3">
      <c r="B3373"/>
      <c r="C3373"/>
      <c r="D3373"/>
      <c r="E3373"/>
      <c r="F3373"/>
    </row>
    <row r="3374" spans="2:6" x14ac:dyDescent="0.3">
      <c r="B3374"/>
      <c r="C3374"/>
      <c r="D3374"/>
      <c r="E3374"/>
      <c r="F3374"/>
    </row>
    <row r="3375" spans="2:6" x14ac:dyDescent="0.3">
      <c r="B3375"/>
      <c r="C3375"/>
      <c r="D3375"/>
      <c r="E3375"/>
      <c r="F3375"/>
    </row>
    <row r="3376" spans="2:6" x14ac:dyDescent="0.3">
      <c r="B3376"/>
      <c r="C3376"/>
      <c r="D3376"/>
      <c r="E3376"/>
      <c r="F3376"/>
    </row>
    <row r="3377" spans="2:6" x14ac:dyDescent="0.3">
      <c r="B3377"/>
      <c r="C3377"/>
      <c r="D3377"/>
      <c r="E3377"/>
      <c r="F3377"/>
    </row>
    <row r="3378" spans="2:6" x14ac:dyDescent="0.3">
      <c r="B3378"/>
      <c r="C3378"/>
      <c r="D3378"/>
      <c r="E3378"/>
      <c r="F3378"/>
    </row>
    <row r="3379" spans="2:6" x14ac:dyDescent="0.3">
      <c r="B3379"/>
      <c r="C3379"/>
      <c r="D3379"/>
      <c r="E3379"/>
      <c r="F3379"/>
    </row>
    <row r="3380" spans="2:6" x14ac:dyDescent="0.3">
      <c r="B3380"/>
      <c r="C3380"/>
      <c r="D3380"/>
      <c r="E3380"/>
      <c r="F3380"/>
    </row>
    <row r="3381" spans="2:6" x14ac:dyDescent="0.3">
      <c r="B3381"/>
      <c r="C3381"/>
      <c r="D3381"/>
      <c r="E3381"/>
      <c r="F3381"/>
    </row>
    <row r="3382" spans="2:6" x14ac:dyDescent="0.3">
      <c r="B3382"/>
      <c r="C3382"/>
      <c r="D3382"/>
      <c r="E3382"/>
      <c r="F3382"/>
    </row>
    <row r="3383" spans="2:6" x14ac:dyDescent="0.3">
      <c r="B3383"/>
      <c r="C3383"/>
      <c r="D3383"/>
      <c r="E3383"/>
      <c r="F3383"/>
    </row>
    <row r="3384" spans="2:6" x14ac:dyDescent="0.3">
      <c r="B3384"/>
      <c r="C3384"/>
      <c r="D3384"/>
      <c r="E3384"/>
      <c r="F3384"/>
    </row>
    <row r="3385" spans="2:6" x14ac:dyDescent="0.3">
      <c r="B3385"/>
      <c r="C3385"/>
      <c r="D3385"/>
      <c r="E3385"/>
      <c r="F3385"/>
    </row>
    <row r="3386" spans="2:6" x14ac:dyDescent="0.3">
      <c r="B3386"/>
      <c r="C3386"/>
      <c r="D3386"/>
      <c r="E3386"/>
      <c r="F3386"/>
    </row>
    <row r="3387" spans="2:6" x14ac:dyDescent="0.3">
      <c r="B3387"/>
      <c r="C3387"/>
      <c r="D3387"/>
      <c r="E3387"/>
      <c r="F3387"/>
    </row>
    <row r="3388" spans="2:6" x14ac:dyDescent="0.3">
      <c r="B3388"/>
      <c r="C3388"/>
      <c r="D3388"/>
      <c r="E3388"/>
      <c r="F3388"/>
    </row>
    <row r="3389" spans="2:6" x14ac:dyDescent="0.3">
      <c r="B3389"/>
      <c r="C3389"/>
      <c r="D3389"/>
      <c r="E3389"/>
      <c r="F3389"/>
    </row>
    <row r="3390" spans="2:6" x14ac:dyDescent="0.3">
      <c r="B3390"/>
      <c r="C3390"/>
      <c r="D3390"/>
      <c r="E3390"/>
      <c r="F3390"/>
    </row>
    <row r="3391" spans="2:6" x14ac:dyDescent="0.3">
      <c r="B3391"/>
      <c r="C3391"/>
      <c r="D3391"/>
      <c r="E3391"/>
      <c r="F3391"/>
    </row>
    <row r="3392" spans="2:6" x14ac:dyDescent="0.3">
      <c r="B3392"/>
      <c r="C3392"/>
      <c r="D3392"/>
      <c r="E3392"/>
      <c r="F3392"/>
    </row>
    <row r="3393" spans="2:6" x14ac:dyDescent="0.3">
      <c r="B3393"/>
      <c r="C3393"/>
      <c r="D3393"/>
      <c r="E3393"/>
      <c r="F3393"/>
    </row>
    <row r="3394" spans="2:6" x14ac:dyDescent="0.3">
      <c r="B3394"/>
      <c r="C3394"/>
      <c r="D3394"/>
      <c r="E3394"/>
      <c r="F3394"/>
    </row>
    <row r="3395" spans="2:6" x14ac:dyDescent="0.3">
      <c r="B3395"/>
      <c r="C3395"/>
      <c r="D3395"/>
      <c r="E3395"/>
      <c r="F3395"/>
    </row>
    <row r="3396" spans="2:6" x14ac:dyDescent="0.3">
      <c r="B3396"/>
      <c r="C3396"/>
      <c r="D3396"/>
      <c r="E3396"/>
      <c r="F3396"/>
    </row>
    <row r="3397" spans="2:6" x14ac:dyDescent="0.3">
      <c r="B3397"/>
      <c r="C3397"/>
      <c r="D3397"/>
      <c r="E3397"/>
      <c r="F3397"/>
    </row>
    <row r="3398" spans="2:6" x14ac:dyDescent="0.3">
      <c r="B3398"/>
      <c r="C3398"/>
      <c r="D3398"/>
      <c r="E3398"/>
      <c r="F3398"/>
    </row>
    <row r="3399" spans="2:6" x14ac:dyDescent="0.3">
      <c r="B3399"/>
      <c r="C3399"/>
      <c r="D3399"/>
      <c r="E3399"/>
      <c r="F3399"/>
    </row>
    <row r="3400" spans="2:6" x14ac:dyDescent="0.3">
      <c r="B3400"/>
      <c r="C3400"/>
      <c r="D3400"/>
      <c r="E3400"/>
      <c r="F3400"/>
    </row>
    <row r="3401" spans="2:6" x14ac:dyDescent="0.3">
      <c r="B3401"/>
      <c r="C3401"/>
      <c r="D3401"/>
      <c r="E3401"/>
      <c r="F3401"/>
    </row>
    <row r="3402" spans="2:6" x14ac:dyDescent="0.3">
      <c r="B3402"/>
      <c r="C3402"/>
      <c r="D3402"/>
      <c r="E3402"/>
      <c r="F3402"/>
    </row>
    <row r="3403" spans="2:6" x14ac:dyDescent="0.3">
      <c r="B3403"/>
      <c r="C3403"/>
      <c r="D3403"/>
      <c r="E3403"/>
      <c r="F3403"/>
    </row>
    <row r="3404" spans="2:6" x14ac:dyDescent="0.3">
      <c r="B3404"/>
      <c r="C3404"/>
      <c r="D3404"/>
      <c r="E3404"/>
      <c r="F3404"/>
    </row>
    <row r="3405" spans="2:6" x14ac:dyDescent="0.3">
      <c r="B3405"/>
      <c r="C3405"/>
      <c r="D3405"/>
      <c r="E3405"/>
      <c r="F3405"/>
    </row>
    <row r="3406" spans="2:6" x14ac:dyDescent="0.3">
      <c r="B3406"/>
      <c r="C3406"/>
      <c r="D3406"/>
      <c r="E3406"/>
      <c r="F3406"/>
    </row>
    <row r="3407" spans="2:6" x14ac:dyDescent="0.3">
      <c r="B3407"/>
      <c r="C3407"/>
      <c r="D3407"/>
      <c r="E3407"/>
      <c r="F3407"/>
    </row>
    <row r="3408" spans="2:6" x14ac:dyDescent="0.3">
      <c r="B3408"/>
      <c r="C3408"/>
      <c r="D3408"/>
      <c r="E3408"/>
      <c r="F3408"/>
    </row>
    <row r="3409" spans="2:6" x14ac:dyDescent="0.3">
      <c r="B3409"/>
      <c r="C3409"/>
      <c r="D3409"/>
      <c r="E3409"/>
      <c r="F3409"/>
    </row>
    <row r="3410" spans="2:6" x14ac:dyDescent="0.3">
      <c r="B3410"/>
      <c r="C3410"/>
      <c r="D3410"/>
      <c r="E3410"/>
      <c r="F3410"/>
    </row>
    <row r="3411" spans="2:6" x14ac:dyDescent="0.3">
      <c r="B3411"/>
      <c r="C3411"/>
      <c r="D3411"/>
      <c r="E3411"/>
      <c r="F3411"/>
    </row>
    <row r="3412" spans="2:6" x14ac:dyDescent="0.3">
      <c r="B3412"/>
      <c r="C3412"/>
      <c r="D3412"/>
      <c r="E3412"/>
      <c r="F3412"/>
    </row>
    <row r="3413" spans="2:6" x14ac:dyDescent="0.3">
      <c r="B3413"/>
      <c r="C3413"/>
      <c r="D3413"/>
      <c r="E3413"/>
      <c r="F3413"/>
    </row>
    <row r="3414" spans="2:6" x14ac:dyDescent="0.3">
      <c r="B3414"/>
      <c r="C3414"/>
      <c r="D3414"/>
      <c r="E3414"/>
      <c r="F3414"/>
    </row>
    <row r="3415" spans="2:6" x14ac:dyDescent="0.3">
      <c r="B3415"/>
      <c r="C3415"/>
      <c r="D3415"/>
      <c r="E3415"/>
      <c r="F3415"/>
    </row>
    <row r="3416" spans="2:6" x14ac:dyDescent="0.3">
      <c r="B3416"/>
      <c r="C3416"/>
      <c r="D3416"/>
      <c r="E3416"/>
      <c r="F3416"/>
    </row>
    <row r="3417" spans="2:6" x14ac:dyDescent="0.3">
      <c r="B3417"/>
      <c r="C3417"/>
      <c r="D3417"/>
      <c r="E3417"/>
      <c r="F3417"/>
    </row>
    <row r="3418" spans="2:6" x14ac:dyDescent="0.3">
      <c r="B3418"/>
      <c r="C3418"/>
      <c r="D3418"/>
      <c r="E3418"/>
      <c r="F3418"/>
    </row>
    <row r="3419" spans="2:6" x14ac:dyDescent="0.3">
      <c r="B3419"/>
      <c r="C3419"/>
      <c r="D3419"/>
      <c r="E3419"/>
      <c r="F3419"/>
    </row>
    <row r="3420" spans="2:6" x14ac:dyDescent="0.3">
      <c r="B3420"/>
      <c r="C3420"/>
      <c r="D3420"/>
      <c r="E3420"/>
      <c r="F3420"/>
    </row>
    <row r="3421" spans="2:6" x14ac:dyDescent="0.3">
      <c r="B3421"/>
      <c r="C3421"/>
      <c r="D3421"/>
      <c r="E3421"/>
      <c r="F3421"/>
    </row>
    <row r="3422" spans="2:6" x14ac:dyDescent="0.3">
      <c r="B3422"/>
      <c r="C3422"/>
      <c r="D3422"/>
      <c r="E3422"/>
      <c r="F3422"/>
    </row>
    <row r="3423" spans="2:6" x14ac:dyDescent="0.3">
      <c r="B3423"/>
      <c r="C3423"/>
      <c r="D3423"/>
      <c r="E3423"/>
      <c r="F3423"/>
    </row>
    <row r="3424" spans="2:6" x14ac:dyDescent="0.3">
      <c r="B3424"/>
      <c r="C3424"/>
      <c r="D3424"/>
      <c r="E3424"/>
      <c r="F3424"/>
    </row>
    <row r="3425" spans="2:6" x14ac:dyDescent="0.3">
      <c r="B3425"/>
      <c r="C3425"/>
      <c r="D3425"/>
      <c r="E3425"/>
      <c r="F3425"/>
    </row>
    <row r="3426" spans="2:6" x14ac:dyDescent="0.3">
      <c r="B3426"/>
      <c r="C3426"/>
      <c r="D3426"/>
      <c r="E3426"/>
      <c r="F3426"/>
    </row>
    <row r="3427" spans="2:6" x14ac:dyDescent="0.3">
      <c r="B3427"/>
      <c r="C3427"/>
      <c r="D3427"/>
      <c r="E3427"/>
      <c r="F3427"/>
    </row>
    <row r="3428" spans="2:6" x14ac:dyDescent="0.3">
      <c r="B3428"/>
      <c r="C3428"/>
      <c r="D3428"/>
      <c r="E3428"/>
      <c r="F3428"/>
    </row>
    <row r="3429" spans="2:6" x14ac:dyDescent="0.3">
      <c r="B3429"/>
      <c r="C3429"/>
      <c r="D3429"/>
      <c r="E3429"/>
      <c r="F3429"/>
    </row>
    <row r="3430" spans="2:6" x14ac:dyDescent="0.3">
      <c r="B3430"/>
      <c r="C3430"/>
      <c r="D3430"/>
      <c r="E3430"/>
      <c r="F3430"/>
    </row>
    <row r="3431" spans="2:6" x14ac:dyDescent="0.3">
      <c r="B3431"/>
      <c r="C3431"/>
      <c r="D3431"/>
      <c r="E3431"/>
      <c r="F3431"/>
    </row>
    <row r="3432" spans="2:6" x14ac:dyDescent="0.3">
      <c r="B3432"/>
      <c r="C3432"/>
      <c r="D3432"/>
      <c r="E3432"/>
      <c r="F3432"/>
    </row>
    <row r="3433" spans="2:6" x14ac:dyDescent="0.3">
      <c r="B3433"/>
      <c r="C3433"/>
      <c r="D3433"/>
      <c r="E3433"/>
      <c r="F3433"/>
    </row>
    <row r="3434" spans="2:6" x14ac:dyDescent="0.3">
      <c r="B3434"/>
      <c r="C3434"/>
      <c r="D3434"/>
      <c r="E3434"/>
      <c r="F3434"/>
    </row>
    <row r="3435" spans="2:6" x14ac:dyDescent="0.3">
      <c r="B3435"/>
      <c r="C3435"/>
      <c r="D3435"/>
      <c r="E3435"/>
      <c r="F3435"/>
    </row>
    <row r="3436" spans="2:6" x14ac:dyDescent="0.3">
      <c r="B3436"/>
      <c r="C3436"/>
      <c r="D3436"/>
      <c r="E3436"/>
      <c r="F3436"/>
    </row>
    <row r="3437" spans="2:6" x14ac:dyDescent="0.3">
      <c r="B3437"/>
      <c r="C3437"/>
      <c r="D3437"/>
      <c r="E3437"/>
      <c r="F3437"/>
    </row>
    <row r="3438" spans="2:6" x14ac:dyDescent="0.3">
      <c r="B3438"/>
      <c r="C3438"/>
      <c r="D3438"/>
      <c r="E3438"/>
      <c r="F3438"/>
    </row>
    <row r="3439" spans="2:6" x14ac:dyDescent="0.3">
      <c r="B3439"/>
      <c r="C3439"/>
      <c r="D3439"/>
      <c r="E3439"/>
      <c r="F3439"/>
    </row>
    <row r="3440" spans="2:6" x14ac:dyDescent="0.3">
      <c r="B3440"/>
      <c r="C3440"/>
      <c r="D3440"/>
      <c r="E3440"/>
      <c r="F3440"/>
    </row>
    <row r="3441" spans="2:6" x14ac:dyDescent="0.3">
      <c r="B3441"/>
      <c r="C3441"/>
      <c r="D3441"/>
      <c r="E3441"/>
      <c r="F3441"/>
    </row>
    <row r="3442" spans="2:6" x14ac:dyDescent="0.3">
      <c r="B3442"/>
      <c r="C3442"/>
      <c r="D3442"/>
      <c r="E3442"/>
      <c r="F3442"/>
    </row>
    <row r="3443" spans="2:6" x14ac:dyDescent="0.3">
      <c r="B3443"/>
      <c r="C3443"/>
      <c r="D3443"/>
      <c r="E3443"/>
      <c r="F3443"/>
    </row>
    <row r="3444" spans="2:6" x14ac:dyDescent="0.3">
      <c r="B3444"/>
      <c r="C3444"/>
      <c r="D3444"/>
      <c r="E3444"/>
      <c r="F3444"/>
    </row>
    <row r="3445" spans="2:6" x14ac:dyDescent="0.3">
      <c r="B3445"/>
      <c r="C3445"/>
      <c r="D3445"/>
      <c r="E3445"/>
      <c r="F3445"/>
    </row>
    <row r="3446" spans="2:6" x14ac:dyDescent="0.3">
      <c r="B3446"/>
      <c r="C3446"/>
      <c r="D3446"/>
      <c r="E3446"/>
      <c r="F3446"/>
    </row>
    <row r="3447" spans="2:6" x14ac:dyDescent="0.3">
      <c r="B3447"/>
      <c r="C3447"/>
      <c r="D3447"/>
      <c r="E3447"/>
      <c r="F3447"/>
    </row>
    <row r="3448" spans="2:6" x14ac:dyDescent="0.3">
      <c r="B3448"/>
      <c r="C3448"/>
      <c r="D3448"/>
      <c r="E3448"/>
      <c r="F3448"/>
    </row>
    <row r="3449" spans="2:6" x14ac:dyDescent="0.3">
      <c r="B3449"/>
      <c r="C3449"/>
      <c r="D3449"/>
      <c r="E3449"/>
      <c r="F3449"/>
    </row>
    <row r="3450" spans="2:6" x14ac:dyDescent="0.3">
      <c r="B3450"/>
      <c r="C3450"/>
      <c r="D3450"/>
      <c r="E3450"/>
      <c r="F3450"/>
    </row>
    <row r="3451" spans="2:6" x14ac:dyDescent="0.3">
      <c r="B3451"/>
      <c r="C3451"/>
      <c r="D3451"/>
      <c r="E3451"/>
      <c r="F3451"/>
    </row>
    <row r="3452" spans="2:6" x14ac:dyDescent="0.3">
      <c r="B3452"/>
      <c r="C3452"/>
      <c r="D3452"/>
      <c r="E3452"/>
      <c r="F3452"/>
    </row>
    <row r="3453" spans="2:6" x14ac:dyDescent="0.3">
      <c r="B3453"/>
      <c r="C3453"/>
      <c r="D3453"/>
      <c r="E3453"/>
      <c r="F3453"/>
    </row>
    <row r="3454" spans="2:6" x14ac:dyDescent="0.3">
      <c r="B3454"/>
      <c r="C3454"/>
      <c r="D3454"/>
      <c r="E3454"/>
      <c r="F3454"/>
    </row>
    <row r="3455" spans="2:6" x14ac:dyDescent="0.3">
      <c r="B3455"/>
      <c r="C3455"/>
      <c r="D3455"/>
      <c r="E3455"/>
      <c r="F3455"/>
    </row>
    <row r="3456" spans="2:6" x14ac:dyDescent="0.3">
      <c r="B3456"/>
      <c r="C3456"/>
      <c r="D3456"/>
      <c r="E3456"/>
      <c r="F3456"/>
    </row>
    <row r="3457" spans="2:6" x14ac:dyDescent="0.3">
      <c r="B3457"/>
      <c r="C3457"/>
      <c r="D3457"/>
      <c r="E3457"/>
      <c r="F3457"/>
    </row>
    <row r="3458" spans="2:6" x14ac:dyDescent="0.3">
      <c r="B3458"/>
      <c r="C3458"/>
      <c r="D3458"/>
      <c r="E3458"/>
      <c r="F3458"/>
    </row>
    <row r="3459" spans="2:6" x14ac:dyDescent="0.3">
      <c r="B3459"/>
      <c r="C3459"/>
      <c r="D3459"/>
      <c r="E3459"/>
      <c r="F3459"/>
    </row>
    <row r="3460" spans="2:6" x14ac:dyDescent="0.3">
      <c r="B3460"/>
      <c r="C3460"/>
      <c r="D3460"/>
      <c r="E3460"/>
      <c r="F3460"/>
    </row>
    <row r="3461" spans="2:6" x14ac:dyDescent="0.3">
      <c r="B3461"/>
      <c r="C3461"/>
      <c r="D3461"/>
      <c r="E3461"/>
      <c r="F3461"/>
    </row>
    <row r="3462" spans="2:6" x14ac:dyDescent="0.3">
      <c r="B3462"/>
      <c r="C3462"/>
      <c r="D3462"/>
      <c r="E3462"/>
      <c r="F3462"/>
    </row>
    <row r="3463" spans="2:6" x14ac:dyDescent="0.3">
      <c r="B3463"/>
      <c r="C3463"/>
      <c r="D3463"/>
      <c r="E3463"/>
      <c r="F3463"/>
    </row>
    <row r="3464" spans="2:6" x14ac:dyDescent="0.3">
      <c r="B3464"/>
      <c r="C3464"/>
      <c r="D3464"/>
      <c r="E3464"/>
      <c r="F3464"/>
    </row>
    <row r="3465" spans="2:6" x14ac:dyDescent="0.3">
      <c r="B3465"/>
      <c r="C3465"/>
      <c r="D3465"/>
      <c r="E3465"/>
      <c r="F3465"/>
    </row>
    <row r="3466" spans="2:6" x14ac:dyDescent="0.3">
      <c r="B3466"/>
      <c r="C3466"/>
      <c r="D3466"/>
      <c r="E3466"/>
      <c r="F3466"/>
    </row>
    <row r="3467" spans="2:6" x14ac:dyDescent="0.3">
      <c r="B3467"/>
      <c r="C3467"/>
      <c r="D3467"/>
      <c r="E3467"/>
      <c r="F3467"/>
    </row>
    <row r="3468" spans="2:6" x14ac:dyDescent="0.3">
      <c r="B3468"/>
      <c r="C3468"/>
      <c r="D3468"/>
      <c r="E3468"/>
      <c r="F3468"/>
    </row>
    <row r="3469" spans="2:6" x14ac:dyDescent="0.3">
      <c r="B3469"/>
      <c r="C3469"/>
      <c r="D3469"/>
      <c r="E3469"/>
      <c r="F3469"/>
    </row>
    <row r="3470" spans="2:6" x14ac:dyDescent="0.3">
      <c r="B3470"/>
      <c r="C3470"/>
      <c r="D3470"/>
      <c r="E3470"/>
      <c r="F3470"/>
    </row>
    <row r="3471" spans="2:6" x14ac:dyDescent="0.3">
      <c r="B3471"/>
      <c r="C3471"/>
      <c r="D3471"/>
      <c r="E3471"/>
      <c r="F3471"/>
    </row>
    <row r="3472" spans="2:6" x14ac:dyDescent="0.3">
      <c r="B3472"/>
      <c r="C3472"/>
      <c r="D3472"/>
      <c r="E3472"/>
      <c r="F3472"/>
    </row>
    <row r="3473" spans="2:6" x14ac:dyDescent="0.3">
      <c r="B3473"/>
      <c r="C3473"/>
      <c r="D3473"/>
      <c r="E3473"/>
      <c r="F3473"/>
    </row>
    <row r="3474" spans="2:6" x14ac:dyDescent="0.3">
      <c r="B3474"/>
      <c r="C3474"/>
      <c r="D3474"/>
      <c r="E3474"/>
      <c r="F3474"/>
    </row>
    <row r="3475" spans="2:6" x14ac:dyDescent="0.3">
      <c r="B3475"/>
      <c r="C3475"/>
      <c r="D3475"/>
      <c r="E3475"/>
      <c r="F3475"/>
    </row>
    <row r="3476" spans="2:6" x14ac:dyDescent="0.3">
      <c r="B3476"/>
      <c r="C3476"/>
      <c r="D3476"/>
      <c r="E3476"/>
      <c r="F3476"/>
    </row>
    <row r="3477" spans="2:6" x14ac:dyDescent="0.3">
      <c r="B3477"/>
      <c r="C3477"/>
      <c r="D3477"/>
      <c r="E3477"/>
      <c r="F3477"/>
    </row>
    <row r="3478" spans="2:6" x14ac:dyDescent="0.3">
      <c r="B3478"/>
      <c r="C3478"/>
      <c r="D3478"/>
      <c r="E3478"/>
      <c r="F3478"/>
    </row>
    <row r="3479" spans="2:6" x14ac:dyDescent="0.3">
      <c r="B3479"/>
      <c r="C3479"/>
      <c r="D3479"/>
      <c r="E3479"/>
      <c r="F3479"/>
    </row>
    <row r="3480" spans="2:6" x14ac:dyDescent="0.3">
      <c r="B3480"/>
      <c r="C3480"/>
      <c r="D3480"/>
      <c r="E3480"/>
      <c r="F3480"/>
    </row>
    <row r="3481" spans="2:6" x14ac:dyDescent="0.3">
      <c r="B3481"/>
      <c r="C3481"/>
      <c r="D3481"/>
      <c r="E3481"/>
      <c r="F3481"/>
    </row>
    <row r="3482" spans="2:6" x14ac:dyDescent="0.3">
      <c r="B3482"/>
      <c r="C3482"/>
      <c r="D3482"/>
      <c r="E3482"/>
      <c r="F3482"/>
    </row>
    <row r="3483" spans="2:6" x14ac:dyDescent="0.3">
      <c r="B3483"/>
      <c r="C3483"/>
      <c r="D3483"/>
      <c r="E3483"/>
      <c r="F3483"/>
    </row>
    <row r="3484" spans="2:6" x14ac:dyDescent="0.3">
      <c r="B3484"/>
      <c r="C3484"/>
      <c r="D3484"/>
      <c r="E3484"/>
      <c r="F3484"/>
    </row>
    <row r="3485" spans="2:6" x14ac:dyDescent="0.3">
      <c r="B3485"/>
      <c r="C3485"/>
      <c r="D3485"/>
      <c r="E3485"/>
      <c r="F3485"/>
    </row>
    <row r="3486" spans="2:6" x14ac:dyDescent="0.3">
      <c r="B3486"/>
      <c r="C3486"/>
      <c r="D3486"/>
      <c r="E3486"/>
      <c r="F3486"/>
    </row>
    <row r="3487" spans="2:6" x14ac:dyDescent="0.3">
      <c r="B3487"/>
      <c r="C3487"/>
      <c r="D3487"/>
      <c r="E3487"/>
      <c r="F3487"/>
    </row>
    <row r="3488" spans="2:6" x14ac:dyDescent="0.3">
      <c r="B3488"/>
      <c r="C3488"/>
      <c r="D3488"/>
      <c r="E3488"/>
      <c r="F3488"/>
    </row>
    <row r="3489" spans="2:6" x14ac:dyDescent="0.3">
      <c r="B3489"/>
      <c r="C3489"/>
      <c r="D3489"/>
      <c r="E3489"/>
      <c r="F3489"/>
    </row>
    <row r="3490" spans="2:6" x14ac:dyDescent="0.3">
      <c r="B3490"/>
      <c r="C3490"/>
      <c r="D3490"/>
      <c r="E3490"/>
      <c r="F3490"/>
    </row>
    <row r="3491" spans="2:6" x14ac:dyDescent="0.3">
      <c r="B3491"/>
      <c r="C3491"/>
      <c r="D3491"/>
      <c r="E3491"/>
      <c r="F3491"/>
    </row>
    <row r="3492" spans="2:6" x14ac:dyDescent="0.3">
      <c r="B3492"/>
      <c r="C3492"/>
      <c r="D3492"/>
      <c r="E3492"/>
      <c r="F3492"/>
    </row>
    <row r="3493" spans="2:6" x14ac:dyDescent="0.3">
      <c r="B3493"/>
      <c r="C3493"/>
      <c r="D3493"/>
      <c r="E3493"/>
      <c r="F3493"/>
    </row>
    <row r="3494" spans="2:6" x14ac:dyDescent="0.3">
      <c r="B3494"/>
      <c r="C3494"/>
      <c r="D3494"/>
      <c r="E3494"/>
      <c r="F3494"/>
    </row>
    <row r="3495" spans="2:6" x14ac:dyDescent="0.3">
      <c r="B3495"/>
      <c r="C3495"/>
      <c r="D3495"/>
      <c r="E3495"/>
      <c r="F3495"/>
    </row>
    <row r="3496" spans="2:6" x14ac:dyDescent="0.3">
      <c r="B3496"/>
      <c r="C3496"/>
      <c r="D3496"/>
      <c r="E3496"/>
      <c r="F3496"/>
    </row>
    <row r="3497" spans="2:6" x14ac:dyDescent="0.3">
      <c r="B3497"/>
      <c r="C3497"/>
      <c r="D3497"/>
      <c r="E3497"/>
      <c r="F3497"/>
    </row>
    <row r="3498" spans="2:6" x14ac:dyDescent="0.3">
      <c r="B3498"/>
      <c r="C3498"/>
      <c r="D3498"/>
      <c r="E3498"/>
      <c r="F3498"/>
    </row>
    <row r="3499" spans="2:6" x14ac:dyDescent="0.3">
      <c r="B3499"/>
      <c r="C3499"/>
      <c r="D3499"/>
      <c r="E3499"/>
      <c r="F3499"/>
    </row>
    <row r="3500" spans="2:6" x14ac:dyDescent="0.3">
      <c r="B3500"/>
      <c r="C3500"/>
      <c r="D3500"/>
      <c r="E3500"/>
      <c r="F3500"/>
    </row>
    <row r="3501" spans="2:6" x14ac:dyDescent="0.3">
      <c r="B3501"/>
      <c r="C3501"/>
      <c r="D3501"/>
      <c r="E3501"/>
      <c r="F3501"/>
    </row>
    <row r="3502" spans="2:6" x14ac:dyDescent="0.3">
      <c r="B3502"/>
      <c r="C3502"/>
      <c r="D3502"/>
      <c r="E3502"/>
      <c r="F3502"/>
    </row>
    <row r="3503" spans="2:6" x14ac:dyDescent="0.3">
      <c r="B3503"/>
      <c r="C3503"/>
      <c r="D3503"/>
      <c r="E3503"/>
      <c r="F3503"/>
    </row>
    <row r="3504" spans="2:6" x14ac:dyDescent="0.3">
      <c r="B3504"/>
      <c r="C3504"/>
      <c r="D3504"/>
      <c r="E3504"/>
      <c r="F3504"/>
    </row>
    <row r="3505" spans="2:6" x14ac:dyDescent="0.3">
      <c r="B3505"/>
      <c r="C3505"/>
      <c r="D3505"/>
      <c r="E3505"/>
      <c r="F3505"/>
    </row>
    <row r="3506" spans="2:6" x14ac:dyDescent="0.3">
      <c r="B3506"/>
      <c r="C3506"/>
      <c r="D3506"/>
      <c r="E3506"/>
      <c r="F3506"/>
    </row>
    <row r="3507" spans="2:6" x14ac:dyDescent="0.3">
      <c r="B3507"/>
      <c r="C3507"/>
      <c r="D3507"/>
      <c r="E3507"/>
      <c r="F3507"/>
    </row>
    <row r="3508" spans="2:6" x14ac:dyDescent="0.3">
      <c r="B3508"/>
      <c r="C3508"/>
      <c r="D3508"/>
      <c r="E3508"/>
      <c r="F3508"/>
    </row>
    <row r="3509" spans="2:6" x14ac:dyDescent="0.3">
      <c r="B3509"/>
      <c r="C3509"/>
      <c r="D3509"/>
      <c r="E3509"/>
      <c r="F3509"/>
    </row>
    <row r="3510" spans="2:6" x14ac:dyDescent="0.3">
      <c r="B3510"/>
      <c r="C3510"/>
      <c r="D3510"/>
      <c r="E3510"/>
      <c r="F3510"/>
    </row>
    <row r="3511" spans="2:6" x14ac:dyDescent="0.3">
      <c r="B3511"/>
      <c r="C3511"/>
      <c r="D3511"/>
      <c r="E3511"/>
      <c r="F3511"/>
    </row>
    <row r="3512" spans="2:6" x14ac:dyDescent="0.3">
      <c r="B3512"/>
      <c r="C3512"/>
      <c r="D3512"/>
      <c r="E3512"/>
      <c r="F3512"/>
    </row>
    <row r="3513" spans="2:6" x14ac:dyDescent="0.3">
      <c r="B3513"/>
      <c r="C3513"/>
      <c r="D3513"/>
      <c r="E3513"/>
      <c r="F3513"/>
    </row>
    <row r="3514" spans="2:6" x14ac:dyDescent="0.3">
      <c r="B3514"/>
      <c r="C3514"/>
      <c r="D3514"/>
      <c r="E3514"/>
      <c r="F3514"/>
    </row>
    <row r="3515" spans="2:6" x14ac:dyDescent="0.3">
      <c r="B3515"/>
      <c r="C3515"/>
      <c r="D3515"/>
      <c r="E3515"/>
      <c r="F3515"/>
    </row>
    <row r="3516" spans="2:6" x14ac:dyDescent="0.3">
      <c r="B3516"/>
      <c r="C3516"/>
      <c r="D3516"/>
      <c r="E3516"/>
      <c r="F3516"/>
    </row>
    <row r="3517" spans="2:6" x14ac:dyDescent="0.3">
      <c r="B3517"/>
      <c r="C3517"/>
      <c r="D3517"/>
      <c r="E3517"/>
      <c r="F3517"/>
    </row>
    <row r="3518" spans="2:6" x14ac:dyDescent="0.3">
      <c r="B3518"/>
      <c r="C3518"/>
      <c r="D3518"/>
      <c r="E3518"/>
      <c r="F3518"/>
    </row>
    <row r="3519" spans="2:6" x14ac:dyDescent="0.3">
      <c r="B3519"/>
      <c r="C3519"/>
      <c r="D3519"/>
      <c r="E3519"/>
      <c r="F3519"/>
    </row>
    <row r="3520" spans="2:6" x14ac:dyDescent="0.3">
      <c r="B3520"/>
      <c r="C3520"/>
      <c r="D3520"/>
      <c r="E3520"/>
      <c r="F3520"/>
    </row>
    <row r="3521" spans="2:6" x14ac:dyDescent="0.3">
      <c r="B3521"/>
      <c r="C3521"/>
      <c r="D3521"/>
      <c r="E3521"/>
      <c r="F3521"/>
    </row>
    <row r="3522" spans="2:6" x14ac:dyDescent="0.3">
      <c r="B3522"/>
      <c r="C3522"/>
      <c r="D3522"/>
      <c r="E3522"/>
      <c r="F3522"/>
    </row>
    <row r="3523" spans="2:6" x14ac:dyDescent="0.3">
      <c r="B3523"/>
      <c r="C3523"/>
      <c r="D3523"/>
      <c r="E3523"/>
      <c r="F3523"/>
    </row>
    <row r="3524" spans="2:6" x14ac:dyDescent="0.3">
      <c r="B3524"/>
      <c r="C3524"/>
      <c r="D3524"/>
      <c r="E3524"/>
      <c r="F3524"/>
    </row>
    <row r="3525" spans="2:6" x14ac:dyDescent="0.3">
      <c r="B3525"/>
      <c r="C3525"/>
      <c r="D3525"/>
      <c r="E3525"/>
      <c r="F3525"/>
    </row>
    <row r="3526" spans="2:6" x14ac:dyDescent="0.3">
      <c r="B3526"/>
      <c r="C3526"/>
      <c r="D3526"/>
      <c r="E3526"/>
      <c r="F3526"/>
    </row>
    <row r="3527" spans="2:6" x14ac:dyDescent="0.3">
      <c r="B3527"/>
      <c r="C3527"/>
      <c r="D3527"/>
      <c r="E3527"/>
      <c r="F3527"/>
    </row>
    <row r="3528" spans="2:6" x14ac:dyDescent="0.3">
      <c r="B3528"/>
      <c r="C3528"/>
      <c r="D3528"/>
      <c r="E3528"/>
      <c r="F3528"/>
    </row>
    <row r="3529" spans="2:6" x14ac:dyDescent="0.3">
      <c r="B3529"/>
      <c r="C3529"/>
      <c r="D3529"/>
      <c r="E3529"/>
      <c r="F3529"/>
    </row>
    <row r="3530" spans="2:6" x14ac:dyDescent="0.3">
      <c r="B3530"/>
      <c r="C3530"/>
      <c r="D3530"/>
      <c r="E3530"/>
      <c r="F3530"/>
    </row>
    <row r="3531" spans="2:6" x14ac:dyDescent="0.3">
      <c r="B3531"/>
      <c r="C3531"/>
      <c r="D3531"/>
      <c r="E3531"/>
      <c r="F3531"/>
    </row>
    <row r="3532" spans="2:6" x14ac:dyDescent="0.3">
      <c r="B3532"/>
      <c r="C3532"/>
      <c r="D3532"/>
      <c r="E3532"/>
      <c r="F3532"/>
    </row>
    <row r="3533" spans="2:6" x14ac:dyDescent="0.3">
      <c r="B3533"/>
      <c r="C3533"/>
      <c r="D3533"/>
      <c r="E3533"/>
      <c r="F3533"/>
    </row>
    <row r="3534" spans="2:6" x14ac:dyDescent="0.3">
      <c r="B3534"/>
      <c r="C3534"/>
      <c r="D3534"/>
      <c r="E3534"/>
      <c r="F3534"/>
    </row>
    <row r="3535" spans="2:6" x14ac:dyDescent="0.3">
      <c r="B3535"/>
      <c r="C3535"/>
      <c r="D3535"/>
      <c r="E3535"/>
      <c r="F3535"/>
    </row>
    <row r="3536" spans="2:6" x14ac:dyDescent="0.3">
      <c r="B3536"/>
      <c r="C3536"/>
      <c r="D3536"/>
      <c r="E3536"/>
      <c r="F3536"/>
    </row>
    <row r="3537" spans="2:6" x14ac:dyDescent="0.3">
      <c r="B3537"/>
      <c r="C3537"/>
      <c r="D3537"/>
      <c r="E3537"/>
      <c r="F3537"/>
    </row>
    <row r="3538" spans="2:6" x14ac:dyDescent="0.3">
      <c r="B3538"/>
      <c r="C3538"/>
      <c r="D3538"/>
      <c r="E3538"/>
      <c r="F3538"/>
    </row>
    <row r="3539" spans="2:6" x14ac:dyDescent="0.3">
      <c r="B3539"/>
      <c r="C3539"/>
      <c r="D3539"/>
      <c r="E3539"/>
      <c r="F3539"/>
    </row>
    <row r="3540" spans="2:6" x14ac:dyDescent="0.3">
      <c r="B3540"/>
      <c r="C3540"/>
      <c r="D3540"/>
      <c r="E3540"/>
      <c r="F3540"/>
    </row>
    <row r="3541" spans="2:6" x14ac:dyDescent="0.3">
      <c r="B3541"/>
      <c r="C3541"/>
      <c r="D3541"/>
      <c r="E3541"/>
      <c r="F3541"/>
    </row>
    <row r="3542" spans="2:6" x14ac:dyDescent="0.3">
      <c r="B3542"/>
      <c r="C3542"/>
      <c r="D3542"/>
      <c r="E3542"/>
      <c r="F3542"/>
    </row>
    <row r="3543" spans="2:6" x14ac:dyDescent="0.3">
      <c r="B3543"/>
      <c r="C3543"/>
      <c r="D3543"/>
      <c r="E3543"/>
      <c r="F3543"/>
    </row>
    <row r="3544" spans="2:6" x14ac:dyDescent="0.3">
      <c r="B3544"/>
      <c r="C3544"/>
      <c r="D3544"/>
      <c r="E3544"/>
      <c r="F3544"/>
    </row>
    <row r="3545" spans="2:6" x14ac:dyDescent="0.3">
      <c r="B3545"/>
      <c r="C3545"/>
      <c r="D3545"/>
      <c r="E3545"/>
      <c r="F3545"/>
    </row>
    <row r="3546" spans="2:6" x14ac:dyDescent="0.3">
      <c r="B3546"/>
      <c r="C3546"/>
      <c r="D3546"/>
      <c r="E3546"/>
      <c r="F3546"/>
    </row>
    <row r="3547" spans="2:6" x14ac:dyDescent="0.3">
      <c r="B3547"/>
      <c r="C3547"/>
      <c r="D3547"/>
      <c r="E3547"/>
      <c r="F3547"/>
    </row>
    <row r="3548" spans="2:6" x14ac:dyDescent="0.3">
      <c r="B3548"/>
      <c r="C3548"/>
      <c r="D3548"/>
      <c r="E3548"/>
      <c r="F3548"/>
    </row>
    <row r="3549" spans="2:6" x14ac:dyDescent="0.3">
      <c r="B3549"/>
      <c r="C3549"/>
      <c r="D3549"/>
      <c r="E3549"/>
      <c r="F3549"/>
    </row>
    <row r="3550" spans="2:6" x14ac:dyDescent="0.3">
      <c r="B3550"/>
      <c r="C3550"/>
      <c r="D3550"/>
      <c r="E3550"/>
      <c r="F3550"/>
    </row>
    <row r="3551" spans="2:6" x14ac:dyDescent="0.3">
      <c r="B3551"/>
      <c r="C3551"/>
      <c r="D3551"/>
      <c r="E3551"/>
      <c r="F3551"/>
    </row>
    <row r="3552" spans="2:6" x14ac:dyDescent="0.3">
      <c r="B3552"/>
      <c r="C3552"/>
      <c r="D3552"/>
      <c r="E3552"/>
      <c r="F3552"/>
    </row>
    <row r="3553" spans="2:6" x14ac:dyDescent="0.3">
      <c r="B3553"/>
      <c r="C3553"/>
      <c r="D3553"/>
      <c r="E3553"/>
      <c r="F3553"/>
    </row>
    <row r="3554" spans="2:6" x14ac:dyDescent="0.3">
      <c r="B3554"/>
      <c r="C3554"/>
      <c r="D3554"/>
      <c r="E3554"/>
      <c r="F3554"/>
    </row>
    <row r="3555" spans="2:6" x14ac:dyDescent="0.3">
      <c r="B3555"/>
      <c r="C3555"/>
      <c r="D3555"/>
      <c r="E3555"/>
      <c r="F3555"/>
    </row>
    <row r="3556" spans="2:6" x14ac:dyDescent="0.3">
      <c r="B3556"/>
      <c r="C3556"/>
      <c r="D3556"/>
      <c r="E3556"/>
      <c r="F3556"/>
    </row>
    <row r="3557" spans="2:6" x14ac:dyDescent="0.3">
      <c r="B3557"/>
      <c r="C3557"/>
      <c r="D3557"/>
      <c r="E3557"/>
      <c r="F3557"/>
    </row>
    <row r="3558" spans="2:6" x14ac:dyDescent="0.3">
      <c r="B3558"/>
      <c r="C3558"/>
      <c r="D3558"/>
      <c r="E3558"/>
      <c r="F3558"/>
    </row>
    <row r="3559" spans="2:6" x14ac:dyDescent="0.3">
      <c r="B3559"/>
      <c r="C3559"/>
      <c r="D3559"/>
      <c r="E3559"/>
      <c r="F3559"/>
    </row>
    <row r="3560" spans="2:6" x14ac:dyDescent="0.3">
      <c r="B3560"/>
      <c r="C3560"/>
      <c r="D3560"/>
      <c r="E3560"/>
      <c r="F3560"/>
    </row>
    <row r="3561" spans="2:6" x14ac:dyDescent="0.3">
      <c r="B3561"/>
      <c r="C3561"/>
      <c r="D3561"/>
      <c r="E3561"/>
      <c r="F3561"/>
    </row>
    <row r="3562" spans="2:6" x14ac:dyDescent="0.3">
      <c r="B3562"/>
      <c r="C3562"/>
      <c r="D3562"/>
      <c r="E3562"/>
      <c r="F3562"/>
    </row>
    <row r="3563" spans="2:6" x14ac:dyDescent="0.3">
      <c r="B3563"/>
      <c r="C3563"/>
      <c r="D3563"/>
      <c r="E3563"/>
      <c r="F3563"/>
    </row>
    <row r="3564" spans="2:6" x14ac:dyDescent="0.3">
      <c r="B3564"/>
      <c r="C3564"/>
      <c r="D3564"/>
      <c r="E3564"/>
      <c r="F3564"/>
    </row>
    <row r="3565" spans="2:6" x14ac:dyDescent="0.3">
      <c r="B3565"/>
      <c r="C3565"/>
      <c r="D3565"/>
      <c r="E3565"/>
      <c r="F3565"/>
    </row>
    <row r="3566" spans="2:6" x14ac:dyDescent="0.3">
      <c r="B3566"/>
      <c r="C3566"/>
      <c r="D3566"/>
      <c r="E3566"/>
      <c r="F3566"/>
    </row>
    <row r="3567" spans="2:6" x14ac:dyDescent="0.3">
      <c r="B3567"/>
      <c r="C3567"/>
      <c r="D3567"/>
      <c r="E3567"/>
      <c r="F3567"/>
    </row>
    <row r="3568" spans="2:6" x14ac:dyDescent="0.3">
      <c r="B3568"/>
      <c r="C3568"/>
      <c r="D3568"/>
      <c r="E3568"/>
      <c r="F3568"/>
    </row>
    <row r="3569" spans="2:6" x14ac:dyDescent="0.3">
      <c r="B3569"/>
      <c r="C3569"/>
      <c r="D3569"/>
      <c r="E3569"/>
      <c r="F3569"/>
    </row>
    <row r="3570" spans="2:6" x14ac:dyDescent="0.3">
      <c r="B3570"/>
      <c r="C3570"/>
      <c r="D3570"/>
      <c r="E3570"/>
      <c r="F3570"/>
    </row>
    <row r="3571" spans="2:6" x14ac:dyDescent="0.3">
      <c r="B3571"/>
      <c r="C3571"/>
      <c r="D3571"/>
      <c r="E3571"/>
      <c r="F3571"/>
    </row>
    <row r="3572" spans="2:6" x14ac:dyDescent="0.3">
      <c r="B3572"/>
      <c r="C3572"/>
      <c r="D3572"/>
      <c r="E3572"/>
      <c r="F3572"/>
    </row>
    <row r="3573" spans="2:6" x14ac:dyDescent="0.3">
      <c r="B3573"/>
      <c r="C3573"/>
      <c r="D3573"/>
      <c r="E3573"/>
      <c r="F3573"/>
    </row>
    <row r="3574" spans="2:6" x14ac:dyDescent="0.3">
      <c r="B3574"/>
      <c r="C3574"/>
      <c r="D3574"/>
      <c r="E3574"/>
      <c r="F3574"/>
    </row>
    <row r="3575" spans="2:6" x14ac:dyDescent="0.3">
      <c r="B3575"/>
      <c r="C3575"/>
      <c r="D3575"/>
      <c r="E3575"/>
      <c r="F3575"/>
    </row>
    <row r="3576" spans="2:6" x14ac:dyDescent="0.3">
      <c r="B3576"/>
      <c r="C3576"/>
      <c r="D3576"/>
      <c r="E3576"/>
      <c r="F3576"/>
    </row>
    <row r="3577" spans="2:6" x14ac:dyDescent="0.3">
      <c r="B3577"/>
      <c r="C3577"/>
      <c r="D3577"/>
      <c r="E3577"/>
      <c r="F3577"/>
    </row>
    <row r="3578" spans="2:6" x14ac:dyDescent="0.3">
      <c r="B3578"/>
      <c r="C3578"/>
      <c r="D3578"/>
      <c r="E3578"/>
      <c r="F3578"/>
    </row>
    <row r="3579" spans="2:6" x14ac:dyDescent="0.3">
      <c r="B3579"/>
      <c r="C3579"/>
      <c r="D3579"/>
      <c r="E3579"/>
      <c r="F3579"/>
    </row>
    <row r="3580" spans="2:6" x14ac:dyDescent="0.3">
      <c r="B3580"/>
      <c r="C3580"/>
      <c r="D3580"/>
      <c r="E3580"/>
      <c r="F3580"/>
    </row>
    <row r="3581" spans="2:6" x14ac:dyDescent="0.3">
      <c r="B3581"/>
      <c r="C3581"/>
      <c r="D3581"/>
      <c r="E3581"/>
      <c r="F3581"/>
    </row>
    <row r="3582" spans="2:6" x14ac:dyDescent="0.3">
      <c r="B3582"/>
      <c r="C3582"/>
      <c r="D3582"/>
      <c r="E3582"/>
      <c r="F3582"/>
    </row>
    <row r="3583" spans="2:6" x14ac:dyDescent="0.3">
      <c r="B3583"/>
      <c r="C3583"/>
      <c r="D3583"/>
      <c r="E3583"/>
      <c r="F3583"/>
    </row>
    <row r="3584" spans="2:6" x14ac:dyDescent="0.3">
      <c r="B3584"/>
      <c r="C3584"/>
      <c r="D3584"/>
      <c r="E3584"/>
      <c r="F3584"/>
    </row>
    <row r="3585" spans="2:6" x14ac:dyDescent="0.3">
      <c r="B3585"/>
      <c r="C3585"/>
      <c r="D3585"/>
      <c r="E3585"/>
      <c r="F3585"/>
    </row>
    <row r="3586" spans="2:6" x14ac:dyDescent="0.3">
      <c r="B3586"/>
      <c r="C3586"/>
      <c r="D3586"/>
      <c r="E3586"/>
      <c r="F3586"/>
    </row>
    <row r="3587" spans="2:6" x14ac:dyDescent="0.3">
      <c r="B3587"/>
      <c r="C3587"/>
      <c r="D3587"/>
      <c r="E3587"/>
      <c r="F3587"/>
    </row>
    <row r="3588" spans="2:6" x14ac:dyDescent="0.3">
      <c r="B3588"/>
      <c r="C3588"/>
      <c r="D3588"/>
      <c r="E3588"/>
      <c r="F3588"/>
    </row>
    <row r="3589" spans="2:6" x14ac:dyDescent="0.3">
      <c r="B3589"/>
      <c r="C3589"/>
      <c r="D3589"/>
      <c r="E3589"/>
      <c r="F3589"/>
    </row>
    <row r="3590" spans="2:6" x14ac:dyDescent="0.3">
      <c r="B3590"/>
      <c r="C3590"/>
      <c r="D3590"/>
      <c r="E3590"/>
      <c r="F3590"/>
    </row>
    <row r="3591" spans="2:6" x14ac:dyDescent="0.3">
      <c r="B3591"/>
      <c r="C3591"/>
      <c r="D3591"/>
      <c r="E3591"/>
      <c r="F3591"/>
    </row>
    <row r="3592" spans="2:6" x14ac:dyDescent="0.3">
      <c r="B3592"/>
      <c r="C3592"/>
      <c r="D3592"/>
      <c r="E3592"/>
      <c r="F3592"/>
    </row>
    <row r="3593" spans="2:6" x14ac:dyDescent="0.3">
      <c r="B3593"/>
      <c r="C3593"/>
      <c r="D3593"/>
      <c r="E3593"/>
      <c r="F3593"/>
    </row>
    <row r="3594" spans="2:6" x14ac:dyDescent="0.3">
      <c r="B3594"/>
      <c r="C3594"/>
      <c r="D3594"/>
      <c r="E3594"/>
      <c r="F3594"/>
    </row>
    <row r="3595" spans="2:6" x14ac:dyDescent="0.3">
      <c r="B3595"/>
      <c r="C3595"/>
      <c r="D3595"/>
      <c r="E3595"/>
      <c r="F3595"/>
    </row>
    <row r="3596" spans="2:6" x14ac:dyDescent="0.3">
      <c r="B3596"/>
      <c r="C3596"/>
      <c r="D3596"/>
      <c r="E3596"/>
      <c r="F3596"/>
    </row>
    <row r="3597" spans="2:6" x14ac:dyDescent="0.3">
      <c r="B3597"/>
      <c r="C3597"/>
      <c r="D3597"/>
      <c r="E3597"/>
      <c r="F3597"/>
    </row>
    <row r="3598" spans="2:6" x14ac:dyDescent="0.3">
      <c r="B3598"/>
      <c r="C3598"/>
      <c r="D3598"/>
      <c r="E3598"/>
      <c r="F3598"/>
    </row>
    <row r="3599" spans="2:6" x14ac:dyDescent="0.3">
      <c r="B3599"/>
      <c r="C3599"/>
      <c r="D3599"/>
      <c r="E3599"/>
      <c r="F3599"/>
    </row>
    <row r="3600" spans="2:6" x14ac:dyDescent="0.3">
      <c r="B3600"/>
      <c r="C3600"/>
      <c r="D3600"/>
      <c r="E3600"/>
      <c r="F3600"/>
    </row>
    <row r="3601" spans="2:6" x14ac:dyDescent="0.3">
      <c r="B3601"/>
      <c r="C3601"/>
      <c r="D3601"/>
      <c r="E3601"/>
      <c r="F3601"/>
    </row>
    <row r="3602" spans="2:6" x14ac:dyDescent="0.3">
      <c r="B3602"/>
      <c r="C3602"/>
      <c r="D3602"/>
      <c r="E3602"/>
      <c r="F3602"/>
    </row>
    <row r="3603" spans="2:6" x14ac:dyDescent="0.3">
      <c r="B3603"/>
      <c r="C3603"/>
      <c r="D3603"/>
      <c r="E3603"/>
      <c r="F3603"/>
    </row>
    <row r="3604" spans="2:6" x14ac:dyDescent="0.3">
      <c r="B3604"/>
      <c r="C3604"/>
      <c r="D3604"/>
      <c r="E3604"/>
      <c r="F3604"/>
    </row>
    <row r="3605" spans="2:6" x14ac:dyDescent="0.3">
      <c r="B3605"/>
      <c r="C3605"/>
      <c r="D3605"/>
      <c r="E3605"/>
      <c r="F3605"/>
    </row>
    <row r="3606" spans="2:6" x14ac:dyDescent="0.3">
      <c r="B3606"/>
      <c r="C3606"/>
      <c r="D3606"/>
      <c r="E3606"/>
      <c r="F3606"/>
    </row>
    <row r="3607" spans="2:6" x14ac:dyDescent="0.3">
      <c r="B3607"/>
      <c r="C3607"/>
      <c r="D3607"/>
      <c r="E3607"/>
      <c r="F3607"/>
    </row>
    <row r="3608" spans="2:6" x14ac:dyDescent="0.3">
      <c r="B3608"/>
      <c r="C3608"/>
      <c r="D3608"/>
      <c r="E3608"/>
      <c r="F3608"/>
    </row>
    <row r="3609" spans="2:6" x14ac:dyDescent="0.3">
      <c r="B3609"/>
      <c r="C3609"/>
      <c r="D3609"/>
      <c r="E3609"/>
      <c r="F3609"/>
    </row>
    <row r="3610" spans="2:6" x14ac:dyDescent="0.3">
      <c r="B3610"/>
      <c r="C3610"/>
      <c r="D3610"/>
      <c r="E3610"/>
      <c r="F3610"/>
    </row>
    <row r="3611" spans="2:6" x14ac:dyDescent="0.3">
      <c r="B3611"/>
      <c r="C3611"/>
      <c r="D3611"/>
      <c r="E3611"/>
      <c r="F3611"/>
    </row>
    <row r="3612" spans="2:6" x14ac:dyDescent="0.3">
      <c r="B3612"/>
      <c r="C3612"/>
      <c r="D3612"/>
      <c r="E3612"/>
      <c r="F3612"/>
    </row>
    <row r="3613" spans="2:6" x14ac:dyDescent="0.3">
      <c r="B3613"/>
      <c r="C3613"/>
      <c r="D3613"/>
      <c r="E3613"/>
      <c r="F3613"/>
    </row>
    <row r="3614" spans="2:6" x14ac:dyDescent="0.3">
      <c r="B3614"/>
      <c r="C3614"/>
      <c r="D3614"/>
      <c r="E3614"/>
      <c r="F3614"/>
    </row>
    <row r="3615" spans="2:6" x14ac:dyDescent="0.3">
      <c r="B3615"/>
      <c r="C3615"/>
      <c r="D3615"/>
      <c r="E3615"/>
      <c r="F3615"/>
    </row>
    <row r="3616" spans="2:6" x14ac:dyDescent="0.3">
      <c r="B3616"/>
      <c r="C3616"/>
      <c r="D3616"/>
      <c r="E3616"/>
      <c r="F3616"/>
    </row>
    <row r="3617" spans="2:6" x14ac:dyDescent="0.3">
      <c r="B3617"/>
      <c r="C3617"/>
      <c r="D3617"/>
      <c r="E3617"/>
      <c r="F3617"/>
    </row>
    <row r="3618" spans="2:6" x14ac:dyDescent="0.3">
      <c r="B3618"/>
      <c r="C3618"/>
      <c r="D3618"/>
      <c r="E3618"/>
      <c r="F3618"/>
    </row>
    <row r="3619" spans="2:6" x14ac:dyDescent="0.3">
      <c r="B3619"/>
      <c r="C3619"/>
      <c r="D3619"/>
      <c r="E3619"/>
      <c r="F3619"/>
    </row>
    <row r="3620" spans="2:6" x14ac:dyDescent="0.3">
      <c r="B3620"/>
      <c r="C3620"/>
      <c r="D3620"/>
      <c r="E3620"/>
      <c r="F3620"/>
    </row>
    <row r="3621" spans="2:6" x14ac:dyDescent="0.3">
      <c r="B3621"/>
      <c r="C3621"/>
      <c r="D3621"/>
      <c r="E3621"/>
      <c r="F3621"/>
    </row>
    <row r="3622" spans="2:6" x14ac:dyDescent="0.3">
      <c r="B3622"/>
      <c r="C3622"/>
      <c r="D3622"/>
      <c r="E3622"/>
      <c r="F3622"/>
    </row>
    <row r="3623" spans="2:6" x14ac:dyDescent="0.3">
      <c r="B3623"/>
      <c r="C3623"/>
      <c r="D3623"/>
      <c r="E3623"/>
      <c r="F3623"/>
    </row>
    <row r="3624" spans="2:6" x14ac:dyDescent="0.3">
      <c r="B3624"/>
      <c r="C3624"/>
      <c r="D3624"/>
      <c r="E3624"/>
      <c r="F3624"/>
    </row>
    <row r="3625" spans="2:6" x14ac:dyDescent="0.3">
      <c r="B3625"/>
      <c r="C3625"/>
      <c r="D3625"/>
      <c r="E3625"/>
      <c r="F3625"/>
    </row>
    <row r="3626" spans="2:6" x14ac:dyDescent="0.3">
      <c r="B3626"/>
      <c r="C3626"/>
      <c r="D3626"/>
      <c r="E3626"/>
      <c r="F3626"/>
    </row>
    <row r="3627" spans="2:6" x14ac:dyDescent="0.3">
      <c r="B3627"/>
      <c r="C3627"/>
      <c r="D3627"/>
      <c r="E3627"/>
      <c r="F3627"/>
    </row>
    <row r="3628" spans="2:6" x14ac:dyDescent="0.3">
      <c r="B3628"/>
      <c r="C3628"/>
      <c r="D3628"/>
      <c r="E3628"/>
      <c r="F3628"/>
    </row>
    <row r="3629" spans="2:6" x14ac:dyDescent="0.3">
      <c r="B3629"/>
      <c r="C3629"/>
      <c r="D3629"/>
      <c r="E3629"/>
      <c r="F3629"/>
    </row>
    <row r="3630" spans="2:6" x14ac:dyDescent="0.3">
      <c r="B3630"/>
      <c r="C3630"/>
      <c r="D3630"/>
      <c r="E3630"/>
      <c r="F3630"/>
    </row>
    <row r="3631" spans="2:6" x14ac:dyDescent="0.3">
      <c r="B3631"/>
      <c r="C3631"/>
      <c r="D3631"/>
      <c r="E3631"/>
      <c r="F3631"/>
    </row>
    <row r="3632" spans="2:6" x14ac:dyDescent="0.3">
      <c r="B3632"/>
      <c r="C3632"/>
      <c r="D3632"/>
      <c r="E3632"/>
      <c r="F3632"/>
    </row>
    <row r="3633" spans="2:6" x14ac:dyDescent="0.3">
      <c r="B3633"/>
      <c r="C3633"/>
      <c r="D3633"/>
      <c r="E3633"/>
      <c r="F3633"/>
    </row>
    <row r="3634" spans="2:6" x14ac:dyDescent="0.3">
      <c r="B3634"/>
      <c r="C3634"/>
      <c r="D3634"/>
      <c r="E3634"/>
      <c r="F3634"/>
    </row>
    <row r="3635" spans="2:6" x14ac:dyDescent="0.3">
      <c r="B3635"/>
      <c r="C3635"/>
      <c r="D3635"/>
      <c r="E3635"/>
      <c r="F3635"/>
    </row>
    <row r="3636" spans="2:6" x14ac:dyDescent="0.3">
      <c r="B3636"/>
      <c r="C3636"/>
      <c r="D3636"/>
      <c r="E3636"/>
      <c r="F3636"/>
    </row>
    <row r="3637" spans="2:6" x14ac:dyDescent="0.3">
      <c r="B3637"/>
      <c r="C3637"/>
      <c r="D3637"/>
      <c r="E3637"/>
      <c r="F3637"/>
    </row>
    <row r="3638" spans="2:6" x14ac:dyDescent="0.3">
      <c r="B3638"/>
      <c r="C3638"/>
      <c r="D3638"/>
      <c r="E3638"/>
      <c r="F3638"/>
    </row>
    <row r="3639" spans="2:6" x14ac:dyDescent="0.3">
      <c r="B3639"/>
      <c r="C3639"/>
      <c r="D3639"/>
      <c r="E3639"/>
      <c r="F3639"/>
    </row>
    <row r="3640" spans="2:6" x14ac:dyDescent="0.3">
      <c r="B3640"/>
      <c r="C3640"/>
      <c r="D3640"/>
      <c r="E3640"/>
      <c r="F3640"/>
    </row>
    <row r="3641" spans="2:6" x14ac:dyDescent="0.3">
      <c r="B3641"/>
      <c r="C3641"/>
      <c r="D3641"/>
      <c r="E3641"/>
      <c r="F3641"/>
    </row>
    <row r="3642" spans="2:6" x14ac:dyDescent="0.3">
      <c r="B3642"/>
      <c r="C3642"/>
      <c r="D3642"/>
      <c r="E3642"/>
      <c r="F3642"/>
    </row>
    <row r="3643" spans="2:6" x14ac:dyDescent="0.3">
      <c r="B3643"/>
      <c r="C3643"/>
      <c r="D3643"/>
      <c r="E3643"/>
      <c r="F3643"/>
    </row>
    <row r="3644" spans="2:6" x14ac:dyDescent="0.3">
      <c r="B3644"/>
      <c r="C3644"/>
      <c r="D3644"/>
      <c r="E3644"/>
      <c r="F3644"/>
    </row>
    <row r="3645" spans="2:6" x14ac:dyDescent="0.3">
      <c r="B3645"/>
      <c r="C3645"/>
      <c r="D3645"/>
      <c r="E3645"/>
      <c r="F3645"/>
    </row>
    <row r="3646" spans="2:6" x14ac:dyDescent="0.3">
      <c r="B3646"/>
      <c r="C3646"/>
      <c r="D3646"/>
      <c r="E3646"/>
      <c r="F3646"/>
    </row>
    <row r="3647" spans="2:6" x14ac:dyDescent="0.3">
      <c r="B3647"/>
      <c r="C3647"/>
      <c r="D3647"/>
      <c r="E3647"/>
      <c r="F3647"/>
    </row>
    <row r="3648" spans="2:6" x14ac:dyDescent="0.3">
      <c r="B3648"/>
      <c r="C3648"/>
      <c r="D3648"/>
      <c r="E3648"/>
      <c r="F3648"/>
    </row>
    <row r="3649" spans="2:6" x14ac:dyDescent="0.3">
      <c r="B3649"/>
      <c r="C3649"/>
      <c r="D3649"/>
      <c r="E3649"/>
      <c r="F3649"/>
    </row>
    <row r="3650" spans="2:6" x14ac:dyDescent="0.3">
      <c r="B3650"/>
      <c r="C3650"/>
      <c r="D3650"/>
      <c r="E3650"/>
      <c r="F3650"/>
    </row>
    <row r="3651" spans="2:6" x14ac:dyDescent="0.3">
      <c r="B3651"/>
      <c r="C3651"/>
      <c r="D3651"/>
      <c r="E3651"/>
      <c r="F3651"/>
    </row>
    <row r="3652" spans="2:6" x14ac:dyDescent="0.3">
      <c r="B3652"/>
      <c r="C3652"/>
      <c r="D3652"/>
      <c r="E3652"/>
      <c r="F3652"/>
    </row>
    <row r="3653" spans="2:6" x14ac:dyDescent="0.3">
      <c r="B3653"/>
      <c r="C3653"/>
      <c r="D3653"/>
      <c r="E3653"/>
      <c r="F3653"/>
    </row>
    <row r="3654" spans="2:6" x14ac:dyDescent="0.3">
      <c r="B3654"/>
      <c r="C3654"/>
      <c r="D3654"/>
      <c r="E3654"/>
      <c r="F3654"/>
    </row>
    <row r="3655" spans="2:6" x14ac:dyDescent="0.3">
      <c r="B3655"/>
      <c r="C3655"/>
      <c r="D3655"/>
      <c r="E3655"/>
      <c r="F3655"/>
    </row>
    <row r="3656" spans="2:6" x14ac:dyDescent="0.3">
      <c r="B3656"/>
      <c r="C3656"/>
      <c r="D3656"/>
      <c r="E3656"/>
      <c r="F3656"/>
    </row>
    <row r="3657" spans="2:6" x14ac:dyDescent="0.3">
      <c r="B3657"/>
      <c r="C3657"/>
      <c r="D3657"/>
      <c r="E3657"/>
      <c r="F3657"/>
    </row>
    <row r="3658" spans="2:6" x14ac:dyDescent="0.3">
      <c r="B3658"/>
      <c r="C3658"/>
      <c r="D3658"/>
      <c r="E3658"/>
      <c r="F3658"/>
    </row>
    <row r="3659" spans="2:6" x14ac:dyDescent="0.3">
      <c r="B3659"/>
      <c r="C3659"/>
      <c r="D3659"/>
      <c r="E3659"/>
      <c r="F3659"/>
    </row>
    <row r="3660" spans="2:6" x14ac:dyDescent="0.3">
      <c r="B3660"/>
      <c r="C3660"/>
      <c r="D3660"/>
      <c r="E3660"/>
      <c r="F3660"/>
    </row>
    <row r="3661" spans="2:6" x14ac:dyDescent="0.3">
      <c r="B3661"/>
      <c r="C3661"/>
      <c r="D3661"/>
      <c r="E3661"/>
      <c r="F3661"/>
    </row>
    <row r="3662" spans="2:6" x14ac:dyDescent="0.3">
      <c r="B3662"/>
      <c r="C3662"/>
      <c r="D3662"/>
      <c r="E3662"/>
      <c r="F3662"/>
    </row>
    <row r="3663" spans="2:6" x14ac:dyDescent="0.3">
      <c r="B3663"/>
      <c r="C3663"/>
      <c r="D3663"/>
      <c r="E3663"/>
      <c r="F3663"/>
    </row>
    <row r="3664" spans="2:6" x14ac:dyDescent="0.3">
      <c r="B3664"/>
      <c r="C3664"/>
      <c r="D3664"/>
      <c r="E3664"/>
      <c r="F3664"/>
    </row>
    <row r="3665" spans="2:6" x14ac:dyDescent="0.3">
      <c r="B3665"/>
      <c r="C3665"/>
      <c r="D3665"/>
      <c r="E3665"/>
      <c r="F3665"/>
    </row>
    <row r="3666" spans="2:6" x14ac:dyDescent="0.3">
      <c r="B3666"/>
      <c r="C3666"/>
      <c r="D3666"/>
      <c r="E3666"/>
      <c r="F3666"/>
    </row>
    <row r="3667" spans="2:6" x14ac:dyDescent="0.3">
      <c r="B3667"/>
      <c r="C3667"/>
      <c r="D3667"/>
      <c r="E3667"/>
      <c r="F3667"/>
    </row>
    <row r="3668" spans="2:6" x14ac:dyDescent="0.3">
      <c r="B3668"/>
      <c r="C3668"/>
      <c r="D3668"/>
      <c r="E3668"/>
      <c r="F3668"/>
    </row>
    <row r="3669" spans="2:6" x14ac:dyDescent="0.3">
      <c r="B3669"/>
      <c r="C3669"/>
      <c r="D3669"/>
      <c r="E3669"/>
      <c r="F3669"/>
    </row>
    <row r="3670" spans="2:6" x14ac:dyDescent="0.3">
      <c r="B3670"/>
      <c r="C3670"/>
      <c r="D3670"/>
      <c r="E3670"/>
      <c r="F3670"/>
    </row>
    <row r="3671" spans="2:6" x14ac:dyDescent="0.3">
      <c r="B3671"/>
      <c r="C3671"/>
      <c r="D3671"/>
      <c r="E3671"/>
      <c r="F3671"/>
    </row>
    <row r="3672" spans="2:6" x14ac:dyDescent="0.3">
      <c r="B3672"/>
      <c r="C3672"/>
      <c r="D3672"/>
      <c r="E3672"/>
      <c r="F3672"/>
    </row>
    <row r="3673" spans="2:6" x14ac:dyDescent="0.3">
      <c r="B3673"/>
      <c r="C3673"/>
      <c r="D3673"/>
      <c r="E3673"/>
      <c r="F3673"/>
    </row>
    <row r="3674" spans="2:6" x14ac:dyDescent="0.3">
      <c r="B3674"/>
      <c r="C3674"/>
      <c r="D3674"/>
      <c r="E3674"/>
      <c r="F3674"/>
    </row>
    <row r="3675" spans="2:6" x14ac:dyDescent="0.3">
      <c r="B3675"/>
      <c r="C3675"/>
      <c r="D3675"/>
      <c r="E3675"/>
      <c r="F3675"/>
    </row>
    <row r="3676" spans="2:6" x14ac:dyDescent="0.3">
      <c r="B3676"/>
      <c r="C3676"/>
      <c r="D3676"/>
      <c r="E3676"/>
      <c r="F3676"/>
    </row>
    <row r="3677" spans="2:6" x14ac:dyDescent="0.3">
      <c r="B3677"/>
      <c r="C3677"/>
      <c r="D3677"/>
      <c r="E3677"/>
      <c r="F3677"/>
    </row>
    <row r="3678" spans="2:6" x14ac:dyDescent="0.3">
      <c r="B3678"/>
      <c r="C3678"/>
      <c r="D3678"/>
      <c r="E3678"/>
      <c r="F3678"/>
    </row>
    <row r="3679" spans="2:6" x14ac:dyDescent="0.3">
      <c r="B3679"/>
      <c r="C3679"/>
      <c r="D3679"/>
      <c r="E3679"/>
      <c r="F3679"/>
    </row>
    <row r="3680" spans="2:6" x14ac:dyDescent="0.3">
      <c r="B3680"/>
      <c r="C3680"/>
      <c r="D3680"/>
      <c r="E3680"/>
      <c r="F3680"/>
    </row>
    <row r="3681" spans="2:6" x14ac:dyDescent="0.3">
      <c r="B3681"/>
      <c r="C3681"/>
      <c r="D3681"/>
      <c r="E3681"/>
      <c r="F3681"/>
    </row>
    <row r="3682" spans="2:6" x14ac:dyDescent="0.3">
      <c r="B3682"/>
      <c r="C3682"/>
      <c r="D3682"/>
      <c r="E3682"/>
      <c r="F3682"/>
    </row>
    <row r="3683" spans="2:6" x14ac:dyDescent="0.3">
      <c r="B3683"/>
      <c r="C3683"/>
      <c r="D3683"/>
      <c r="E3683"/>
      <c r="F3683"/>
    </row>
    <row r="3684" spans="2:6" x14ac:dyDescent="0.3">
      <c r="B3684"/>
      <c r="C3684"/>
      <c r="D3684"/>
      <c r="E3684"/>
      <c r="F3684"/>
    </row>
    <row r="3685" spans="2:6" x14ac:dyDescent="0.3">
      <c r="B3685"/>
      <c r="C3685"/>
      <c r="D3685"/>
      <c r="E3685"/>
      <c r="F3685"/>
    </row>
    <row r="3686" spans="2:6" x14ac:dyDescent="0.3">
      <c r="B3686"/>
      <c r="C3686"/>
      <c r="D3686"/>
      <c r="E3686"/>
      <c r="F3686"/>
    </row>
    <row r="3687" spans="2:6" x14ac:dyDescent="0.3">
      <c r="B3687"/>
      <c r="C3687"/>
      <c r="D3687"/>
      <c r="E3687"/>
      <c r="F3687"/>
    </row>
    <row r="3688" spans="2:6" x14ac:dyDescent="0.3">
      <c r="B3688"/>
      <c r="C3688"/>
      <c r="D3688"/>
      <c r="E3688"/>
      <c r="F3688"/>
    </row>
    <row r="3689" spans="2:6" x14ac:dyDescent="0.3">
      <c r="B3689"/>
      <c r="C3689"/>
      <c r="D3689"/>
      <c r="E3689"/>
      <c r="F3689"/>
    </row>
    <row r="3690" spans="2:6" x14ac:dyDescent="0.3">
      <c r="B3690"/>
      <c r="C3690"/>
      <c r="D3690"/>
      <c r="E3690"/>
      <c r="F3690"/>
    </row>
    <row r="3691" spans="2:6" x14ac:dyDescent="0.3">
      <c r="B3691"/>
      <c r="C3691"/>
      <c r="D3691"/>
      <c r="E3691"/>
      <c r="F3691"/>
    </row>
    <row r="3692" spans="2:6" x14ac:dyDescent="0.3">
      <c r="B3692"/>
      <c r="C3692"/>
      <c r="D3692"/>
      <c r="E3692"/>
      <c r="F3692"/>
    </row>
    <row r="3693" spans="2:6" x14ac:dyDescent="0.3">
      <c r="B3693"/>
      <c r="C3693"/>
      <c r="D3693"/>
      <c r="E3693"/>
      <c r="F3693"/>
    </row>
    <row r="3694" spans="2:6" x14ac:dyDescent="0.3">
      <c r="B3694"/>
      <c r="C3694"/>
      <c r="D3694"/>
      <c r="E3694"/>
      <c r="F3694"/>
    </row>
    <row r="3695" spans="2:6" x14ac:dyDescent="0.3">
      <c r="B3695"/>
      <c r="C3695"/>
      <c r="D3695"/>
      <c r="E3695"/>
      <c r="F3695"/>
    </row>
    <row r="3696" spans="2:6" x14ac:dyDescent="0.3">
      <c r="B3696"/>
      <c r="C3696"/>
      <c r="D3696"/>
      <c r="E3696"/>
      <c r="F3696"/>
    </row>
    <row r="3697" spans="2:6" x14ac:dyDescent="0.3">
      <c r="B3697"/>
      <c r="C3697"/>
      <c r="D3697"/>
      <c r="E3697"/>
      <c r="F3697"/>
    </row>
    <row r="3698" spans="2:6" x14ac:dyDescent="0.3">
      <c r="B3698"/>
      <c r="C3698"/>
      <c r="D3698"/>
      <c r="E3698"/>
      <c r="F3698"/>
    </row>
    <row r="3699" spans="2:6" x14ac:dyDescent="0.3">
      <c r="B3699"/>
      <c r="C3699"/>
      <c r="D3699"/>
      <c r="E3699"/>
      <c r="F3699"/>
    </row>
    <row r="3700" spans="2:6" x14ac:dyDescent="0.3">
      <c r="B3700"/>
      <c r="C3700"/>
      <c r="D3700"/>
      <c r="E3700"/>
      <c r="F3700"/>
    </row>
    <row r="3701" spans="2:6" x14ac:dyDescent="0.3">
      <c r="B3701"/>
      <c r="C3701"/>
      <c r="D3701"/>
      <c r="E3701"/>
      <c r="F3701"/>
    </row>
    <row r="3702" spans="2:6" x14ac:dyDescent="0.3">
      <c r="B3702"/>
      <c r="C3702"/>
      <c r="D3702"/>
      <c r="E3702"/>
      <c r="F3702"/>
    </row>
    <row r="3703" spans="2:6" x14ac:dyDescent="0.3">
      <c r="B3703"/>
      <c r="C3703"/>
      <c r="D3703"/>
      <c r="E3703"/>
      <c r="F3703"/>
    </row>
    <row r="3704" spans="2:6" x14ac:dyDescent="0.3">
      <c r="B3704"/>
      <c r="C3704"/>
      <c r="D3704"/>
      <c r="E3704"/>
      <c r="F3704"/>
    </row>
    <row r="3705" spans="2:6" x14ac:dyDescent="0.3">
      <c r="B3705"/>
      <c r="C3705"/>
      <c r="D3705"/>
      <c r="E3705"/>
      <c r="F3705"/>
    </row>
    <row r="3706" spans="2:6" x14ac:dyDescent="0.3">
      <c r="B3706"/>
      <c r="C3706"/>
      <c r="D3706"/>
      <c r="E3706"/>
      <c r="F3706"/>
    </row>
    <row r="3707" spans="2:6" x14ac:dyDescent="0.3">
      <c r="B3707"/>
      <c r="C3707"/>
      <c r="D3707"/>
      <c r="E3707"/>
      <c r="F3707"/>
    </row>
    <row r="3708" spans="2:6" x14ac:dyDescent="0.3">
      <c r="B3708"/>
      <c r="C3708"/>
      <c r="D3708"/>
      <c r="E3708"/>
      <c r="F3708"/>
    </row>
    <row r="3709" spans="2:6" x14ac:dyDescent="0.3">
      <c r="B3709"/>
      <c r="C3709"/>
      <c r="D3709"/>
      <c r="E3709"/>
      <c r="F370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B9F5D-D7BE-4D9B-B9DB-CF5ECC01CC3B}">
  <dimension ref="A3:B10"/>
  <sheetViews>
    <sheetView workbookViewId="0">
      <selection activeCell="H19" sqref="H16:H19"/>
    </sheetView>
  </sheetViews>
  <sheetFormatPr defaultRowHeight="14.4" x14ac:dyDescent="0.3"/>
  <cols>
    <col min="1" max="1" width="12.5546875" bestFit="1" customWidth="1"/>
    <col min="2" max="2" width="23.21875" bestFit="1" customWidth="1"/>
  </cols>
  <sheetData>
    <row r="3" spans="1:2" x14ac:dyDescent="0.3">
      <c r="A3" s="9" t="s">
        <v>8360</v>
      </c>
      <c r="B3" t="s">
        <v>8406</v>
      </c>
    </row>
    <row r="4" spans="1:2" x14ac:dyDescent="0.3">
      <c r="A4" s="10" t="s">
        <v>8219</v>
      </c>
      <c r="B4" s="14">
        <v>194.42517162471395</v>
      </c>
    </row>
    <row r="5" spans="1:2" x14ac:dyDescent="0.3">
      <c r="A5" s="10" t="s">
        <v>8221</v>
      </c>
      <c r="B5" s="14">
        <v>17.709803921568628</v>
      </c>
    </row>
    <row r="6" spans="1:2" x14ac:dyDescent="0.3">
      <c r="A6" s="10" t="s">
        <v>8220</v>
      </c>
      <c r="B6" s="14">
        <v>27.306590257879655</v>
      </c>
    </row>
    <row r="7" spans="1:2" x14ac:dyDescent="0.3">
      <c r="A7" s="10" t="s">
        <v>8222</v>
      </c>
      <c r="B7" s="14">
        <v>36.020000000000003</v>
      </c>
    </row>
    <row r="8" spans="1:2" x14ac:dyDescent="0.3">
      <c r="A8" s="10" t="s">
        <v>8361</v>
      </c>
      <c r="B8" s="14">
        <v>112.60233349538163</v>
      </c>
    </row>
    <row r="9" spans="1:2" x14ac:dyDescent="0.3">
      <c r="B9" s="14"/>
    </row>
    <row r="10" spans="1:2" x14ac:dyDescent="0.3">
      <c r="B10" s="14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E5583-680B-40C8-9646-94C1BC32B861}">
  <sheetPr codeName="Sheet8"/>
  <dimension ref="A1:H13"/>
  <sheetViews>
    <sheetView workbookViewId="0">
      <selection activeCell="F21" sqref="F21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style="5" bestFit="1" customWidth="1"/>
    <col min="7" max="7" width="15.88671875" style="5" bestFit="1" customWidth="1"/>
    <col min="8" max="8" width="18.21875" style="5" bestFit="1" customWidth="1"/>
  </cols>
  <sheetData>
    <row r="1" spans="1:8" x14ac:dyDescent="0.3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s="5" t="s">
        <v>8391</v>
      </c>
      <c r="G1" s="5" t="s">
        <v>8392</v>
      </c>
      <c r="H1" s="5" t="s">
        <v>8393</v>
      </c>
    </row>
    <row r="2" spans="1:8" x14ac:dyDescent="0.3">
      <c r="A2" t="s">
        <v>8394</v>
      </c>
      <c r="B2">
        <f>COUNTIFS('Kickstarter Data'!$D:$D,"&lt;1000",'Kickstarter Data'!$F:$F,"successful")</f>
        <v>322</v>
      </c>
      <c r="C2">
        <f>COUNTIFS('Kickstarter Data'!$D:$D,"&lt;1000",'Kickstarter Data'!$F:$F,"failed")</f>
        <v>113</v>
      </c>
      <c r="D2">
        <f>COUNTIFS('Kickstarter Data'!$D:$D,"&lt;1000",'Kickstarter Data'!$F:$F,"canceled")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8395</v>
      </c>
      <c r="B3">
        <f>COUNTIFS('Kickstarter Data'!$D:$D,"&gt;=1000",'Kickstarter Data'!$D:$D,"&lt;5000",'Kickstarter Data'!$F:$F,"successful")</f>
        <v>932</v>
      </c>
      <c r="C3">
        <f>COUNTIFS('Kickstarter Data'!$D:$D,"&gt;=1000",'Kickstarter Data'!$D:$D,"&lt;5000",'Kickstarter Data'!$F:$F,"failed")</f>
        <v>420</v>
      </c>
      <c r="D3">
        <f>COUNTIFS('Kickstarter Data'!$D:$D,"&gt;=1000",'Kickstarter Data'!$D:$D,"&lt;5000",'Kickstarter Data'!$F:$F,"canceled")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8396</v>
      </c>
      <c r="B4">
        <f>COUNTIFS('Kickstarter Data'!$D:$D,"&gt;=5000",'Kickstarter Data'!$D:$D,"&lt;10000",'Kickstarter Data'!$F:$F,"successful")</f>
        <v>381</v>
      </c>
      <c r="C4">
        <f>COUNTIFS('Kickstarter Data'!$D:$D,"&gt;=5000",'Kickstarter Data'!$D:$D,"&lt;10000",'Kickstarter Data'!$F:$F,"failed")</f>
        <v>283</v>
      </c>
      <c r="D4">
        <f>COUNTIFS('Kickstarter Data'!$D:$D,"&gt;=5000",'Kickstarter Data'!$D:$D,"&lt;10000",'Kickstarter Data'!$F:$F,"canceled")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8397</v>
      </c>
      <c r="B5">
        <f>COUNTIFS('Kickstarter Data'!$D:$D,"&gt;=10000",'Kickstarter Data'!$D:$D,"&lt;15000",'Kickstarter Data'!$F:$F,"successful")</f>
        <v>168</v>
      </c>
      <c r="C5">
        <f>COUNTIFS('Kickstarter Data'!$D:$D,"&gt;=10000",'Kickstarter Data'!$D:$D,"&lt;15000",'Kickstarter Data'!$F:$F,"failed")</f>
        <v>144</v>
      </c>
      <c r="D5">
        <f>COUNTIFS('Kickstarter Data'!$D:$D,"&gt;=10000",'Kickstarter Data'!$D:$D,"&lt;15000",'Kickstarter Data'!$F:$F,"canceled")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8398</v>
      </c>
      <c r="B6">
        <f>COUNTIFS('Kickstarter Data'!$D:$D,"&gt;=15000",'Kickstarter Data'!$D:$D,"&lt;20000",'Kickstarter Data'!$F:$F,"successful")</f>
        <v>94</v>
      </c>
      <c r="C6">
        <f>COUNTIFS('Kickstarter Data'!$D:$D,"&gt;=15000",'Kickstarter Data'!$D:$D,"&lt;20000",'Kickstarter Data'!$F:$F,"failed")</f>
        <v>90</v>
      </c>
      <c r="D6">
        <f>COUNTIFS('Kickstarter Data'!$D:$D,"&gt;=15000",'Kickstarter Data'!$D:$D,"&lt;20000",'Kickstarter Data'!$F:$F,"canceled")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8399</v>
      </c>
      <c r="B7">
        <f>COUNTIFS('Kickstarter Data'!$D:$D,"&gt;=20000",'Kickstarter Data'!$D:$D,"&lt;25000",'Kickstarter Data'!$F:$F,"successful")</f>
        <v>62</v>
      </c>
      <c r="C7">
        <f>COUNTIFS('Kickstarter Data'!$D:$D,"&gt;=20000",'Kickstarter Data'!$D:$D,"&lt;25000",'Kickstarter Data'!$F:$F,"failed")</f>
        <v>72</v>
      </c>
      <c r="D7">
        <f>COUNTIFS('Kickstarter Data'!$D:$D,"&gt;=20000",'Kickstarter Data'!$D:$D,"&lt;25000",'Kickstarter Data'!$F:$F,"canceled")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8400</v>
      </c>
      <c r="B8">
        <f>COUNTIFS('Kickstarter Data'!$D:$D,"&gt;=25000",'Kickstarter Data'!$D:$D,"&lt;30000",'Kickstarter Data'!$F:$F,"successful")</f>
        <v>55</v>
      </c>
      <c r="C8">
        <f>COUNTIFS('Kickstarter Data'!$D:$D,"&gt;=25000",'Kickstarter Data'!$D:$D,"&lt;30000",'Kickstarter Data'!$F:$F,"failed")</f>
        <v>64</v>
      </c>
      <c r="D8">
        <f>COUNTIFS('Kickstarter Data'!$D:$D,"&gt;=25000",'Kickstarter Data'!$D:$D,"&lt;30000",'Kickstarter Data'!$F:$F,"canceled")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8401</v>
      </c>
      <c r="B9">
        <f>COUNTIFS('Kickstarter Data'!$D:$D,"&gt;=30000",'Kickstarter Data'!$D:$D,"&lt;35000",'Kickstarter Data'!$F:$F,"successful")</f>
        <v>32</v>
      </c>
      <c r="C9">
        <f>COUNTIFS('Kickstarter Data'!$D:$D,"&gt;=30000",'Kickstarter Data'!$D:$D,"&lt;35000",'Kickstarter Data'!$F:$F,"failed")</f>
        <v>37</v>
      </c>
      <c r="D9">
        <f>COUNTIFS('Kickstarter Data'!$D:$D,"&gt;=30000",'Kickstarter Data'!$D:$D,"&lt;35000",'Kickstarter Data'!$F:$F,"canceled")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8402</v>
      </c>
      <c r="B10">
        <f>COUNTIFS('Kickstarter Data'!$D:$D,"&gt;=35000",'Kickstarter Data'!$D:$D,"&lt;40000",'Kickstarter Data'!$F:$F,"successful")</f>
        <v>26</v>
      </c>
      <c r="C10">
        <f>COUNTIFS('Kickstarter Data'!$D:$D,"&gt;=35000",'Kickstarter Data'!$D:$D,"&lt;40000",'Kickstarter Data'!$F:$F,"failed")</f>
        <v>22</v>
      </c>
      <c r="D10">
        <f>COUNTIFS('Kickstarter Data'!$D:$D,"&gt;=35000",'Kickstarter Data'!$D:$D,"&lt;40000",'Kickstarter Data'!$F:$F,"canceled")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8403</v>
      </c>
      <c r="B11">
        <f>COUNTIFS('Kickstarter Data'!$D:$D,"&gt;=40000",'Kickstarter Data'!$D:$D,"&lt;45000",'Kickstarter Data'!$F:$F,"successful")</f>
        <v>21</v>
      </c>
      <c r="C11">
        <f>COUNTIFS('Kickstarter Data'!$D:$D,"&gt;=40000",'Kickstarter Data'!$D:$D,"&lt;45000",'Kickstarter Data'!$F:$F,"failed")</f>
        <v>16</v>
      </c>
      <c r="D11">
        <f>COUNTIFS('Kickstarter Data'!$D:$D,"&gt;=40000",'Kickstarter Data'!$D:$D,"&lt;45000",'Kickstarter Data'!$F:$F,"canceled")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8404</v>
      </c>
      <c r="B12">
        <f>COUNTIFS('Kickstarter Data'!$D:$D,"&gt;=45000",'Kickstarter Data'!$D:$D,"&lt;50000",'Kickstarter Data'!$F:$F,"successful")</f>
        <v>6</v>
      </c>
      <c r="C12">
        <f>COUNTIFS('Kickstarter Data'!$D:$D,"&gt;=45000",'Kickstarter Data'!$D:$D,"&lt;50000",'Kickstarter Data'!$F:$F,"failed")</f>
        <v>11</v>
      </c>
      <c r="D12">
        <f>COUNTIFS('Kickstarter Data'!$D:$D,"&gt;=45000",'Kickstarter Data'!$D:$D,"&lt;50000",'Kickstarter Data'!$F:$F,"canceled")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8405</v>
      </c>
      <c r="B13">
        <f>COUNTIFS('Kickstarter Data'!$D:$D,"&gt;=50000",'Kickstarter Data'!$F:$F,"successful")</f>
        <v>86</v>
      </c>
      <c r="C13">
        <f>COUNTIFS('Kickstarter Data'!$D:$D,"&gt;=50000",'Kickstarter Data'!$F:$F,"failed")</f>
        <v>258</v>
      </c>
      <c r="D13">
        <f>COUNTIFS('Kickstarter Data'!$D:$D,"&gt;=50000",'Kickstarter Data'!$F:$F,"canceled")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Data by Category</vt:lpstr>
      <vt:lpstr>By Sub-Category</vt:lpstr>
      <vt:lpstr>By Year</vt:lpstr>
      <vt:lpstr>By Staff Pick</vt:lpstr>
      <vt:lpstr>By Average Pledged</vt:lpstr>
      <vt:lpstr>Average Donation</vt:lpstr>
      <vt:lpstr>Average Backers</vt:lpstr>
      <vt:lpstr>Success Percent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Alyza</cp:lastModifiedBy>
  <dcterms:created xsi:type="dcterms:W3CDTF">2017-04-20T15:17:24Z</dcterms:created>
  <dcterms:modified xsi:type="dcterms:W3CDTF">2018-11-28T05:44:21Z</dcterms:modified>
</cp:coreProperties>
</file>