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utherford/Documents/Ox Year 3/3YP/Test results/"/>
    </mc:Choice>
  </mc:AlternateContent>
  <xr:revisionPtr revIDLastSave="0" documentId="13_ncr:1_{6FDAA880-6D53-2943-A616-F7C77EAB4AE5}" xr6:coauthVersionLast="46" xr6:coauthVersionMax="46" xr10:uidLastSave="{00000000-0000-0000-0000-000000000000}"/>
  <bookViews>
    <workbookView xWindow="9300" yWindow="1520" windowWidth="17280" windowHeight="15780" activeTab="2" xr2:uid="{3AD5C721-7185-48D9-B1F3-84BE5119A938}"/>
  </bookViews>
  <sheets>
    <sheet name="flock_size" sheetId="6" r:id="rId1"/>
    <sheet name="detection_range" sheetId="5" r:id="rId2"/>
    <sheet name="sparsity" sheetId="7" r:id="rId3"/>
    <sheet name="Old Data 1" sheetId="1" r:id="rId4"/>
    <sheet name="Old Data 2" sheetId="2" r:id="rId5"/>
    <sheet name="Old Data 3" sheetId="3" r:id="rId6"/>
    <sheet name="Flock size old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G56" i="1"/>
  <c r="G57" i="1"/>
  <c r="G58" i="1"/>
  <c r="G59" i="1"/>
  <c r="G55" i="1"/>
  <c r="B56" i="1"/>
  <c r="B57" i="1"/>
  <c r="B58" i="1"/>
  <c r="B59" i="1"/>
  <c r="B60" i="1"/>
  <c r="B55" i="1"/>
  <c r="D56" i="1"/>
  <c r="E56" i="1" s="1"/>
  <c r="D57" i="1"/>
  <c r="E57" i="1" s="1"/>
  <c r="D58" i="1"/>
  <c r="E58" i="1" s="1"/>
  <c r="D59" i="1"/>
  <c r="E59" i="1" s="1"/>
  <c r="D60" i="1"/>
  <c r="E60" i="1" s="1"/>
  <c r="D55" i="1"/>
  <c r="E55" i="1"/>
  <c r="B24" i="1"/>
  <c r="G21" i="1"/>
  <c r="F24" i="1"/>
  <c r="G20" i="1"/>
  <c r="E11" i="1"/>
  <c r="C11" i="1"/>
  <c r="G60" i="1" l="1"/>
  <c r="G19" i="1"/>
  <c r="G24" i="1" s="1"/>
  <c r="E24" i="1"/>
  <c r="B7" i="1"/>
  <c r="G4" i="1"/>
  <c r="F4" i="1"/>
  <c r="L7" i="3"/>
  <c r="L6" i="3"/>
  <c r="L5" i="3"/>
  <c r="K6" i="3"/>
  <c r="J7" i="3"/>
  <c r="J6" i="3"/>
  <c r="F2" i="1"/>
  <c r="F7" i="1" s="1"/>
  <c r="G2" i="1"/>
  <c r="G7" i="1" s="1"/>
  <c r="E5" i="1"/>
  <c r="E3" i="1"/>
  <c r="E2" i="1" s="1"/>
  <c r="E7" i="1" s="1"/>
  <c r="E41" i="2"/>
  <c r="F41" i="2"/>
  <c r="E46" i="2"/>
  <c r="F46" i="2"/>
  <c r="D46" i="2"/>
  <c r="D41" i="2"/>
  <c r="D44" i="2"/>
  <c r="D42" i="2"/>
  <c r="K5" i="3"/>
  <c r="J5" i="3"/>
  <c r="C35" i="2"/>
  <c r="B34" i="2"/>
  <c r="C34" i="2"/>
  <c r="D34" i="2"/>
  <c r="B23" i="2"/>
  <c r="B14" i="2"/>
  <c r="F14" i="2"/>
  <c r="G16" i="2"/>
  <c r="D14" i="2"/>
  <c r="E14" i="2"/>
  <c r="G15" i="2"/>
  <c r="G13" i="2"/>
  <c r="F13" i="2"/>
  <c r="E13" i="2"/>
  <c r="D13" i="2"/>
  <c r="C13" i="2"/>
  <c r="B13" i="2"/>
  <c r="G7" i="2"/>
  <c r="B4" i="2"/>
  <c r="C4" i="2"/>
  <c r="D4" i="2"/>
  <c r="E4" i="2"/>
  <c r="F4" i="2"/>
  <c r="G4" i="2"/>
</calcChain>
</file>

<file path=xl/sharedStrings.xml><?xml version="1.0" encoding="utf-8"?>
<sst xmlns="http://schemas.openxmlformats.org/spreadsheetml/2006/main" count="102" uniqueCount="65">
  <si>
    <t>Number of boids</t>
  </si>
  <si>
    <t>Number of runs</t>
  </si>
  <si>
    <t>*tested on 5 turbine filed</t>
  </si>
  <si>
    <t>Success</t>
  </si>
  <si>
    <t>Partial failure</t>
  </si>
  <si>
    <t>Complete failure</t>
  </si>
  <si>
    <t>% success</t>
  </si>
  <si>
    <t>Number of turbines</t>
  </si>
  <si>
    <t>Failure</t>
  </si>
  <si>
    <t>3km range</t>
  </si>
  <si>
    <t>for 25 boids</t>
  </si>
  <si>
    <t>dist travel</t>
  </si>
  <si>
    <t>Real dist (m)</t>
  </si>
  <si>
    <t>Num iter</t>
  </si>
  <si>
    <t>Time (sec)</t>
  </si>
  <si>
    <t>Time (min)</t>
  </si>
  <si>
    <t>Avg velocity</t>
  </si>
  <si>
    <t xml:space="preserve"> (m/s)</t>
  </si>
  <si>
    <t>Number of boids in Simulation</t>
  </si>
  <si>
    <t>Number trails</t>
  </si>
  <si>
    <t>Number of simulations with no failtures</t>
  </si>
  <si>
    <t>Number with 5 or less birds entering the PZ</t>
  </si>
  <si>
    <t>*Note - some of these flocks for 30 are v sparse and they split</t>
  </si>
  <si>
    <t>Number with more than 5 birds entering the PZ</t>
  </si>
  <si>
    <t>Can see the trend</t>
  </si>
  <si>
    <t>------- With 5 turbines (800m diameter protected)</t>
  </si>
  <si>
    <t>For change of parameters, when it's 30 it works better</t>
  </si>
  <si>
    <t xml:space="preserve">But can see the trend for &lt;30 from here </t>
  </si>
  <si>
    <t>250 m</t>
  </si>
  <si>
    <t>400 m</t>
  </si>
  <si>
    <t>850 m</t>
  </si>
  <si>
    <t xml:space="preserve"> ----- pz diameter 1.7km</t>
  </si>
  <si>
    <t>20 boids against pz raidus</t>
  </si>
  <si>
    <t>HERDING METHOD</t>
  </si>
  <si>
    <t>num boids</t>
  </si>
  <si>
    <t>sparsity</t>
  </si>
  <si>
    <t>outcome</t>
  </si>
  <si>
    <t>success</t>
  </si>
  <si>
    <t>5 or less</t>
  </si>
  <si>
    <t>0.17-0.24</t>
  </si>
  <si>
    <t>0.6-0.81</t>
  </si>
  <si>
    <t>1.5-2.4</t>
  </si>
  <si>
    <t>fail</t>
  </si>
  <si>
    <t>number trials</t>
  </si>
  <si>
    <t>partial</t>
  </si>
  <si>
    <t>failure</t>
  </si>
  <si>
    <t>Num boids</t>
  </si>
  <si>
    <t>itx</t>
  </si>
  <si>
    <t>&lt;-- put the number of boids which entered the PZ</t>
  </si>
  <si>
    <t xml:space="preserve">      during each trial in these boxs (hopefully 0)</t>
  </si>
  <si>
    <t>Mia</t>
  </si>
  <si>
    <t>5</t>
  </si>
  <si>
    <t>10</t>
  </si>
  <si>
    <t>15</t>
  </si>
  <si>
    <t>20</t>
  </si>
  <si>
    <t>25</t>
  </si>
  <si>
    <t>30</t>
  </si>
  <si>
    <t>35</t>
  </si>
  <si>
    <t>40</t>
  </si>
  <si>
    <t>150</t>
  </si>
  <si>
    <t>200</t>
  </si>
  <si>
    <t>250</t>
  </si>
  <si>
    <t>300</t>
  </si>
  <si>
    <t>350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</si>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</sst>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5" xfId="0" applyFont="1" applyBorder="1" applyAlignment="1">
      <alignment wrapText="1" readingOrder="1"/>
    </xf>
    <xf numFmtId="0" fontId="2" fillId="5" borderId="6" xfId="0" applyFont="1" applyFill="1" applyBorder="1" applyAlignment="1">
      <alignment wrapText="1" readingOrder="1"/>
    </xf>
    <xf numFmtId="0" fontId="2" fillId="5" borderId="7" xfId="0" applyFont="1" applyFill="1" applyBorder="1" applyAlignment="1">
      <alignment wrapText="1" readingOrder="1"/>
    </xf>
    <xf numFmtId="0" fontId="2" fillId="5" borderId="8" xfId="0" applyFont="1" applyFill="1" applyBorder="1" applyAlignment="1">
      <alignment wrapText="1" readingOrder="1"/>
    </xf>
    <xf numFmtId="0" fontId="2" fillId="6" borderId="6" xfId="0" applyFont="1" applyFill="1" applyBorder="1" applyAlignment="1">
      <alignment wrapText="1" readingOrder="1"/>
    </xf>
    <xf numFmtId="0" fontId="2" fillId="6" borderId="7" xfId="0" applyFont="1" applyFill="1" applyBorder="1" applyAlignment="1">
      <alignment wrapText="1" readingOrder="1"/>
    </xf>
    <xf numFmtId="0" fontId="2" fillId="6" borderId="8" xfId="0" applyFont="1" applyFill="1" applyBorder="1" applyAlignment="1">
      <alignment wrapText="1" readingOrder="1"/>
    </xf>
    <xf numFmtId="0" fontId="2" fillId="7" borderId="6" xfId="0" applyFont="1" applyFill="1" applyBorder="1" applyAlignment="1">
      <alignment wrapText="1" readingOrder="1"/>
    </xf>
    <xf numFmtId="0" fontId="2" fillId="7" borderId="7" xfId="0" applyFont="1" applyFill="1" applyBorder="1" applyAlignment="1">
      <alignment wrapText="1" readingOrder="1"/>
    </xf>
    <xf numFmtId="0" fontId="2" fillId="7" borderId="8" xfId="0" applyFont="1" applyFill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0" xfId="0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'Old Data 1'!$A$3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1'!$B$3:$G$3</c:f>
              <c:numCache>
                <c:formatCode>General</c:formatCode>
                <c:ptCount val="6"/>
                <c:pt idx="0">
                  <c:v>20</c:v>
                </c:pt>
                <c:pt idx="1">
                  <c:v>34</c:v>
                </c:pt>
                <c:pt idx="2">
                  <c:v>15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B-428B-8E69-DFCBC1718662}"/>
            </c:ext>
          </c:extLst>
        </c:ser>
        <c:ser>
          <c:idx val="1"/>
          <c:order val="1"/>
          <c:tx>
            <c:strRef>
              <c:f>'Old Data 1'!$A$4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1'!$B$4:$G$4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B-428B-8E69-DFCBC1718662}"/>
            </c:ext>
          </c:extLst>
        </c:ser>
        <c:ser>
          <c:idx val="2"/>
          <c:order val="2"/>
          <c:tx>
            <c:strRef>
              <c:f>'Old Data 1'!$A$5</c:f>
              <c:strCache>
                <c:ptCount val="1"/>
                <c:pt idx="0">
                  <c:v>Complete 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B-428B-8E69-DFCBC171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683991"/>
        <c:axId val="1311072647"/>
      </c:barChart>
      <c:catAx>
        <c:axId val="1914683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72647"/>
        <c:crosses val="autoZero"/>
        <c:auto val="1"/>
        <c:lblAlgn val="ctr"/>
        <c:lblOffset val="100"/>
        <c:noMultiLvlLbl val="0"/>
      </c:catAx>
      <c:valAx>
        <c:axId val="1311072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8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against sparsity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Success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 3'!$J$4:$L$4</c:f>
              <c:strCache>
                <c:ptCount val="3"/>
                <c:pt idx="0">
                  <c:v>0.17-0.24</c:v>
                </c:pt>
                <c:pt idx="1">
                  <c:v>0.6-0.81</c:v>
                </c:pt>
                <c:pt idx="2">
                  <c:v>1.5-2.4</c:v>
                </c:pt>
              </c:strCache>
            </c:strRef>
          </c:cat>
          <c:val>
            <c:numRef>
              <c:f>'Old Data 3'!$J$6:$L$6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B-D149-B16C-FA11C051C530}"/>
            </c:ext>
          </c:extLst>
        </c:ser>
        <c:ser>
          <c:idx val="1"/>
          <c:order val="1"/>
          <c:tx>
            <c:v>Partial Failure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 3'!$J$4:$L$4</c:f>
              <c:strCache>
                <c:ptCount val="3"/>
                <c:pt idx="0">
                  <c:v>0.17-0.24</c:v>
                </c:pt>
                <c:pt idx="1">
                  <c:v>0.6-0.81</c:v>
                </c:pt>
                <c:pt idx="2">
                  <c:v>1.5-2.4</c:v>
                </c:pt>
              </c:strCache>
            </c:strRef>
          </c:cat>
          <c:val>
            <c:numRef>
              <c:f>'Old Data 3'!$J$7:$L$7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B-D149-B16C-FA11C051C530}"/>
            </c:ext>
          </c:extLst>
        </c:ser>
        <c:ser>
          <c:idx val="2"/>
          <c:order val="2"/>
          <c:tx>
            <c:v>Failure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Data 3'!$J$4:$L$4</c:f>
              <c:strCache>
                <c:ptCount val="3"/>
                <c:pt idx="0">
                  <c:v>0.17-0.24</c:v>
                </c:pt>
                <c:pt idx="1">
                  <c:v>0.6-0.81</c:v>
                </c:pt>
                <c:pt idx="2">
                  <c:v>1.5-2.4</c:v>
                </c:pt>
              </c:strCache>
            </c:strRef>
          </c:cat>
          <c:val>
            <c:numRef>
              <c:f>'Old Data 3'!$J$8:$L$8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B-D149-B16C-FA11C051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5854015"/>
        <c:axId val="1726932639"/>
      </c:barChart>
      <c:catAx>
        <c:axId val="18858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Flock Sparsity (bird/m^2)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32639"/>
        <c:crosses val="autoZero"/>
        <c:auto val="1"/>
        <c:lblAlgn val="ctr"/>
        <c:lblOffset val="100"/>
        <c:noMultiLvlLbl val="0"/>
      </c:catAx>
      <c:valAx>
        <c:axId val="17269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Success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1'!$B$10:$E$10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'Old Data 1'!$B$13:$E$13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B-4B16-8A8B-5744151C7527}"/>
            </c:ext>
          </c:extLst>
        </c:ser>
        <c:ser>
          <c:idx val="1"/>
          <c:order val="1"/>
          <c:tx>
            <c:v>Partial Failure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1'!$B$10:$E$10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'Old Data 1'!$B$14:$E$14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B-4B16-8A8B-5744151C7527}"/>
            </c:ext>
          </c:extLst>
        </c:ser>
        <c:ser>
          <c:idx val="2"/>
          <c:order val="2"/>
          <c:tx>
            <c:strRef>
              <c:f>'Old Data 1'!$A$15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'Old Data 1'!$B$15:$E$15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4-6544-92EC-0C03F295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720264"/>
        <c:axId val="553725512"/>
      </c:barChart>
      <c:catAx>
        <c:axId val="55372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5512"/>
        <c:crosses val="autoZero"/>
        <c:auto val="1"/>
        <c:lblAlgn val="ctr"/>
        <c:lblOffset val="100"/>
        <c:noMultiLvlLbl val="0"/>
      </c:catAx>
      <c:valAx>
        <c:axId val="5537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'Old Data 1'!$A$20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1'!$B$20:$G$20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D-41ED-9FD5-B8DE0E376B1A}"/>
            </c:ext>
          </c:extLst>
        </c:ser>
        <c:ser>
          <c:idx val="1"/>
          <c:order val="1"/>
          <c:tx>
            <c:strRef>
              <c:f>'Old Data 1'!$A$21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1'!$B$21:$G$21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D-41ED-9FD5-B8DE0E376B1A}"/>
            </c:ext>
          </c:extLst>
        </c:ser>
        <c:ser>
          <c:idx val="2"/>
          <c:order val="2"/>
          <c:tx>
            <c:strRef>
              <c:f>'Old Data 1'!$A$22</c:f>
              <c:strCache>
                <c:ptCount val="1"/>
                <c:pt idx="0">
                  <c:v>Complete 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D-41ED-9FD5-B8DE0E37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027920"/>
        <c:axId val="489028248"/>
      </c:barChart>
      <c:catAx>
        <c:axId val="48902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8248"/>
        <c:crosses val="autoZero"/>
        <c:auto val="1"/>
        <c:lblAlgn val="ctr"/>
        <c:lblOffset val="100"/>
        <c:noMultiLvlLbl val="0"/>
      </c:catAx>
      <c:valAx>
        <c:axId val="4890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'Old Data 1'!$A$3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1'!$B$3:$G$3</c:f>
              <c:numCache>
                <c:formatCode>General</c:formatCode>
                <c:ptCount val="6"/>
                <c:pt idx="0">
                  <c:v>20</c:v>
                </c:pt>
                <c:pt idx="1">
                  <c:v>34</c:v>
                </c:pt>
                <c:pt idx="2">
                  <c:v>15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E04B-A6A0-CE72A0FA28DE}"/>
            </c:ext>
          </c:extLst>
        </c:ser>
        <c:ser>
          <c:idx val="1"/>
          <c:order val="1"/>
          <c:tx>
            <c:strRef>
              <c:f>'Old Data 1'!$A$4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1'!$B$4:$G$4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2-E04B-A6A0-CE72A0FA28DE}"/>
            </c:ext>
          </c:extLst>
        </c:ser>
        <c:ser>
          <c:idx val="2"/>
          <c:order val="2"/>
          <c:tx>
            <c:strRef>
              <c:f>'Old Data 1'!$A$5</c:f>
              <c:strCache>
                <c:ptCount val="1"/>
                <c:pt idx="0">
                  <c:v>Complete 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Data 1'!$B$1:$G$1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2-E04B-A6A0-CE72A0FA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683991"/>
        <c:axId val="1311072647"/>
      </c:barChart>
      <c:catAx>
        <c:axId val="1914683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72647"/>
        <c:crosses val="autoZero"/>
        <c:auto val="1"/>
        <c:lblAlgn val="ctr"/>
        <c:lblOffset val="100"/>
        <c:noMultiLvlLbl val="0"/>
      </c:catAx>
      <c:valAx>
        <c:axId val="1311072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8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'Old Data 1'!$A$20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1'!$B$20:$G$20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6-4C96-8010-761728A4415F}"/>
            </c:ext>
          </c:extLst>
        </c:ser>
        <c:ser>
          <c:idx val="1"/>
          <c:order val="1"/>
          <c:tx>
            <c:strRef>
              <c:f>'Old Data 1'!$A$21</c:f>
              <c:strCache>
                <c:ptCount val="1"/>
                <c:pt idx="0">
                  <c:v>Partial 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1'!$B$21:$G$21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6-4C96-8010-761728A4415F}"/>
            </c:ext>
          </c:extLst>
        </c:ser>
        <c:ser>
          <c:idx val="2"/>
          <c:order val="2"/>
          <c:tx>
            <c:strRef>
              <c:f>'Old Data 1'!$A$22</c:f>
              <c:strCache>
                <c:ptCount val="1"/>
                <c:pt idx="0">
                  <c:v>Complete 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Data 1'!$B$18:$G$18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'Old Data 1'!$B$22:$G$22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6-4C96-8010-761728A4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029151"/>
        <c:axId val="1501030815"/>
      </c:barChart>
      <c:catAx>
        <c:axId val="15010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30815"/>
        <c:crosses val="autoZero"/>
        <c:auto val="1"/>
        <c:lblAlgn val="ctr"/>
        <c:lblOffset val="100"/>
        <c:noMultiLvlLbl val="0"/>
      </c:catAx>
      <c:valAx>
        <c:axId val="15010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2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419087"/>
        <c:axId val="1502419503"/>
      </c:barChart>
      <c:catAx>
        <c:axId val="150241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19503"/>
        <c:crosses val="autoZero"/>
        <c:auto val="1"/>
        <c:lblAlgn val="ctr"/>
        <c:lblOffset val="100"/>
        <c:noMultiLvlLbl val="0"/>
      </c:catAx>
      <c:valAx>
        <c:axId val="15024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1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against flock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Success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 2'!$B$2:$G$2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'Old Data 2'!$B$5:$G$5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0-46A1-9AC1-D855F36BD9B5}"/>
            </c:ext>
          </c:extLst>
        </c:ser>
        <c:ser>
          <c:idx val="1"/>
          <c:order val="1"/>
          <c:tx>
            <c:v>Failure (5 or less)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 2'!$B$2:$G$2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'Old Data 2'!$B$6:$G$6</c:f>
              <c:numCache>
                <c:formatCode>General</c:formatCode>
                <c:ptCount val="6"/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0-46A1-9AC1-D855F36BD9B5}"/>
            </c:ext>
          </c:extLst>
        </c:ser>
        <c:ser>
          <c:idx val="2"/>
          <c:order val="2"/>
          <c:tx>
            <c:v>Failure (&gt;5)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Data 2'!$B$2:$G$2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'Old Data 2'!$B$7:$G$7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F0-46A1-9AC1-D855F36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520344"/>
        <c:axId val="675512264"/>
      </c:barChart>
      <c:catAx>
        <c:axId val="205652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12264"/>
        <c:crosses val="autoZero"/>
        <c:auto val="1"/>
        <c:lblAlgn val="ctr"/>
        <c:lblOffset val="100"/>
        <c:noMultiLvlLbl val="0"/>
      </c:catAx>
      <c:valAx>
        <c:axId val="6755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Success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 2'!$C$19:$E$19</c:f>
              <c:strCache>
                <c:ptCount val="3"/>
                <c:pt idx="0">
                  <c:v>250 m</c:v>
                </c:pt>
                <c:pt idx="1">
                  <c:v>400 m</c:v>
                </c:pt>
                <c:pt idx="2">
                  <c:v>850 m</c:v>
                </c:pt>
              </c:strCache>
            </c:strRef>
          </c:cat>
          <c:val>
            <c:numRef>
              <c:f>('Old Data 2'!$E$5,'Old Data 2'!$E$14,'Old Data 2'!$B$24)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D-43E6-AF00-AB443D788F5E}"/>
            </c:ext>
          </c:extLst>
        </c:ser>
        <c:ser>
          <c:idx val="1"/>
          <c:order val="1"/>
          <c:tx>
            <c:v>Failure (5 or less)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 2'!$C$19:$E$19</c:f>
              <c:strCache>
                <c:ptCount val="3"/>
                <c:pt idx="0">
                  <c:v>250 m</c:v>
                </c:pt>
                <c:pt idx="1">
                  <c:v>400 m</c:v>
                </c:pt>
                <c:pt idx="2">
                  <c:v>850 m</c:v>
                </c:pt>
              </c:strCache>
            </c:strRef>
          </c:cat>
          <c:val>
            <c:numRef>
              <c:f>('Old Data 2'!$E$6,'Old Data 2'!$E$15,'Old Data 2'!$B$25)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D-43E6-AF00-AB443D788F5E}"/>
            </c:ext>
          </c:extLst>
        </c:ser>
        <c:ser>
          <c:idx val="2"/>
          <c:order val="2"/>
          <c:tx>
            <c:v>Failure (&gt;5)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Data 2'!$C$19:$E$19</c:f>
              <c:strCache>
                <c:ptCount val="3"/>
                <c:pt idx="0">
                  <c:v>250 m</c:v>
                </c:pt>
                <c:pt idx="1">
                  <c:v>400 m</c:v>
                </c:pt>
                <c:pt idx="2">
                  <c:v>850 m</c:v>
                </c:pt>
              </c:strCache>
            </c:strRef>
          </c:cat>
          <c:val>
            <c:numRef>
              <c:f>('Old Data 2'!$E$7,'Old Data 2'!$E$16,'Old Data 2'!$B$26)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D5ED-43E6-AF00-AB443D78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758368"/>
        <c:axId val="1678745888"/>
      </c:barChart>
      <c:catAx>
        <c:axId val="16787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Protected Zone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45888"/>
        <c:crosses val="autoZero"/>
        <c:auto val="1"/>
        <c:lblAlgn val="ctr"/>
        <c:lblOffset val="100"/>
        <c:noMultiLvlLbl val="0"/>
      </c:catAx>
      <c:valAx>
        <c:axId val="1678745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'Old Data 2'!$B$35:$D$35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9E8-ADDC-7CB67A9507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'Old Data 2'!$B$36:$D$36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D-49E8-ADDC-7CB67A9507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'Old Data 2'!$B$37:$D$37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1D-49E8-ADDC-7CB67A95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803296"/>
        <c:axId val="1678765440"/>
      </c:barChart>
      <c:catAx>
        <c:axId val="167880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65440"/>
        <c:crosses val="autoZero"/>
        <c:auto val="1"/>
        <c:lblAlgn val="ctr"/>
        <c:lblOffset val="100"/>
        <c:noMultiLvlLbl val="0"/>
      </c:catAx>
      <c:valAx>
        <c:axId val="16787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19050</xdr:rowOff>
    </xdr:from>
    <xdr:to>
      <xdr:col>17</xdr:col>
      <xdr:colOff>438150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4446E-5C23-4287-B1A0-96822BA8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23091</xdr:colOff>
      <xdr:row>18</xdr:row>
      <xdr:rowOff>67974</xdr:rowOff>
    </xdr:from>
    <xdr:to>
      <xdr:col>17</xdr:col>
      <xdr:colOff>301625</xdr:colOff>
      <xdr:row>32</xdr:row>
      <xdr:rowOff>184583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3511-A6CF-437D-BFF0-7D7A4D30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506557</xdr:colOff>
      <xdr:row>33</xdr:row>
      <xdr:rowOff>125701</xdr:rowOff>
    </xdr:from>
    <xdr:to>
      <xdr:col>11</xdr:col>
      <xdr:colOff>106795</xdr:colOff>
      <xdr:row>48</xdr:row>
      <xdr:rowOff>54696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6DAC6-6FE4-43BD-89AF-705D8EAA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20</xdr:col>
      <xdr:colOff>438150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8E93B-76D8-2645-A83A-70FEB2C1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319766</xdr:colOff>
      <xdr:row>12</xdr:row>
      <xdr:rowOff>29935</xdr:rowOff>
    </xdr:from>
    <xdr:to>
      <xdr:col>30</xdr:col>
      <xdr:colOff>210909</xdr:colOff>
      <xdr:row>26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06B9E4-348B-437F-9882-52A8E843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415017</xdr:colOff>
      <xdr:row>29</xdr:row>
      <xdr:rowOff>84364</xdr:rowOff>
    </xdr:from>
    <xdr:to>
      <xdr:col>33</xdr:col>
      <xdr:colOff>306160</xdr:colOff>
      <xdr:row>43</xdr:row>
      <xdr:rowOff>160564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37589-E2DC-4024-A397-2E278078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</xdr:row>
      <xdr:rowOff>161925</xdr:rowOff>
    </xdr:from>
    <xdr:to>
      <xdr:col>21</xdr:col>
      <xdr:colOff>409575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CF052-4CF2-4E0E-A63C-9E725F9A74AA}"/>
            </a:ext>
            <a:ext uri="{147F2762-F138-4A5C-976F-8EAC2B608ADB}">
              <a16:predDERef xmlns:a16="http://schemas.microsoft.com/office/drawing/2014/main" pred="{5D6609B4-E461-4890-BAB8-178B29BC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40820</xdr:colOff>
      <xdr:row>23</xdr:row>
      <xdr:rowOff>29935</xdr:rowOff>
    </xdr:from>
    <xdr:to>
      <xdr:col>24</xdr:col>
      <xdr:colOff>367393</xdr:colOff>
      <xdr:row>42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A8D9D-B48D-4E4D-8B1E-23551908D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68036</xdr:colOff>
      <xdr:row>20</xdr:row>
      <xdr:rowOff>57150</xdr:rowOff>
    </xdr:from>
    <xdr:to>
      <xdr:col>14</xdr:col>
      <xdr:colOff>353786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F5D72B-9690-41CC-8B3A-845D5739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8</xdr:row>
      <xdr:rowOff>6350</xdr:rowOff>
    </xdr:from>
    <xdr:to>
      <xdr:col>21</xdr:col>
      <xdr:colOff>146050</xdr:colOff>
      <xdr:row>22</xdr:row>
      <xdr:rowOff>82550</xdr:rowOff>
    </xdr:to>
    <xdr:graphicFrame macro="">
      <xdr:nvGraphicFramePr>
        <xdr:cNvPr id="62" name="Chart 2">
          <a:extLst>
            <a:ext uri="{FF2B5EF4-FFF2-40B4-BE49-F238E27FC236}">
              <a16:creationId xmlns:a16="http://schemas.microsoft.com/office/drawing/2014/main" id="{996FAC58-6D65-034B-8913-15C3CB58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8DD71-58B0-9F4A-9DFA-3E2B4919EC6E}" name="Table2" displayName="Table2" ref="A1:H31" totalsRowShown="0" headerRowDxfId="0">
  <autoFilter ref="A1:H31" xr:uid="{86B81C21-552C-9342-8AE8-DC70C4B79174}"/>
  <tableColumns count="8">
    <tableColumn id="1" xr3:uid="{A3A6279E-A605-E949-AC75-5DF984ACA03A}" name="5"/>
    <tableColumn id="2" xr3:uid="{33FF584C-208C-184F-B815-5DD80D0356A1}" name="10"/>
    <tableColumn id="3" xr3:uid="{AD54F31C-688E-3242-888B-B4412759A165}" name="15"/>
    <tableColumn id="4" xr3:uid="{40EBFB4E-0CFE-4942-989C-CC08C8CD27B0}" name="20"/>
    <tableColumn id="5" xr3:uid="{8229B971-B70C-CA44-BBAD-8EC00BB9F482}" name="25"/>
    <tableColumn id="6" xr3:uid="{D3F5A766-9F40-AC4F-A882-6DD0B0B405FE}" name="30"/>
    <tableColumn id="7" xr3:uid="{56DC10F0-C51A-DA48-A1C0-2B41F9600300}" name="35"/>
    <tableColumn id="8" xr3:uid="{42212E69-0620-ED48-9A87-727010155E1E}" name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793EB-C80E-8641-81DD-6697B371CBA0}" name="Table1" displayName="Table1" ref="A1:F31" totalsRowShown="0">
  <autoFilter ref="A1:F31" xr:uid="{07615E4A-700A-194A-9B4F-30EA64FC5206}"/>
  <tableColumns count="6">
    <tableColumn id="2" xr3:uid="{75AA078A-3AAA-FC4F-8A95-F4B1F8F41101}" name="150"/>
    <tableColumn id="3" xr3:uid="{720E3E68-A0C6-624D-808D-C616975E621E}" name="200"/>
    <tableColumn id="4" xr3:uid="{DC2F395A-381D-FB44-A362-E2AAA04E96A9}" name="250"/>
    <tableColumn id="5" xr3:uid="{ADF428CB-BCAF-6043-B9DF-51C517B8547F}" name="300"/>
    <tableColumn id="6" xr3:uid="{CD10223A-FCA2-4442-88F3-12F6A6A94325}" name="350"/>
    <tableColumn id="7" xr3:uid="{D08041D2-5808-9943-995D-5892BF3E9735}" name="4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653BDFD-7947-5C40-95A9-6BA67028A130}">
  <we:reference id="1404635f-823d-4566-959e-40c866451e89" version="1.0.0.49" store="EXCatalog" storeType="EXCatalog"/>
  <we:alternateReferences>
    <we:reference id="WA200000078" version="1.0.0.49" store="en-GB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_xldudf_IP_GLYTDBASEAMOUNT</we:customFunctionIds>
        <we:customFunctionIds>_xldudf_IP_GLYTDCCBASEAMOUNT</we:customFunctionIds>
        <we:customFunctionIds>_xldudf_IP_GLYTDDEPTBASEAMOUNT</we:customFunctionIds>
        <we:customFunctionIds>_xldudf_IP_GLYTDCCDEPTBASEAMOUNT</we:customFunctionIds>
        <we:customFunctionIds>_xldudf_IP_GLYTDPROJBASEAMOUNT</we:customFunctionIds>
        <we:customFunctionIds>_xldudf_IP_GLBASEAMOUNT</we:customFunctionIds>
        <we:customFunctionIds>_xldudf_IP_CPGLBASEAMOUNT</we:customFunctionIds>
        <we:customFunctionIds>_xldudf_IP_GLCCBASEAMOUNT</we:customFunctionIds>
        <we:customFunctionIds>_xldudf_IP_GLCCDEPTBASEAMOUNT</we:customFunctionIds>
        <we:customFunctionIds>_xldudf_IP_GLDEPTBASEAMOUNT</we:customFunctionIds>
        <we:customFunctionIds>_xldudf_IP_CONTACTACCBASEOUTSTANDING</we:customFunctionIds>
        <we:customFunctionIds>_xldudf_IP_GLGROUPBASEAMOUNT</we:customFunctionIds>
        <we:customFunctionIds>_xldudf_IP_CPGLGROUPBASEAMOUNT</we:customFunctionIds>
        <we:customFunctionIds>_xldudf_IP_GLGROUPYTPBASEAMOUNT</we:customFunctionIds>
        <we:customFunctionIds>_xldudf_IP_CPGLGROUPYTPBASEAMOUNT</we:customFunctionIds>
        <we:customFunctionIds>_xldudf_IP_GLYTPCCBASEAMOUNT</we:customFunctionIds>
        <we:customFunctionIds>_xldudf_IP_GLGROUPYTPCCBASEAMOUNT</we:customFunctionIds>
        <we:customFunctionIds>_xldudf_IP_GLYTPBASEAMOUNT</we:customFunctionIds>
        <we:customFunctionIds>_xldudf_IP_CPGLYTPBASEAMOUNT</we:customFunctionIds>
        <we:customFunctionIds>_xldudf_IP_GLYTPCCDEPTBASEAMOUNT</we:customFunctionIds>
        <we:customFunctionIds>_xldudf_IP_GLGROUPYTPCCDEPTBASEAMOUNT</we:customFunctionIds>
        <we:customFunctionIds>_xldudf_IP_GLYTPDEPTBASEAMOUNT</we:customFunctionIds>
        <we:customFunctionIds>_xldudf_IP_GLGROUPYTPDEPTBASEAMOUNT</we:customFunctionIds>
        <we:customFunctionIds>_xldudf_IP_GLGROUPYTDBASEAMOUNT</we:customFunctionIds>
        <we:customFunctionIds>_xldudf_IP_GLGROUPCCDEPTBASEAMOUNT</we:customFunctionIds>
        <we:customFunctionIds>_xldudf_IP_GLGROUPCCBASEAMOUNT</we:customFunctionIds>
        <we:customFunctionIds>_xldudf_IP_GLGROUPDEPTBASEAMOUNT</we:customFunctionIds>
        <we:customFunctionIds>_xldudf_IP_GLPROJBASEAMOUNT</we:customFunctionIds>
        <we:customFunctionIds>_xldudf_IP_GLPRODBASEAMOUNT</we:customFunctionIds>
        <we:customFunctionIds>_xldudf_IP_CPGLPRODBASEAMOUNT</we:customFunctionIds>
        <we:customFunctionIds>_xldudf_IP_ATTRIBUTEGETPROPERTY</we:customFunctionIds>
        <we:customFunctionIds>_xldudf_IP_CATALOGGETDESCRIPTION</we:customFunctionIds>
        <we:customFunctionIds>_xldudf_IP_PERIODDESC</we:customFunctionIds>
        <we:customFunctionIds>_xldudf_IP_LEGEDESC</we:customFunctionIds>
        <we:customFunctionIds>_xldudf_IP_GLACCDESC</we:customFunctionIds>
        <we:customFunctionIds>_xldudf_IP_CONTACTACCDESC</we:customFunctionIds>
        <we:customFunctionIds>_xldudf_IP_GLACCGROUPDESC</we:customFunctionIds>
        <we:customFunctionIds>_xldudf_IP_CCDESC</we:customFunctionIds>
        <we:customFunctionIds>_xldudf_IP_DEPTDESC</we:customFunctionIds>
        <we:customFunctionIds>_xldudf_IP_CONTACTACCADDRESS</we:customFunctionIds>
        <we:customFunctionIds>_xldudf_IP_PROJECTADDRESS</we:customFunctionIds>
        <we:customFunctionIds>_xldudf_IP_EXCHANGERATE</we:customFunctionIds>
        <we:customFunctionIds>_xldudf_IP_TEST</we:customFunctionIds>
        <we:customFunctionIds>_xldudf_IP_STREAMDOMAIN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B520-E0E3-AA45-9441-7F6A04EFE203}">
  <dimension ref="A1:H31"/>
  <sheetViews>
    <sheetView zoomScale="92" workbookViewId="0">
      <selection activeCell="E36" sqref="E36"/>
    </sheetView>
  </sheetViews>
  <sheetFormatPr baseColWidth="10" defaultColWidth="11.5" defaultRowHeight="15" x14ac:dyDescent="0.2"/>
  <sheetData>
    <row r="1" spans="1:8" x14ac:dyDescent="0.2">
      <c r="A1" s="24" t="s">
        <v>51</v>
      </c>
      <c r="B1" s="24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34</v>
      </c>
      <c r="H2">
        <v>40</v>
      </c>
    </row>
    <row r="3" spans="1:8" x14ac:dyDescent="0.2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35</v>
      </c>
      <c r="H3">
        <v>39</v>
      </c>
    </row>
    <row r="4" spans="1:8" x14ac:dyDescent="0.2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31</v>
      </c>
      <c r="H4">
        <v>33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3</v>
      </c>
      <c r="G5">
        <v>7</v>
      </c>
      <c r="H5">
        <v>32</v>
      </c>
    </row>
    <row r="6" spans="1:8" x14ac:dyDescent="0.2">
      <c r="A6">
        <v>0</v>
      </c>
      <c r="B6">
        <v>0</v>
      </c>
      <c r="C6">
        <v>1</v>
      </c>
      <c r="D6">
        <v>0</v>
      </c>
      <c r="E6">
        <v>1</v>
      </c>
      <c r="F6">
        <v>7</v>
      </c>
      <c r="G6">
        <v>2</v>
      </c>
      <c r="H6">
        <v>34</v>
      </c>
    </row>
    <row r="7" spans="1:8" x14ac:dyDescent="0.2">
      <c r="A7">
        <v>0</v>
      </c>
      <c r="B7">
        <v>0</v>
      </c>
      <c r="C7">
        <v>1</v>
      </c>
      <c r="D7">
        <v>0</v>
      </c>
      <c r="E7">
        <v>0</v>
      </c>
      <c r="F7">
        <v>20</v>
      </c>
      <c r="G7">
        <v>1</v>
      </c>
      <c r="H7">
        <v>2</v>
      </c>
    </row>
    <row r="8" spans="1:8" x14ac:dyDescent="0.2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6</v>
      </c>
      <c r="G9">
        <v>35</v>
      </c>
      <c r="H9">
        <v>40</v>
      </c>
    </row>
    <row r="10" spans="1:8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35</v>
      </c>
      <c r="H10">
        <v>33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34</v>
      </c>
      <c r="H11"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40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40</v>
      </c>
    </row>
    <row r="16" spans="1:8" x14ac:dyDescent="0.2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34</v>
      </c>
      <c r="H16">
        <v>13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29</v>
      </c>
      <c r="H17">
        <v>4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16</v>
      </c>
      <c r="H18">
        <v>0</v>
      </c>
    </row>
    <row r="19" spans="1:8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14</v>
      </c>
      <c r="H19">
        <v>0</v>
      </c>
    </row>
    <row r="20" spans="1: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3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2</v>
      </c>
      <c r="H21">
        <v>40</v>
      </c>
    </row>
    <row r="22" spans="1:8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39</v>
      </c>
    </row>
    <row r="23" spans="1:8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38</v>
      </c>
    </row>
    <row r="24" spans="1:8" x14ac:dyDescent="0.2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38</v>
      </c>
    </row>
    <row r="25" spans="1: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14</v>
      </c>
      <c r="G26">
        <v>35</v>
      </c>
      <c r="H26">
        <v>12</v>
      </c>
    </row>
    <row r="27" spans="1:8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</row>
    <row r="28" spans="1: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33</v>
      </c>
    </row>
    <row r="29" spans="1:8" x14ac:dyDescent="0.2">
      <c r="A29">
        <v>0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20</v>
      </c>
    </row>
    <row r="30" spans="1: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36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9E76-0FCA-234E-BB7A-149D0E12A7F9}">
  <dimension ref="A1:F31"/>
  <sheetViews>
    <sheetView workbookViewId="0">
      <selection activeCell="H27" sqref="H27"/>
    </sheetView>
  </sheetViews>
  <sheetFormatPr baseColWidth="10" defaultColWidth="11.5" defaultRowHeight="15" x14ac:dyDescent="0.2"/>
  <cols>
    <col min="1" max="6" width="8.1640625" customWidth="1"/>
    <col min="7" max="31" width="4.83203125" customWidth="1"/>
  </cols>
  <sheetData>
    <row r="1" spans="1:6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0</v>
      </c>
      <c r="B3">
        <v>2</v>
      </c>
      <c r="C3">
        <v>0</v>
      </c>
      <c r="D3">
        <v>0</v>
      </c>
      <c r="E3">
        <v>2</v>
      </c>
      <c r="F3">
        <v>1</v>
      </c>
    </row>
    <row r="4" spans="1:6" x14ac:dyDescent="0.2">
      <c r="A4">
        <v>0</v>
      </c>
      <c r="B4">
        <v>0</v>
      </c>
      <c r="C4">
        <v>2</v>
      </c>
      <c r="D4">
        <v>0</v>
      </c>
      <c r="E4">
        <v>0</v>
      </c>
      <c r="F4">
        <v>0</v>
      </c>
    </row>
    <row r="5" spans="1: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1</v>
      </c>
      <c r="B6">
        <v>0</v>
      </c>
      <c r="C6">
        <v>0</v>
      </c>
      <c r="D6">
        <v>1</v>
      </c>
      <c r="E6">
        <v>0</v>
      </c>
      <c r="F6">
        <v>2</v>
      </c>
    </row>
    <row r="7" spans="1:6" x14ac:dyDescent="0.2">
      <c r="A7">
        <v>6</v>
      </c>
      <c r="B7">
        <v>2</v>
      </c>
      <c r="C7">
        <v>1</v>
      </c>
      <c r="D7">
        <v>0</v>
      </c>
      <c r="E7">
        <v>0</v>
      </c>
      <c r="F7">
        <v>0</v>
      </c>
    </row>
    <row r="8" spans="1:6" x14ac:dyDescent="0.2">
      <c r="A8">
        <v>6</v>
      </c>
      <c r="B8">
        <v>0</v>
      </c>
      <c r="C8">
        <v>0</v>
      </c>
      <c r="D8">
        <v>0</v>
      </c>
      <c r="E8">
        <v>1</v>
      </c>
      <c r="F8">
        <v>0</v>
      </c>
    </row>
    <row r="9" spans="1:6" x14ac:dyDescent="0.2">
      <c r="A9">
        <v>6</v>
      </c>
      <c r="B9">
        <v>2</v>
      </c>
      <c r="C9">
        <v>2</v>
      </c>
      <c r="D9">
        <v>0</v>
      </c>
      <c r="E9">
        <v>0</v>
      </c>
      <c r="F9">
        <v>0</v>
      </c>
    </row>
    <row r="10" spans="1:6" x14ac:dyDescent="0.2">
      <c r="A10">
        <v>6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10</v>
      </c>
      <c r="B11">
        <v>2</v>
      </c>
      <c r="C11">
        <v>0</v>
      </c>
      <c r="D11">
        <v>0</v>
      </c>
      <c r="E11">
        <v>0</v>
      </c>
      <c r="F11">
        <v>1</v>
      </c>
    </row>
    <row r="12" spans="1:6" x14ac:dyDescent="0.2">
      <c r="A12">
        <v>15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0</v>
      </c>
      <c r="B14">
        <v>3</v>
      </c>
      <c r="C14">
        <v>0</v>
      </c>
      <c r="D14">
        <v>1</v>
      </c>
      <c r="E14">
        <v>0</v>
      </c>
      <c r="F14">
        <v>0</v>
      </c>
    </row>
    <row r="15" spans="1: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0</v>
      </c>
      <c r="B16">
        <v>3</v>
      </c>
      <c r="C16">
        <v>0</v>
      </c>
      <c r="D16">
        <v>0</v>
      </c>
      <c r="E16">
        <v>2</v>
      </c>
      <c r="F16">
        <v>0</v>
      </c>
    </row>
    <row r="17" spans="1:6" x14ac:dyDescent="0.2">
      <c r="A17">
        <v>0</v>
      </c>
      <c r="B17">
        <v>4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</row>
    <row r="20" spans="1:6" x14ac:dyDescent="0.2">
      <c r="A20">
        <v>14</v>
      </c>
      <c r="B20">
        <v>2</v>
      </c>
      <c r="C20">
        <v>0</v>
      </c>
      <c r="D20">
        <v>0</v>
      </c>
      <c r="E20">
        <v>0</v>
      </c>
      <c r="F20">
        <v>7</v>
      </c>
    </row>
    <row r="21" spans="1:6" x14ac:dyDescent="0.2">
      <c r="A21">
        <v>8</v>
      </c>
      <c r="B21">
        <v>3</v>
      </c>
      <c r="C21">
        <v>2</v>
      </c>
      <c r="D21">
        <v>1</v>
      </c>
      <c r="E21">
        <v>0</v>
      </c>
      <c r="F21">
        <v>0</v>
      </c>
    </row>
    <row r="22" spans="1:6" x14ac:dyDescent="0.2">
      <c r="A22">
        <v>7</v>
      </c>
      <c r="B22">
        <v>5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6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6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1</v>
      </c>
      <c r="B26">
        <v>0</v>
      </c>
      <c r="C26">
        <v>0</v>
      </c>
      <c r="D26">
        <v>0</v>
      </c>
      <c r="E26">
        <v>3</v>
      </c>
      <c r="F26">
        <v>0</v>
      </c>
    </row>
    <row r="27" spans="1: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3CA7-7030-F24F-9816-CAA1858D3C0C}">
  <dimension ref="A1:C2"/>
  <sheetViews>
    <sheetView tabSelected="1" workbookViewId="0"/>
  </sheetViews>
  <sheetFormatPr baseColWidth="10" defaultColWidth="8.83203125" defaultRowHeight="15" x14ac:dyDescent="0.2"/>
  <cols>
    <col min="1" max="1" width="10.1640625" customWidth="1"/>
  </cols>
  <sheetData>
    <row r="1" spans="1:3" x14ac:dyDescent="0.2">
      <c r="A1" t="s">
        <v>34</v>
      </c>
      <c r="B1" t="s">
        <v>35</v>
      </c>
      <c r="C1" t="s">
        <v>42</v>
      </c>
    </row>
    <row r="2" spans="1:3" x14ac:dyDescent="0.2">
      <c r="A2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A19B-35A1-4149-80B9-593B6E182636}">
  <dimension ref="A1:I60"/>
  <sheetViews>
    <sheetView zoomScale="85" zoomScaleNormal="70" workbookViewId="0">
      <selection activeCell="Z35" sqref="Z35"/>
    </sheetView>
  </sheetViews>
  <sheetFormatPr baseColWidth="10" defaultColWidth="8.83203125" defaultRowHeight="15" x14ac:dyDescent="0.2"/>
  <cols>
    <col min="1" max="1" width="14.1640625" customWidth="1"/>
    <col min="2" max="2" width="10.83203125" customWidth="1"/>
    <col min="3" max="3" width="10" bestFit="1" customWidth="1"/>
    <col min="4" max="4" width="9.6640625" bestFit="1" customWidth="1"/>
  </cols>
  <sheetData>
    <row r="1" spans="1:9" x14ac:dyDescent="0.2">
      <c r="A1" s="2" t="s">
        <v>0</v>
      </c>
      <c r="B1" s="2">
        <v>10</v>
      </c>
      <c r="C1" s="2">
        <v>20</v>
      </c>
      <c r="D1" s="2">
        <v>30</v>
      </c>
      <c r="E1" s="2">
        <v>35</v>
      </c>
      <c r="F1" s="2">
        <v>40</v>
      </c>
      <c r="G1" s="2">
        <v>50</v>
      </c>
      <c r="H1" s="2"/>
    </row>
    <row r="2" spans="1:9" x14ac:dyDescent="0.2">
      <c r="A2" s="2" t="s">
        <v>1</v>
      </c>
      <c r="B2" s="2">
        <v>20</v>
      </c>
      <c r="C2" s="2">
        <v>40</v>
      </c>
      <c r="D2" s="2">
        <v>20</v>
      </c>
      <c r="E2" s="2">
        <f>SUM(E3:E5)</f>
        <v>20</v>
      </c>
      <c r="F2" s="2">
        <f t="shared" ref="F2:G2" si="0">SUM(F3:F5)</f>
        <v>4</v>
      </c>
      <c r="G2" s="2">
        <f t="shared" si="0"/>
        <v>4</v>
      </c>
      <c r="H2" s="2"/>
      <c r="I2" t="s">
        <v>2</v>
      </c>
    </row>
    <row r="3" spans="1:9" x14ac:dyDescent="0.2">
      <c r="A3" s="3" t="s">
        <v>3</v>
      </c>
      <c r="B3" s="3">
        <v>20</v>
      </c>
      <c r="C3" s="3">
        <v>34</v>
      </c>
      <c r="D3" s="3">
        <v>15</v>
      </c>
      <c r="E3" s="3">
        <f>6+9</f>
        <v>15</v>
      </c>
      <c r="F3" s="3">
        <v>2</v>
      </c>
      <c r="G3" s="3">
        <v>2</v>
      </c>
      <c r="H3" s="2"/>
    </row>
    <row r="4" spans="1:9" x14ac:dyDescent="0.2">
      <c r="A4" s="4" t="s">
        <v>4</v>
      </c>
      <c r="B4" s="4">
        <v>0</v>
      </c>
      <c r="C4" s="4">
        <v>5</v>
      </c>
      <c r="D4" s="4">
        <v>4</v>
      </c>
      <c r="E4" s="4">
        <v>3</v>
      </c>
      <c r="F4" s="4">
        <f>1+1</f>
        <v>2</v>
      </c>
      <c r="G4" s="4">
        <f>1</f>
        <v>1</v>
      </c>
      <c r="H4" s="2"/>
    </row>
    <row r="5" spans="1:9" x14ac:dyDescent="0.2">
      <c r="A5" s="5" t="s">
        <v>5</v>
      </c>
      <c r="B5" s="5">
        <v>0</v>
      </c>
      <c r="C5" s="5">
        <v>1</v>
      </c>
      <c r="D5" s="5">
        <v>1</v>
      </c>
      <c r="E5" s="5">
        <f>1+1</f>
        <v>2</v>
      </c>
      <c r="F5" s="5">
        <v>0</v>
      </c>
      <c r="G5" s="5">
        <v>1</v>
      </c>
      <c r="H5" s="2"/>
    </row>
    <row r="6" spans="1:9" x14ac:dyDescent="0.2">
      <c r="A6" s="2"/>
      <c r="B6" s="2"/>
      <c r="C6" s="2"/>
      <c r="D6" s="2"/>
      <c r="E6" s="2"/>
      <c r="F6" s="2"/>
      <c r="G6" s="2"/>
      <c r="H6" s="2"/>
    </row>
    <row r="7" spans="1:9" x14ac:dyDescent="0.2">
      <c r="A7" s="2" t="s">
        <v>6</v>
      </c>
      <c r="B7" s="2">
        <f>B3/B2*100</f>
        <v>100</v>
      </c>
      <c r="C7" s="2">
        <v>85</v>
      </c>
      <c r="D7" s="2">
        <v>75</v>
      </c>
      <c r="E7" s="2">
        <f>E3/E2*100</f>
        <v>75</v>
      </c>
      <c r="F7" s="2">
        <f t="shared" ref="F7:G7" si="1">F3/F2*100</f>
        <v>50</v>
      </c>
      <c r="G7" s="2">
        <f t="shared" si="1"/>
        <v>50</v>
      </c>
      <c r="H7" s="2"/>
    </row>
    <row r="8" spans="1:9" x14ac:dyDescent="0.2">
      <c r="A8" s="2"/>
      <c r="B8" s="2"/>
      <c r="C8" s="2"/>
      <c r="D8" s="2"/>
      <c r="E8" s="2"/>
      <c r="F8" s="2"/>
      <c r="G8" s="2"/>
      <c r="H8" s="2"/>
    </row>
    <row r="9" spans="1:9" x14ac:dyDescent="0.2">
      <c r="A9" s="2"/>
      <c r="B9" s="2"/>
      <c r="C9" s="2"/>
      <c r="D9" s="2"/>
      <c r="E9" s="2"/>
      <c r="F9" s="2"/>
      <c r="G9" s="2"/>
      <c r="H9" s="2"/>
    </row>
    <row r="10" spans="1:9" x14ac:dyDescent="0.2">
      <c r="A10" s="2" t="s">
        <v>7</v>
      </c>
      <c r="B10">
        <v>3</v>
      </c>
      <c r="C10" s="2">
        <v>5</v>
      </c>
      <c r="D10" s="2">
        <v>7</v>
      </c>
      <c r="E10" s="2">
        <v>9</v>
      </c>
      <c r="F10" s="2"/>
      <c r="G10" s="2"/>
      <c r="H10" s="2"/>
    </row>
    <row r="11" spans="1:9" x14ac:dyDescent="0.2">
      <c r="A11" s="2" t="s">
        <v>1</v>
      </c>
      <c r="B11">
        <v>10</v>
      </c>
      <c r="C11" s="2">
        <f>C13+C14+C15</f>
        <v>10</v>
      </c>
      <c r="D11" s="2">
        <v>10</v>
      </c>
      <c r="E11" s="2">
        <f>E13+E14</f>
        <v>10</v>
      </c>
      <c r="F11" s="2"/>
      <c r="G11" s="2"/>
      <c r="H11" s="2"/>
    </row>
    <row r="12" spans="1:9" x14ac:dyDescent="0.2">
      <c r="A12" s="2"/>
      <c r="C12" s="2"/>
      <c r="D12" s="2"/>
      <c r="E12" s="2"/>
      <c r="F12" s="2"/>
      <c r="G12" s="2"/>
      <c r="H12" s="2"/>
    </row>
    <row r="13" spans="1:9" x14ac:dyDescent="0.2">
      <c r="A13" s="2" t="s">
        <v>3</v>
      </c>
      <c r="B13">
        <v>10</v>
      </c>
      <c r="C13" s="2">
        <v>10</v>
      </c>
      <c r="D13" s="2">
        <v>10</v>
      </c>
      <c r="E13" s="2">
        <v>8</v>
      </c>
      <c r="F13" s="2"/>
      <c r="G13" s="2"/>
      <c r="H13" s="2"/>
    </row>
    <row r="14" spans="1:9" x14ac:dyDescent="0.2">
      <c r="A14" s="2" t="s">
        <v>4</v>
      </c>
      <c r="B14">
        <v>0</v>
      </c>
      <c r="C14" s="2">
        <v>0</v>
      </c>
      <c r="D14" s="2">
        <v>0</v>
      </c>
      <c r="E14" s="2">
        <v>2</v>
      </c>
    </row>
    <row r="15" spans="1:9" x14ac:dyDescent="0.2">
      <c r="A15" s="2" t="s">
        <v>8</v>
      </c>
      <c r="B15">
        <v>0</v>
      </c>
      <c r="C15" s="2">
        <v>0</v>
      </c>
      <c r="D15" s="2">
        <v>0</v>
      </c>
      <c r="E15" s="2">
        <v>0</v>
      </c>
    </row>
    <row r="17" spans="1:7" x14ac:dyDescent="0.2">
      <c r="A17" t="s">
        <v>9</v>
      </c>
    </row>
    <row r="18" spans="1:7" x14ac:dyDescent="0.2">
      <c r="A18" s="2" t="s">
        <v>0</v>
      </c>
      <c r="B18" s="2">
        <v>10</v>
      </c>
      <c r="C18" s="2">
        <v>20</v>
      </c>
      <c r="D18" s="2">
        <v>30</v>
      </c>
      <c r="E18" s="2">
        <v>35</v>
      </c>
      <c r="F18" s="2">
        <v>40</v>
      </c>
      <c r="G18" s="2">
        <v>50</v>
      </c>
    </row>
    <row r="19" spans="1:7" x14ac:dyDescent="0.2">
      <c r="A19" s="2" t="s">
        <v>1</v>
      </c>
      <c r="B19" s="2">
        <v>20</v>
      </c>
      <c r="C19" s="2">
        <v>20</v>
      </c>
      <c r="D19" s="2">
        <v>10</v>
      </c>
      <c r="E19" s="2">
        <v>10</v>
      </c>
      <c r="F19" s="2">
        <v>1</v>
      </c>
      <c r="G19" s="2">
        <f t="shared" ref="G19" si="2">SUM(G20:G22)</f>
        <v>2</v>
      </c>
    </row>
    <row r="20" spans="1:7" x14ac:dyDescent="0.2">
      <c r="A20" s="3" t="s">
        <v>3</v>
      </c>
      <c r="B20" s="3">
        <v>20</v>
      </c>
      <c r="C20" s="3">
        <v>19</v>
      </c>
      <c r="D20" s="3">
        <v>10</v>
      </c>
      <c r="E20" s="3">
        <v>9</v>
      </c>
      <c r="F20" s="3">
        <v>1</v>
      </c>
      <c r="G20" s="3">
        <f>1</f>
        <v>1</v>
      </c>
    </row>
    <row r="21" spans="1:7" x14ac:dyDescent="0.2">
      <c r="A21" s="4" t="s">
        <v>4</v>
      </c>
      <c r="B21" s="4">
        <v>0</v>
      </c>
      <c r="C21" s="4">
        <v>1</v>
      </c>
      <c r="D21" s="4">
        <v>0</v>
      </c>
      <c r="E21" s="4">
        <v>1</v>
      </c>
      <c r="F21" s="4">
        <v>1</v>
      </c>
      <c r="G21" s="4">
        <f>1</f>
        <v>1</v>
      </c>
    </row>
    <row r="22" spans="1:7" x14ac:dyDescent="0.2">
      <c r="A22" s="5" t="s">
        <v>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 t="s">
        <v>6</v>
      </c>
      <c r="B24" s="2">
        <f>B20/B19*100</f>
        <v>100</v>
      </c>
      <c r="C24" s="2">
        <v>85</v>
      </c>
      <c r="D24" s="2">
        <v>75</v>
      </c>
      <c r="E24" s="2">
        <f>E20/E19*100</f>
        <v>90</v>
      </c>
      <c r="F24" s="2">
        <f t="shared" ref="F24:G24" si="3">F20/F19*100</f>
        <v>100</v>
      </c>
      <c r="G24" s="2">
        <f t="shared" si="3"/>
        <v>50</v>
      </c>
    </row>
    <row r="53" spans="1:8" x14ac:dyDescent="0.2">
      <c r="D53" t="s">
        <v>10</v>
      </c>
    </row>
    <row r="54" spans="1:8" x14ac:dyDescent="0.2">
      <c r="A54" t="s">
        <v>11</v>
      </c>
      <c r="B54" t="s">
        <v>12</v>
      </c>
      <c r="C54" t="s">
        <v>13</v>
      </c>
      <c r="D54" t="s">
        <v>14</v>
      </c>
      <c r="E54" t="s">
        <v>15</v>
      </c>
      <c r="G54" t="s">
        <v>16</v>
      </c>
      <c r="H54" t="s">
        <v>17</v>
      </c>
    </row>
    <row r="55" spans="1:8" x14ac:dyDescent="0.2">
      <c r="A55">
        <v>391.6</v>
      </c>
      <c r="B55">
        <f>A55*10</f>
        <v>3916</v>
      </c>
      <c r="C55">
        <v>591</v>
      </c>
      <c r="D55">
        <f>C55/2</f>
        <v>295.5</v>
      </c>
      <c r="E55">
        <f>D55/60</f>
        <v>4.9249999999999998</v>
      </c>
      <c r="G55">
        <f>B55/D55</f>
        <v>13.252115059221659</v>
      </c>
    </row>
    <row r="56" spans="1:8" x14ac:dyDescent="0.2">
      <c r="A56">
        <v>376.5</v>
      </c>
      <c r="B56">
        <f t="shared" ref="B56:B60" si="4">A56*10</f>
        <v>3765</v>
      </c>
      <c r="C56">
        <v>569</v>
      </c>
      <c r="D56">
        <f t="shared" ref="D56:D60" si="5">C56/2</f>
        <v>284.5</v>
      </c>
      <c r="E56">
        <f t="shared" ref="E56:E60" si="6">D56/60</f>
        <v>4.7416666666666663</v>
      </c>
      <c r="G56">
        <f t="shared" ref="G56:G60" si="7">B56/D56</f>
        <v>13.233743409490334</v>
      </c>
    </row>
    <row r="57" spans="1:8" x14ac:dyDescent="0.2">
      <c r="A57">
        <v>420.8</v>
      </c>
      <c r="B57">
        <f t="shared" si="4"/>
        <v>4208</v>
      </c>
      <c r="C57">
        <v>633</v>
      </c>
      <c r="D57">
        <f t="shared" si="5"/>
        <v>316.5</v>
      </c>
      <c r="E57">
        <f t="shared" si="6"/>
        <v>5.2750000000000004</v>
      </c>
      <c r="G57">
        <f t="shared" si="7"/>
        <v>13.295418641390205</v>
      </c>
    </row>
    <row r="58" spans="1:8" x14ac:dyDescent="0.2">
      <c r="A58">
        <v>362.3</v>
      </c>
      <c r="B58">
        <f t="shared" si="4"/>
        <v>3623</v>
      </c>
      <c r="C58">
        <v>549</v>
      </c>
      <c r="D58">
        <f t="shared" si="5"/>
        <v>274.5</v>
      </c>
      <c r="E58">
        <f t="shared" si="6"/>
        <v>4.5750000000000002</v>
      </c>
      <c r="G58">
        <f t="shared" si="7"/>
        <v>13.198542805100182</v>
      </c>
    </row>
    <row r="59" spans="1:8" x14ac:dyDescent="0.2">
      <c r="A59">
        <v>357.8</v>
      </c>
      <c r="B59">
        <f t="shared" si="4"/>
        <v>3578</v>
      </c>
      <c r="C59">
        <v>543</v>
      </c>
      <c r="D59">
        <f t="shared" si="5"/>
        <v>271.5</v>
      </c>
      <c r="E59">
        <f t="shared" si="6"/>
        <v>4.5250000000000004</v>
      </c>
      <c r="G59">
        <f t="shared" si="7"/>
        <v>13.178637200736649</v>
      </c>
    </row>
    <row r="60" spans="1:8" x14ac:dyDescent="0.2">
      <c r="A60">
        <v>391.1</v>
      </c>
      <c r="B60">
        <f t="shared" si="4"/>
        <v>3911</v>
      </c>
      <c r="C60">
        <v>590</v>
      </c>
      <c r="D60">
        <f t="shared" si="5"/>
        <v>295</v>
      </c>
      <c r="E60">
        <f t="shared" si="6"/>
        <v>4.916666666666667</v>
      </c>
      <c r="G60">
        <f t="shared" si="7"/>
        <v>13.257627118644068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210D-3537-4360-A31F-145A734EE0B0}">
  <dimension ref="A2:I46"/>
  <sheetViews>
    <sheetView zoomScale="70" zoomScaleNormal="70" workbookViewId="0">
      <selection activeCell="L44" sqref="L44"/>
    </sheetView>
  </sheetViews>
  <sheetFormatPr baseColWidth="10" defaultColWidth="8.83203125" defaultRowHeight="15" x14ac:dyDescent="0.2"/>
  <cols>
    <col min="1" max="1" width="43.6640625" bestFit="1" customWidth="1"/>
  </cols>
  <sheetData>
    <row r="2" spans="1:9" x14ac:dyDescent="0.2">
      <c r="A2" s="1" t="s">
        <v>18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40</v>
      </c>
    </row>
    <row r="3" spans="1:9" x14ac:dyDescent="0.2">
      <c r="A3" s="1"/>
    </row>
    <row r="4" spans="1:9" x14ac:dyDescent="0.2">
      <c r="A4" s="1" t="s">
        <v>19</v>
      </c>
      <c r="B4">
        <f>SUM(B5:B7)</f>
        <v>6</v>
      </c>
      <c r="C4">
        <f t="shared" ref="C4:G4" si="0">SUM(C5:C7)</f>
        <v>9</v>
      </c>
      <c r="D4">
        <f t="shared" si="0"/>
        <v>10</v>
      </c>
      <c r="E4">
        <f t="shared" si="0"/>
        <v>8</v>
      </c>
      <c r="F4">
        <f t="shared" si="0"/>
        <v>8</v>
      </c>
      <c r="G4">
        <f t="shared" si="0"/>
        <v>10</v>
      </c>
    </row>
    <row r="5" spans="1:9" x14ac:dyDescent="0.2">
      <c r="A5" s="1" t="s">
        <v>20</v>
      </c>
      <c r="B5">
        <v>6</v>
      </c>
      <c r="C5">
        <v>9</v>
      </c>
      <c r="D5">
        <v>10</v>
      </c>
      <c r="E5">
        <v>8</v>
      </c>
      <c r="F5">
        <v>6</v>
      </c>
      <c r="G5">
        <v>6</v>
      </c>
    </row>
    <row r="6" spans="1:9" x14ac:dyDescent="0.2">
      <c r="A6" s="1" t="s">
        <v>21</v>
      </c>
      <c r="F6">
        <v>2</v>
      </c>
      <c r="G6">
        <v>2</v>
      </c>
      <c r="I6" t="s">
        <v>22</v>
      </c>
    </row>
    <row r="7" spans="1:9" x14ac:dyDescent="0.2">
      <c r="A7" s="1" t="s">
        <v>23</v>
      </c>
      <c r="G7">
        <f>1+1</f>
        <v>2</v>
      </c>
      <c r="H7">
        <v>2</v>
      </c>
      <c r="I7" t="s">
        <v>24</v>
      </c>
    </row>
    <row r="8" spans="1:9" x14ac:dyDescent="0.2">
      <c r="A8" s="1"/>
    </row>
    <row r="9" spans="1:9" x14ac:dyDescent="0.2">
      <c r="A9" t="s">
        <v>25</v>
      </c>
    </row>
    <row r="11" spans="1:9" x14ac:dyDescent="0.2">
      <c r="A11" s="1" t="s">
        <v>18</v>
      </c>
      <c r="B11">
        <v>5</v>
      </c>
      <c r="C11">
        <v>10</v>
      </c>
      <c r="D11">
        <v>15</v>
      </c>
      <c r="E11">
        <v>20</v>
      </c>
      <c r="F11">
        <v>25</v>
      </c>
      <c r="G11">
        <v>30</v>
      </c>
    </row>
    <row r="12" spans="1:9" x14ac:dyDescent="0.2">
      <c r="A12" s="1"/>
    </row>
    <row r="13" spans="1:9" x14ac:dyDescent="0.2">
      <c r="A13" s="1" t="s">
        <v>19</v>
      </c>
      <c r="B13">
        <f>SUM(B14:B16)</f>
        <v>1</v>
      </c>
      <c r="C13">
        <f t="shared" ref="C13:G13" si="1">SUM(C14:C16)</f>
        <v>2</v>
      </c>
      <c r="D13">
        <f t="shared" si="1"/>
        <v>1</v>
      </c>
      <c r="E13">
        <f t="shared" si="1"/>
        <v>1</v>
      </c>
      <c r="F13">
        <f t="shared" si="1"/>
        <v>2</v>
      </c>
      <c r="G13">
        <f t="shared" si="1"/>
        <v>2</v>
      </c>
      <c r="I13" t="s">
        <v>26</v>
      </c>
    </row>
    <row r="14" spans="1:9" x14ac:dyDescent="0.2">
      <c r="A14" s="1" t="s">
        <v>20</v>
      </c>
      <c r="B14">
        <f>1</f>
        <v>1</v>
      </c>
      <c r="C14">
        <v>2</v>
      </c>
      <c r="D14">
        <f>1</f>
        <v>1</v>
      </c>
      <c r="E14">
        <f>1</f>
        <v>1</v>
      </c>
      <c r="F14">
        <f>1</f>
        <v>1</v>
      </c>
      <c r="I14" t="s">
        <v>27</v>
      </c>
    </row>
    <row r="15" spans="1:9" x14ac:dyDescent="0.2">
      <c r="A15" s="1" t="s">
        <v>21</v>
      </c>
      <c r="F15">
        <v>1</v>
      </c>
      <c r="G15">
        <f>1</f>
        <v>1</v>
      </c>
    </row>
    <row r="16" spans="1:9" x14ac:dyDescent="0.2">
      <c r="A16" s="1" t="s">
        <v>23</v>
      </c>
      <c r="G16">
        <f>1</f>
        <v>1</v>
      </c>
    </row>
    <row r="19" spans="1:5" x14ac:dyDescent="0.2">
      <c r="C19" t="s">
        <v>28</v>
      </c>
      <c r="D19" t="s">
        <v>29</v>
      </c>
      <c r="E19" t="s">
        <v>30</v>
      </c>
    </row>
    <row r="20" spans="1:5" x14ac:dyDescent="0.2">
      <c r="A20" t="s">
        <v>31</v>
      </c>
    </row>
    <row r="21" spans="1:5" x14ac:dyDescent="0.2">
      <c r="A21" s="1" t="s">
        <v>18</v>
      </c>
      <c r="B21">
        <v>20</v>
      </c>
    </row>
    <row r="23" spans="1:5" x14ac:dyDescent="0.2">
      <c r="A23" s="1" t="s">
        <v>19</v>
      </c>
      <c r="B23">
        <f>SUM(B24:B26)</f>
        <v>10</v>
      </c>
    </row>
    <row r="24" spans="1:5" x14ac:dyDescent="0.2">
      <c r="A24" s="1" t="s">
        <v>20</v>
      </c>
      <c r="B24">
        <v>9</v>
      </c>
    </row>
    <row r="25" spans="1:5" x14ac:dyDescent="0.2">
      <c r="A25" s="1" t="s">
        <v>21</v>
      </c>
      <c r="B25">
        <v>1</v>
      </c>
    </row>
    <row r="26" spans="1:5" x14ac:dyDescent="0.2">
      <c r="A26" s="1" t="s">
        <v>23</v>
      </c>
    </row>
    <row r="30" spans="1:5" x14ac:dyDescent="0.2">
      <c r="A30" t="s">
        <v>32</v>
      </c>
    </row>
    <row r="32" spans="1:5" x14ac:dyDescent="0.2">
      <c r="B32" t="s">
        <v>28</v>
      </c>
      <c r="C32" t="s">
        <v>29</v>
      </c>
      <c r="D32" t="s">
        <v>30</v>
      </c>
    </row>
    <row r="34" spans="1:6" x14ac:dyDescent="0.2">
      <c r="A34" s="1" t="s">
        <v>19</v>
      </c>
      <c r="B34">
        <f t="shared" ref="B34" si="2">SUM(B35:B37)</f>
        <v>8</v>
      </c>
      <c r="C34">
        <f t="shared" ref="C34" si="3">SUM(C35:C37)</f>
        <v>1</v>
      </c>
      <c r="D34">
        <f>SUM(D35:D37)</f>
        <v>7</v>
      </c>
    </row>
    <row r="35" spans="1:6" x14ac:dyDescent="0.2">
      <c r="A35" s="1" t="s">
        <v>20</v>
      </c>
      <c r="B35">
        <v>8</v>
      </c>
      <c r="C35">
        <f>1</f>
        <v>1</v>
      </c>
      <c r="D35">
        <v>6</v>
      </c>
    </row>
    <row r="36" spans="1:6" x14ac:dyDescent="0.2">
      <c r="A36" s="1" t="s">
        <v>21</v>
      </c>
      <c r="D36">
        <v>1</v>
      </c>
    </row>
    <row r="37" spans="1:6" x14ac:dyDescent="0.2">
      <c r="A37" s="1" t="s">
        <v>23</v>
      </c>
    </row>
    <row r="39" spans="1:6" x14ac:dyDescent="0.2">
      <c r="A39" t="s">
        <v>33</v>
      </c>
    </row>
    <row r="40" spans="1:6" x14ac:dyDescent="0.2">
      <c r="A40" s="6" t="s">
        <v>0</v>
      </c>
      <c r="B40" s="7">
        <v>20</v>
      </c>
      <c r="C40" s="7">
        <v>30</v>
      </c>
      <c r="D40" s="7">
        <v>35</v>
      </c>
      <c r="E40" s="7">
        <v>40</v>
      </c>
      <c r="F40" s="8">
        <v>50</v>
      </c>
    </row>
    <row r="41" spans="1:6" x14ac:dyDescent="0.2">
      <c r="A41" s="9" t="s">
        <v>1</v>
      </c>
      <c r="B41" s="10">
        <v>40</v>
      </c>
      <c r="C41" s="10">
        <v>20</v>
      </c>
      <c r="D41" s="10">
        <f>SUM(D42:D44)</f>
        <v>20</v>
      </c>
      <c r="E41" s="10">
        <f t="shared" ref="E41:F41" si="4">SUM(E42:E44)</f>
        <v>0</v>
      </c>
      <c r="F41" s="10">
        <f t="shared" si="4"/>
        <v>0</v>
      </c>
    </row>
    <row r="42" spans="1:6" x14ac:dyDescent="0.2">
      <c r="A42" s="11" t="s">
        <v>3</v>
      </c>
      <c r="B42" s="12">
        <v>34</v>
      </c>
      <c r="C42" s="12">
        <v>15</v>
      </c>
      <c r="D42" s="12">
        <f>6+9</f>
        <v>15</v>
      </c>
      <c r="E42" s="12"/>
      <c r="F42" s="13"/>
    </row>
    <row r="43" spans="1:6" x14ac:dyDescent="0.2">
      <c r="A43" s="14" t="s">
        <v>4</v>
      </c>
      <c r="B43" s="15">
        <v>5</v>
      </c>
      <c r="C43" s="15">
        <v>4</v>
      </c>
      <c r="D43" s="15">
        <v>3</v>
      </c>
      <c r="E43" s="15"/>
      <c r="F43" s="16"/>
    </row>
    <row r="44" spans="1:6" x14ac:dyDescent="0.2">
      <c r="A44" s="17" t="s">
        <v>5</v>
      </c>
      <c r="B44" s="18">
        <v>1</v>
      </c>
      <c r="C44" s="18">
        <v>1</v>
      </c>
      <c r="D44" s="18">
        <f>1+1</f>
        <v>2</v>
      </c>
      <c r="E44" s="18"/>
      <c r="F44" s="19"/>
    </row>
    <row r="45" spans="1:6" x14ac:dyDescent="0.2">
      <c r="A45" s="20"/>
      <c r="B45" s="21"/>
      <c r="C45" s="21"/>
      <c r="D45" s="21"/>
      <c r="E45" s="21"/>
      <c r="F45" s="22"/>
    </row>
    <row r="46" spans="1:6" x14ac:dyDescent="0.2">
      <c r="A46" s="9" t="s">
        <v>6</v>
      </c>
      <c r="B46" s="10">
        <v>85</v>
      </c>
      <c r="C46" s="10">
        <v>75</v>
      </c>
      <c r="D46" s="10">
        <f>D42/D41*100</f>
        <v>75</v>
      </c>
      <c r="E46" s="10" t="e">
        <f t="shared" ref="E46:F46" si="5">E42/E41*100</f>
        <v>#DIV/0!</v>
      </c>
      <c r="F46" s="10" t="e">
        <f t="shared" si="5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ED62-7B2A-43DA-8423-C53BAE3377F4}">
  <dimension ref="A3:L42"/>
  <sheetViews>
    <sheetView workbookViewId="0">
      <selection activeCell="N14" sqref="N14"/>
    </sheetView>
  </sheetViews>
  <sheetFormatPr baseColWidth="10" defaultColWidth="8.83203125" defaultRowHeight="15" x14ac:dyDescent="0.2"/>
  <cols>
    <col min="1" max="1" width="10.33203125" bestFit="1" customWidth="1"/>
    <col min="9" max="9" width="13" bestFit="1" customWidth="1"/>
  </cols>
  <sheetData>
    <row r="3" spans="1:12" x14ac:dyDescent="0.2">
      <c r="A3" t="s">
        <v>34</v>
      </c>
      <c r="B3" t="s">
        <v>35</v>
      </c>
      <c r="C3" t="s">
        <v>36</v>
      </c>
      <c r="E3">
        <v>1</v>
      </c>
      <c r="F3" t="s">
        <v>37</v>
      </c>
      <c r="I3" s="23"/>
      <c r="J3" s="23"/>
      <c r="K3" s="23"/>
      <c r="L3" s="23"/>
    </row>
    <row r="4" spans="1:12" x14ac:dyDescent="0.2">
      <c r="A4">
        <v>30</v>
      </c>
      <c r="B4">
        <v>0.2</v>
      </c>
      <c r="C4">
        <v>2</v>
      </c>
      <c r="E4">
        <v>2</v>
      </c>
      <c r="F4" t="s">
        <v>38</v>
      </c>
      <c r="I4" s="23" t="s">
        <v>35</v>
      </c>
      <c r="J4" s="23" t="s">
        <v>39</v>
      </c>
      <c r="K4" s="23" t="s">
        <v>40</v>
      </c>
      <c r="L4" s="23" t="s">
        <v>41</v>
      </c>
    </row>
    <row r="5" spans="1:12" x14ac:dyDescent="0.2">
      <c r="A5">
        <v>30</v>
      </c>
      <c r="B5">
        <v>0.2</v>
      </c>
      <c r="C5">
        <v>1</v>
      </c>
      <c r="E5">
        <v>3</v>
      </c>
      <c r="F5" t="s">
        <v>42</v>
      </c>
      <c r="I5" s="23" t="s">
        <v>43</v>
      </c>
      <c r="J5" s="23">
        <f>COUNTIFS(B4:B32,"&gt;0.16",B4:B32,"&lt;0.25")</f>
        <v>15</v>
      </c>
      <c r="K5" s="23">
        <f>COUNTIFS(B4:B32,"&gt;0.5",B4:B32,"&lt;0.85")</f>
        <v>11</v>
      </c>
      <c r="L5" s="23">
        <f>COUNTIFS(B4:B42,"&gt;1.5",B4:B42,"&lt;2.5")</f>
        <v>13</v>
      </c>
    </row>
    <row r="6" spans="1:12" x14ac:dyDescent="0.2">
      <c r="A6">
        <v>30</v>
      </c>
      <c r="B6">
        <v>0.22</v>
      </c>
      <c r="C6">
        <v>1</v>
      </c>
      <c r="I6" t="s">
        <v>37</v>
      </c>
      <c r="J6">
        <f>COUNTIF(C4:C18,"1")</f>
        <v>11</v>
      </c>
      <c r="K6">
        <f>COUNTIF(C19:C29,"1")</f>
        <v>11</v>
      </c>
      <c r="L6">
        <f>COUNTIF(C30:C42,"1")</f>
        <v>12</v>
      </c>
    </row>
    <row r="7" spans="1:12" x14ac:dyDescent="0.2">
      <c r="A7">
        <v>30</v>
      </c>
      <c r="B7">
        <v>0.23</v>
      </c>
      <c r="C7">
        <v>1</v>
      </c>
      <c r="I7" t="s">
        <v>44</v>
      </c>
      <c r="J7">
        <f>COUNTIF(C4:C18,"2")</f>
        <v>4</v>
      </c>
      <c r="K7">
        <v>0</v>
      </c>
      <c r="L7">
        <f>COUNTIF(C30:C42,"2")</f>
        <v>1</v>
      </c>
    </row>
    <row r="8" spans="1:12" x14ac:dyDescent="0.2">
      <c r="A8">
        <v>30</v>
      </c>
      <c r="B8">
        <v>0.18</v>
      </c>
      <c r="C8">
        <v>1</v>
      </c>
      <c r="I8" t="s">
        <v>45</v>
      </c>
      <c r="J8">
        <v>0</v>
      </c>
      <c r="K8">
        <v>0</v>
      </c>
      <c r="L8">
        <v>0</v>
      </c>
    </row>
    <row r="9" spans="1:12" x14ac:dyDescent="0.2">
      <c r="A9">
        <v>30</v>
      </c>
      <c r="B9">
        <v>0.2</v>
      </c>
      <c r="C9">
        <v>1</v>
      </c>
    </row>
    <row r="10" spans="1:12" x14ac:dyDescent="0.2">
      <c r="A10">
        <v>30</v>
      </c>
      <c r="B10">
        <v>0.19</v>
      </c>
      <c r="C10">
        <v>2</v>
      </c>
    </row>
    <row r="11" spans="1:12" x14ac:dyDescent="0.2">
      <c r="A11">
        <v>30</v>
      </c>
      <c r="B11">
        <v>0.17</v>
      </c>
      <c r="C11">
        <v>1</v>
      </c>
    </row>
    <row r="12" spans="1:12" x14ac:dyDescent="0.2">
      <c r="A12">
        <v>30</v>
      </c>
      <c r="B12">
        <v>0.2</v>
      </c>
      <c r="C12">
        <v>2</v>
      </c>
    </row>
    <row r="13" spans="1:12" x14ac:dyDescent="0.2">
      <c r="A13">
        <v>30</v>
      </c>
      <c r="B13">
        <v>0.2</v>
      </c>
      <c r="C13">
        <v>1</v>
      </c>
    </row>
    <row r="14" spans="1:12" x14ac:dyDescent="0.2">
      <c r="A14">
        <v>30</v>
      </c>
      <c r="B14">
        <v>0.19</v>
      </c>
      <c r="C14">
        <v>2</v>
      </c>
    </row>
    <row r="15" spans="1:12" x14ac:dyDescent="0.2">
      <c r="A15">
        <v>30</v>
      </c>
      <c r="B15">
        <v>0.24</v>
      </c>
      <c r="C15">
        <v>1</v>
      </c>
    </row>
    <row r="16" spans="1:12" x14ac:dyDescent="0.2">
      <c r="A16">
        <v>30</v>
      </c>
      <c r="B16">
        <v>0.17</v>
      </c>
      <c r="C16">
        <v>1</v>
      </c>
    </row>
    <row r="17" spans="1:3" x14ac:dyDescent="0.2">
      <c r="A17">
        <v>30</v>
      </c>
      <c r="B17">
        <v>0.19</v>
      </c>
      <c r="C17">
        <v>1</v>
      </c>
    </row>
    <row r="18" spans="1:3" x14ac:dyDescent="0.2">
      <c r="A18" s="23">
        <v>30</v>
      </c>
      <c r="B18" s="23">
        <v>0.2</v>
      </c>
      <c r="C18" s="23">
        <v>1</v>
      </c>
    </row>
    <row r="19" spans="1:3" x14ac:dyDescent="0.2">
      <c r="A19">
        <v>30</v>
      </c>
      <c r="B19">
        <v>0.79</v>
      </c>
      <c r="C19">
        <v>1</v>
      </c>
    </row>
    <row r="20" spans="1:3" x14ac:dyDescent="0.2">
      <c r="A20">
        <v>30</v>
      </c>
      <c r="B20">
        <v>0.8</v>
      </c>
      <c r="C20">
        <v>1</v>
      </c>
    </row>
    <row r="21" spans="1:3" x14ac:dyDescent="0.2">
      <c r="A21">
        <v>30</v>
      </c>
      <c r="B21">
        <v>0.72</v>
      </c>
      <c r="C21">
        <v>1</v>
      </c>
    </row>
    <row r="22" spans="1:3" x14ac:dyDescent="0.2">
      <c r="A22">
        <v>30</v>
      </c>
      <c r="B22">
        <v>0.72</v>
      </c>
      <c r="C22">
        <v>1</v>
      </c>
    </row>
    <row r="23" spans="1:3" x14ac:dyDescent="0.2">
      <c r="A23">
        <v>30</v>
      </c>
      <c r="B23">
        <v>0.72</v>
      </c>
      <c r="C23">
        <v>1</v>
      </c>
    </row>
    <row r="24" spans="1:3" x14ac:dyDescent="0.2">
      <c r="A24">
        <v>30</v>
      </c>
      <c r="B24">
        <v>0.72</v>
      </c>
      <c r="C24">
        <v>1</v>
      </c>
    </row>
    <row r="25" spans="1:3" x14ac:dyDescent="0.2">
      <c r="A25">
        <v>30</v>
      </c>
      <c r="B25">
        <v>0.72</v>
      </c>
      <c r="C25">
        <v>1</v>
      </c>
    </row>
    <row r="26" spans="1:3" x14ac:dyDescent="0.2">
      <c r="A26">
        <v>30</v>
      </c>
      <c r="B26">
        <v>0.81</v>
      </c>
      <c r="C26">
        <v>1</v>
      </c>
    </row>
    <row r="27" spans="1:3" x14ac:dyDescent="0.2">
      <c r="A27">
        <v>30</v>
      </c>
      <c r="B27">
        <v>0.64</v>
      </c>
      <c r="C27">
        <v>1</v>
      </c>
    </row>
    <row r="28" spans="1:3" x14ac:dyDescent="0.2">
      <c r="A28">
        <v>30</v>
      </c>
      <c r="B28">
        <v>0.72</v>
      </c>
      <c r="C28">
        <v>1</v>
      </c>
    </row>
    <row r="29" spans="1:3" x14ac:dyDescent="0.2">
      <c r="B29">
        <v>0.72</v>
      </c>
      <c r="C29">
        <v>1</v>
      </c>
    </row>
    <row r="30" spans="1:3" x14ac:dyDescent="0.2">
      <c r="B30">
        <v>1.51</v>
      </c>
      <c r="C30">
        <v>1</v>
      </c>
    </row>
    <row r="31" spans="1:3" x14ac:dyDescent="0.2">
      <c r="B31">
        <v>2.23</v>
      </c>
      <c r="C31">
        <v>1</v>
      </c>
    </row>
    <row r="32" spans="1:3" x14ac:dyDescent="0.2">
      <c r="B32">
        <v>1.9</v>
      </c>
      <c r="C32">
        <v>1</v>
      </c>
    </row>
    <row r="33" spans="2:3" x14ac:dyDescent="0.2">
      <c r="B33">
        <v>1.67</v>
      </c>
      <c r="C33">
        <v>1</v>
      </c>
    </row>
    <row r="34" spans="2:3" x14ac:dyDescent="0.2">
      <c r="B34">
        <v>1.67</v>
      </c>
      <c r="C34">
        <v>2</v>
      </c>
    </row>
    <row r="35" spans="2:3" x14ac:dyDescent="0.2">
      <c r="B35">
        <v>1.67</v>
      </c>
      <c r="C35">
        <v>1</v>
      </c>
    </row>
    <row r="36" spans="2:3" x14ac:dyDescent="0.2">
      <c r="B36">
        <v>1.59</v>
      </c>
      <c r="C36">
        <v>1</v>
      </c>
    </row>
    <row r="37" spans="2:3" x14ac:dyDescent="0.2">
      <c r="B37">
        <v>1.59</v>
      </c>
      <c r="C37">
        <v>1</v>
      </c>
    </row>
    <row r="38" spans="2:3" x14ac:dyDescent="0.2">
      <c r="B38">
        <v>1.67</v>
      </c>
      <c r="C38">
        <v>1</v>
      </c>
    </row>
    <row r="39" spans="2:3" x14ac:dyDescent="0.2">
      <c r="B39">
        <v>1.75</v>
      </c>
      <c r="C39">
        <v>1</v>
      </c>
    </row>
    <row r="40" spans="2:3" x14ac:dyDescent="0.2">
      <c r="B40">
        <v>1.67</v>
      </c>
      <c r="C40">
        <v>1</v>
      </c>
    </row>
    <row r="41" spans="2:3" x14ac:dyDescent="0.2">
      <c r="B41">
        <v>2.14</v>
      </c>
      <c r="C41">
        <v>1</v>
      </c>
    </row>
    <row r="42" spans="2:3" x14ac:dyDescent="0.2">
      <c r="B42">
        <v>2.0699999999999998</v>
      </c>
      <c r="C4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F97-F3BA-9B47-8C3A-3C380A244761}">
  <dimension ref="A4:AG24"/>
  <sheetViews>
    <sheetView workbookViewId="0">
      <selection activeCell="Q30" sqref="Q30"/>
    </sheetView>
  </sheetViews>
  <sheetFormatPr baseColWidth="10" defaultColWidth="11.5" defaultRowHeight="15" x14ac:dyDescent="0.2"/>
  <cols>
    <col min="2" max="2" width="5.83203125" customWidth="1"/>
    <col min="3" max="32" width="5.6640625" customWidth="1"/>
  </cols>
  <sheetData>
    <row r="4" spans="1:33" x14ac:dyDescent="0.2">
      <c r="C4" t="s">
        <v>47</v>
      </c>
    </row>
    <row r="5" spans="1:33" x14ac:dyDescent="0.2">
      <c r="B5" s="25"/>
      <c r="C5" s="23">
        <v>1</v>
      </c>
      <c r="D5" s="23">
        <f>C5+1</f>
        <v>2</v>
      </c>
      <c r="E5" s="23">
        <f t="shared" ref="E5:AF5" si="0">D5+1</f>
        <v>3</v>
      </c>
      <c r="F5" s="23">
        <f t="shared" si="0"/>
        <v>4</v>
      </c>
      <c r="G5" s="23">
        <f t="shared" si="0"/>
        <v>5</v>
      </c>
      <c r="H5" s="23">
        <f t="shared" si="0"/>
        <v>6</v>
      </c>
      <c r="I5" s="23">
        <f t="shared" si="0"/>
        <v>7</v>
      </c>
      <c r="J5" s="23">
        <f t="shared" si="0"/>
        <v>8</v>
      </c>
      <c r="K5" s="23">
        <f t="shared" si="0"/>
        <v>9</v>
      </c>
      <c r="L5" s="23">
        <f t="shared" si="0"/>
        <v>10</v>
      </c>
      <c r="M5" s="23">
        <f t="shared" si="0"/>
        <v>11</v>
      </c>
      <c r="N5" s="23">
        <f t="shared" si="0"/>
        <v>12</v>
      </c>
      <c r="O5" s="23">
        <f t="shared" si="0"/>
        <v>13</v>
      </c>
      <c r="P5" s="23">
        <f t="shared" si="0"/>
        <v>14</v>
      </c>
      <c r="Q5" s="23">
        <f t="shared" si="0"/>
        <v>15</v>
      </c>
      <c r="R5" s="23">
        <f t="shared" si="0"/>
        <v>16</v>
      </c>
      <c r="S5" s="23">
        <f t="shared" si="0"/>
        <v>17</v>
      </c>
      <c r="T5" s="23">
        <f t="shared" si="0"/>
        <v>18</v>
      </c>
      <c r="U5" s="23">
        <f t="shared" si="0"/>
        <v>19</v>
      </c>
      <c r="V5" s="23">
        <f t="shared" si="0"/>
        <v>20</v>
      </c>
      <c r="W5" s="23">
        <f t="shared" si="0"/>
        <v>21</v>
      </c>
      <c r="X5" s="23">
        <f t="shared" si="0"/>
        <v>22</v>
      </c>
      <c r="Y5" s="23">
        <f t="shared" si="0"/>
        <v>23</v>
      </c>
      <c r="Z5" s="23">
        <f t="shared" si="0"/>
        <v>24</v>
      </c>
      <c r="AA5" s="23">
        <f t="shared" si="0"/>
        <v>25</v>
      </c>
      <c r="AB5" s="23">
        <f t="shared" si="0"/>
        <v>26</v>
      </c>
      <c r="AC5" s="23">
        <f t="shared" si="0"/>
        <v>27</v>
      </c>
      <c r="AD5" s="23">
        <f t="shared" si="0"/>
        <v>28</v>
      </c>
      <c r="AE5" s="23">
        <f t="shared" si="0"/>
        <v>29</v>
      </c>
      <c r="AF5" s="23">
        <f t="shared" si="0"/>
        <v>30</v>
      </c>
    </row>
    <row r="6" spans="1:33" x14ac:dyDescent="0.2">
      <c r="A6" t="s">
        <v>46</v>
      </c>
      <c r="B6" s="24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 t="s">
        <v>48</v>
      </c>
    </row>
    <row r="7" spans="1:33" x14ac:dyDescent="0.2">
      <c r="B7" s="24">
        <v>10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 t="s">
        <v>49</v>
      </c>
    </row>
    <row r="8" spans="1:33" x14ac:dyDescent="0.2">
      <c r="B8" s="24">
        <v>15</v>
      </c>
      <c r="C8">
        <v>0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0</v>
      </c>
      <c r="K8">
        <v>4</v>
      </c>
      <c r="L8">
        <v>2</v>
      </c>
      <c r="M8">
        <v>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</row>
    <row r="9" spans="1:33" x14ac:dyDescent="0.2">
      <c r="B9" s="24">
        <v>20</v>
      </c>
    </row>
    <row r="10" spans="1:33" x14ac:dyDescent="0.2">
      <c r="B10" s="24">
        <v>25</v>
      </c>
    </row>
    <row r="11" spans="1:33" x14ac:dyDescent="0.2">
      <c r="B11" s="26">
        <v>30</v>
      </c>
      <c r="C11">
        <v>4</v>
      </c>
      <c r="D11">
        <v>4</v>
      </c>
      <c r="E11">
        <v>2</v>
      </c>
      <c r="F11">
        <v>0</v>
      </c>
      <c r="G11">
        <v>0</v>
      </c>
      <c r="H11">
        <v>3</v>
      </c>
      <c r="I11">
        <v>4</v>
      </c>
      <c r="J11">
        <v>0</v>
      </c>
      <c r="K11">
        <v>4</v>
      </c>
      <c r="L11">
        <v>3</v>
      </c>
      <c r="M11">
        <v>2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4</v>
      </c>
      <c r="V11">
        <v>0</v>
      </c>
      <c r="W11">
        <v>3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1</v>
      </c>
      <c r="AE11">
        <v>4</v>
      </c>
      <c r="AF11">
        <v>0</v>
      </c>
    </row>
    <row r="12" spans="1:33" x14ac:dyDescent="0.2">
      <c r="B12" s="26">
        <v>35</v>
      </c>
      <c r="C12">
        <v>2</v>
      </c>
      <c r="D12">
        <v>2</v>
      </c>
      <c r="E12">
        <v>0</v>
      </c>
      <c r="F12">
        <v>1</v>
      </c>
      <c r="G12">
        <v>5</v>
      </c>
      <c r="H12">
        <v>1</v>
      </c>
      <c r="I12">
        <v>2</v>
      </c>
      <c r="J12">
        <v>4</v>
      </c>
      <c r="K12">
        <v>3</v>
      </c>
      <c r="L12">
        <v>2</v>
      </c>
      <c r="M12">
        <v>2</v>
      </c>
      <c r="N12">
        <v>1</v>
      </c>
      <c r="O12">
        <v>0</v>
      </c>
      <c r="P12">
        <v>4</v>
      </c>
      <c r="Q12">
        <v>2</v>
      </c>
      <c r="R12">
        <v>0</v>
      </c>
      <c r="S12">
        <v>2</v>
      </c>
      <c r="T12">
        <v>3</v>
      </c>
      <c r="U12">
        <v>2</v>
      </c>
      <c r="V12">
        <v>0</v>
      </c>
      <c r="W12">
        <v>0</v>
      </c>
      <c r="X12">
        <v>2</v>
      </c>
      <c r="Y12">
        <v>0</v>
      </c>
      <c r="Z12">
        <v>1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2</v>
      </c>
    </row>
    <row r="13" spans="1:33" x14ac:dyDescent="0.2">
      <c r="B13" s="26">
        <v>40</v>
      </c>
      <c r="C13">
        <v>38</v>
      </c>
      <c r="D13">
        <v>37</v>
      </c>
      <c r="E13">
        <v>1</v>
      </c>
      <c r="F13">
        <v>2</v>
      </c>
      <c r="G13">
        <v>20</v>
      </c>
      <c r="H13">
        <v>8</v>
      </c>
      <c r="I13">
        <v>2</v>
      </c>
      <c r="J13">
        <v>3</v>
      </c>
      <c r="K13">
        <v>13</v>
      </c>
      <c r="L13">
        <v>4</v>
      </c>
      <c r="M13">
        <v>0</v>
      </c>
      <c r="N13">
        <v>30</v>
      </c>
      <c r="O13">
        <v>38</v>
      </c>
      <c r="P13">
        <v>3</v>
      </c>
      <c r="Q13">
        <v>11</v>
      </c>
      <c r="R13">
        <v>6</v>
      </c>
      <c r="S13">
        <v>35</v>
      </c>
      <c r="T13">
        <v>34</v>
      </c>
      <c r="U13">
        <v>1</v>
      </c>
      <c r="V13">
        <v>28</v>
      </c>
      <c r="W13">
        <v>11</v>
      </c>
      <c r="X13">
        <v>6</v>
      </c>
      <c r="Y13">
        <v>3</v>
      </c>
      <c r="Z13">
        <v>26</v>
      </c>
      <c r="AA13">
        <v>2</v>
      </c>
      <c r="AB13">
        <v>34</v>
      </c>
      <c r="AC13">
        <v>6</v>
      </c>
      <c r="AD13">
        <v>28</v>
      </c>
      <c r="AE13">
        <v>2</v>
      </c>
      <c r="AF13">
        <v>10</v>
      </c>
    </row>
    <row r="15" spans="1:33" x14ac:dyDescent="0.2">
      <c r="A15" t="s">
        <v>50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33" x14ac:dyDescent="0.2">
      <c r="B16">
        <v>10</v>
      </c>
    </row>
    <row r="17" spans="1:32" x14ac:dyDescent="0.2">
      <c r="B17">
        <v>15</v>
      </c>
    </row>
    <row r="18" spans="1:32" x14ac:dyDescent="0.2">
      <c r="B18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3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</row>
    <row r="19" spans="1:32" x14ac:dyDescent="0.2">
      <c r="B19">
        <v>25</v>
      </c>
      <c r="C19">
        <v>0</v>
      </c>
      <c r="D19">
        <v>0</v>
      </c>
      <c r="E19">
        <v>1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3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</row>
    <row r="21" spans="1:32" x14ac:dyDescent="0.2">
      <c r="A21" s="27"/>
      <c r="B21" s="27"/>
      <c r="C21" s="27"/>
      <c r="D21" s="27"/>
      <c r="E21" s="27"/>
      <c r="F21" s="27"/>
      <c r="G21" s="27"/>
    </row>
    <row r="22" spans="1:32" x14ac:dyDescent="0.2">
      <c r="A22" s="27"/>
      <c r="B22" s="27"/>
      <c r="C22" s="27"/>
      <c r="D22" s="27"/>
      <c r="E22" s="27"/>
      <c r="F22" s="27"/>
      <c r="G22" s="27"/>
    </row>
    <row r="23" spans="1:32" x14ac:dyDescent="0.2">
      <c r="A23" s="27"/>
      <c r="B23" s="27"/>
      <c r="C23" s="27"/>
      <c r="D23" s="27"/>
      <c r="E23" s="27"/>
      <c r="F23" s="27"/>
      <c r="G23" s="27"/>
    </row>
    <row r="24" spans="1:32" x14ac:dyDescent="0.2">
      <c r="A24" s="27"/>
      <c r="B24" s="27"/>
      <c r="C24" s="27"/>
      <c r="D24" s="27"/>
      <c r="E24" s="27"/>
      <c r="F24" s="27"/>
      <c r="G24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E19C7F10501240805159403BAA7A4D" ma:contentTypeVersion="12" ma:contentTypeDescription="Create a new document." ma:contentTypeScope="" ma:versionID="e3e28b506bb81b384671102f602a1a67">
  <xsd:schema xmlns:xsd="http://www.w3.org/2001/XMLSchema" xmlns:xs="http://www.w3.org/2001/XMLSchema" xmlns:p="http://schemas.microsoft.com/office/2006/metadata/properties" xmlns:ns3="6f6f8aa5-afdd-44e7-989a-222febf5efc3" xmlns:ns4="60db957d-2d07-4d45-b185-171dedaa7b40" targetNamespace="http://schemas.microsoft.com/office/2006/metadata/properties" ma:root="true" ma:fieldsID="67bd184858d4efbe00cff80588225dc9" ns3:_="" ns4:_="">
    <xsd:import namespace="6f6f8aa5-afdd-44e7-989a-222febf5efc3"/>
    <xsd:import namespace="60db957d-2d07-4d45-b185-171dedaa7b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8aa5-afdd-44e7-989a-222febf5ef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b957d-2d07-4d45-b185-171dedaa7b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6670F1-B90B-4B49-8D7C-17EAA9F627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479D27-BEA9-447C-8D1A-F3A8C4D8F45B}">
  <ds:schemaRefs>
    <ds:schemaRef ds:uri="http://schemas.microsoft.com/office/2006/documentManagement/types"/>
    <ds:schemaRef ds:uri="http://purl.org/dc/terms/"/>
    <ds:schemaRef ds:uri="http://purl.org/dc/dcmitype/"/>
    <ds:schemaRef ds:uri="6f6f8aa5-afdd-44e7-989a-222febf5efc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0db957d-2d07-4d45-b185-171dedaa7b4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AAB3C1-4876-4C5C-B87A-E6E62F2863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f8aa5-afdd-44e7-989a-222febf5efc3"/>
    <ds:schemaRef ds:uri="60db957d-2d07-4d45-b185-171dedaa7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flock_size</vt:lpstr>
      <vt:lpstr>detection_range</vt:lpstr>
      <vt:lpstr>sparsity</vt:lpstr>
      <vt:lpstr>Old Data 1</vt:lpstr>
      <vt:lpstr>Old Data 2</vt:lpstr>
      <vt:lpstr>Old Data 3</vt:lpstr>
      <vt:lpstr>Flock size 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Rutherford</dc:creator>
  <cp:keywords/>
  <dc:description/>
  <cp:lastModifiedBy>Microsoft Office User</cp:lastModifiedBy>
  <cp:revision/>
  <dcterms:created xsi:type="dcterms:W3CDTF">2021-02-23T15:50:52Z</dcterms:created>
  <dcterms:modified xsi:type="dcterms:W3CDTF">2021-04-12T12:38:37Z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0x01010032E19C7F10501240805159403BAA7A4D</vt:lpwstr>
  </property>
</Properties>
</file>