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G GRAM\Desktop\Data Analyst Project 2025\"/>
    </mc:Choice>
  </mc:AlternateContent>
  <xr:revisionPtr revIDLastSave="0" documentId="13_ncr:1_{B0F244C2-DD30-4666-B383-5B434916584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set for Data Analyst I Asse" sheetId="1" r:id="rId1"/>
    <sheet name="Avg Leadtime Supplier" sheetId="3" r:id="rId2"/>
    <sheet name="% late deliveries per category" sheetId="5" r:id="rId3"/>
    <sheet name="stockout frequency" sheetId="6" r:id="rId4"/>
    <sheet name="ROP" sheetId="7" r:id="rId5"/>
  </sheets>
  <definedNames>
    <definedName name="_xlnm._FilterDatabase" localSheetId="0" hidden="1">'dataset for Data Analyst I Asse'!$A$1:$L$251</definedName>
  </definedNames>
  <calcPr calcId="191029"/>
  <pivotCaches>
    <pivotCache cacheId="0" r:id="rId6"/>
    <pivotCache cacheId="1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" l="1"/>
  <c r="R35" i="1"/>
  <c r="R45" i="1"/>
  <c r="R46" i="1"/>
  <c r="R48" i="1"/>
  <c r="R64" i="1"/>
  <c r="R80" i="1"/>
  <c r="R94" i="1"/>
  <c r="R128" i="1"/>
  <c r="R163" i="1"/>
  <c r="R169" i="1"/>
  <c r="R190" i="1"/>
  <c r="R191" i="1"/>
  <c r="R211" i="1"/>
  <c r="R217" i="1"/>
  <c r="R232" i="1"/>
  <c r="O3" i="1"/>
  <c r="P3" i="1" s="1"/>
  <c r="O7" i="1"/>
  <c r="P7" i="1" s="1"/>
  <c r="O8" i="1"/>
  <c r="O9" i="1"/>
  <c r="O14" i="1"/>
  <c r="P14" i="1" s="1"/>
  <c r="Q14" i="1" s="1"/>
  <c r="R14" i="1" s="1"/>
  <c r="O15" i="1"/>
  <c r="P15" i="1" s="1"/>
  <c r="O16" i="1"/>
  <c r="P16" i="1" s="1"/>
  <c r="O19" i="1"/>
  <c r="O25" i="1"/>
  <c r="O29" i="1"/>
  <c r="P29" i="1" s="1"/>
  <c r="Q29" i="1" s="1"/>
  <c r="R29" i="1" s="1"/>
  <c r="O30" i="1"/>
  <c r="P30" i="1" s="1"/>
  <c r="O31" i="1"/>
  <c r="P31" i="1" s="1"/>
  <c r="Q31" i="1" s="1"/>
  <c r="O32" i="1"/>
  <c r="P32" i="1" s="1"/>
  <c r="Q32" i="1" s="1"/>
  <c r="R32" i="1" s="1"/>
  <c r="O33" i="1"/>
  <c r="P33" i="1" s="1"/>
  <c r="Q33" i="1" s="1"/>
  <c r="R33" i="1" s="1"/>
  <c r="O36" i="1"/>
  <c r="O41" i="1"/>
  <c r="O45" i="1"/>
  <c r="P45" i="1" s="1"/>
  <c r="Q45" i="1" s="1"/>
  <c r="O46" i="1"/>
  <c r="P46" i="1" s="1"/>
  <c r="Q46" i="1" s="1"/>
  <c r="O47" i="1"/>
  <c r="P47" i="1" s="1"/>
  <c r="O48" i="1"/>
  <c r="P48" i="1" s="1"/>
  <c r="Q48" i="1" s="1"/>
  <c r="O51" i="1"/>
  <c r="O55" i="1"/>
  <c r="P55" i="1" s="1"/>
  <c r="Q55" i="1" s="1"/>
  <c r="R55" i="1" s="1"/>
  <c r="O56" i="1"/>
  <c r="O57" i="1"/>
  <c r="O61" i="1"/>
  <c r="O62" i="1"/>
  <c r="O63" i="1"/>
  <c r="P63" i="1" s="1"/>
  <c r="O64" i="1"/>
  <c r="P64" i="1" s="1"/>
  <c r="Q64" i="1" s="1"/>
  <c r="O67" i="1"/>
  <c r="O71" i="1"/>
  <c r="P71" i="1" s="1"/>
  <c r="Q71" i="1" s="1"/>
  <c r="R71" i="1" s="1"/>
  <c r="O73" i="1"/>
  <c r="O77" i="1"/>
  <c r="P77" i="1" s="1"/>
  <c r="O78" i="1"/>
  <c r="P78" i="1" s="1"/>
  <c r="Q78" i="1" s="1"/>
  <c r="R78" i="1" s="1"/>
  <c r="O79" i="1"/>
  <c r="P79" i="1" s="1"/>
  <c r="Q79" i="1" s="1"/>
  <c r="R79" i="1" s="1"/>
  <c r="O80" i="1"/>
  <c r="P80" i="1" s="1"/>
  <c r="Q80" i="1" s="1"/>
  <c r="O81" i="1"/>
  <c r="P81" i="1" s="1"/>
  <c r="O83" i="1"/>
  <c r="O84" i="1"/>
  <c r="O85" i="1"/>
  <c r="P85" i="1" s="1"/>
  <c r="O86" i="1"/>
  <c r="P86" i="1" s="1"/>
  <c r="O89" i="1"/>
  <c r="O93" i="1"/>
  <c r="O94" i="1"/>
  <c r="O95" i="1"/>
  <c r="P95" i="1" s="1"/>
  <c r="O96" i="1"/>
  <c r="P96" i="1" s="1"/>
  <c r="Q96" i="1" s="1"/>
  <c r="R96" i="1" s="1"/>
  <c r="O99" i="1"/>
  <c r="O103" i="1"/>
  <c r="P103" i="1" s="1"/>
  <c r="O104" i="1"/>
  <c r="P104" i="1" s="1"/>
  <c r="Q104" i="1" s="1"/>
  <c r="R104" i="1" s="1"/>
  <c r="O105" i="1"/>
  <c r="O109" i="1"/>
  <c r="P109" i="1" s="1"/>
  <c r="Q109" i="1" s="1"/>
  <c r="R109" i="1" s="1"/>
  <c r="O110" i="1"/>
  <c r="P110" i="1" s="1"/>
  <c r="O111" i="1"/>
  <c r="P111" i="1" s="1"/>
  <c r="O112" i="1"/>
  <c r="P112" i="1" s="1"/>
  <c r="O115" i="1"/>
  <c r="O119" i="1"/>
  <c r="P119" i="1" s="1"/>
  <c r="O121" i="1"/>
  <c r="O126" i="1"/>
  <c r="O127" i="1"/>
  <c r="P127" i="1" s="1"/>
  <c r="Q127" i="1" s="1"/>
  <c r="R127" i="1" s="1"/>
  <c r="O128" i="1"/>
  <c r="P128" i="1" s="1"/>
  <c r="Q128" i="1" s="1"/>
  <c r="O129" i="1"/>
  <c r="P129" i="1" s="1"/>
  <c r="O130" i="1"/>
  <c r="P130" i="1" s="1"/>
  <c r="Q130" i="1" s="1"/>
  <c r="R130" i="1" s="1"/>
  <c r="O135" i="1"/>
  <c r="P135" i="1" s="1"/>
  <c r="Q135" i="1" s="1"/>
  <c r="R135" i="1" s="1"/>
  <c r="O136" i="1"/>
  <c r="P136" i="1" s="1"/>
  <c r="Q136" i="1" s="1"/>
  <c r="R136" i="1" s="1"/>
  <c r="O137" i="1"/>
  <c r="P137" i="1" s="1"/>
  <c r="Q137" i="1" s="1"/>
  <c r="R137" i="1" s="1"/>
  <c r="O142" i="1"/>
  <c r="P142" i="1" s="1"/>
  <c r="O143" i="1"/>
  <c r="P143" i="1" s="1"/>
  <c r="O144" i="1"/>
  <c r="P144" i="1" s="1"/>
  <c r="O145" i="1"/>
  <c r="P145" i="1" s="1"/>
  <c r="O147" i="1"/>
  <c r="O153" i="1"/>
  <c r="O158" i="1"/>
  <c r="P158" i="1" s="1"/>
  <c r="O159" i="1"/>
  <c r="P159" i="1" s="1"/>
  <c r="Q159" i="1" s="1"/>
  <c r="R159" i="1" s="1"/>
  <c r="O160" i="1"/>
  <c r="P160" i="1" s="1"/>
  <c r="Q160" i="1" s="1"/>
  <c r="R160" i="1" s="1"/>
  <c r="O161" i="1"/>
  <c r="P161" i="1" s="1"/>
  <c r="Q161" i="1" s="1"/>
  <c r="R161" i="1" s="1"/>
  <c r="O162" i="1"/>
  <c r="P162" i="1" s="1"/>
  <c r="O163" i="1"/>
  <c r="P163" i="1" s="1"/>
  <c r="Q163" i="1" s="1"/>
  <c r="O169" i="1"/>
  <c r="P169" i="1" s="1"/>
  <c r="Q169" i="1" s="1"/>
  <c r="O174" i="1"/>
  <c r="O175" i="1"/>
  <c r="P175" i="1" s="1"/>
  <c r="O176" i="1"/>
  <c r="P176" i="1" s="1"/>
  <c r="O179" i="1"/>
  <c r="O183" i="1"/>
  <c r="P183" i="1" s="1"/>
  <c r="Q183" i="1" s="1"/>
  <c r="R183" i="1" s="1"/>
  <c r="O184" i="1"/>
  <c r="P184" i="1" s="1"/>
  <c r="Q184" i="1" s="1"/>
  <c r="R184" i="1" s="1"/>
  <c r="O185" i="1"/>
  <c r="P185" i="1" s="1"/>
  <c r="Q185" i="1" s="1"/>
  <c r="R185" i="1" s="1"/>
  <c r="O189" i="1"/>
  <c r="P189" i="1" s="1"/>
  <c r="Q189" i="1" s="1"/>
  <c r="R189" i="1" s="1"/>
  <c r="O190" i="1"/>
  <c r="P190" i="1" s="1"/>
  <c r="Q190" i="1" s="1"/>
  <c r="O191" i="1"/>
  <c r="P191" i="1" s="1"/>
  <c r="Q191" i="1" s="1"/>
  <c r="O192" i="1"/>
  <c r="P192" i="1" s="1"/>
  <c r="O195" i="1"/>
  <c r="O199" i="1"/>
  <c r="O201" i="1"/>
  <c r="P201" i="1" s="1"/>
  <c r="Q201" i="1" s="1"/>
  <c r="R201" i="1" s="1"/>
  <c r="O205" i="1"/>
  <c r="P205" i="1" s="1"/>
  <c r="O206" i="1"/>
  <c r="P206" i="1" s="1"/>
  <c r="Q206" i="1" s="1"/>
  <c r="R206" i="1" s="1"/>
  <c r="O207" i="1"/>
  <c r="P207" i="1" s="1"/>
  <c r="Q207" i="1" s="1"/>
  <c r="R207" i="1" s="1"/>
  <c r="O208" i="1"/>
  <c r="P208" i="1" s="1"/>
  <c r="Q208" i="1" s="1"/>
  <c r="R208" i="1" s="1"/>
  <c r="O209" i="1"/>
  <c r="P209" i="1" s="1"/>
  <c r="Q209" i="1" s="1"/>
  <c r="R209" i="1" s="1"/>
  <c r="O215" i="1"/>
  <c r="P215" i="1" s="1"/>
  <c r="Q215" i="1" s="1"/>
  <c r="R215" i="1" s="1"/>
  <c r="O216" i="1"/>
  <c r="O217" i="1"/>
  <c r="P217" i="1" s="1"/>
  <c r="Q217" i="1" s="1"/>
  <c r="O222" i="1"/>
  <c r="O223" i="1"/>
  <c r="P223" i="1" s="1"/>
  <c r="Q223" i="1" s="1"/>
  <c r="R223" i="1" s="1"/>
  <c r="O224" i="1"/>
  <c r="P224" i="1" s="1"/>
  <c r="O227" i="1"/>
  <c r="O232" i="1"/>
  <c r="P232" i="1" s="1"/>
  <c r="Q232" i="1" s="1"/>
  <c r="O233" i="1"/>
  <c r="O238" i="1"/>
  <c r="P238" i="1" s="1"/>
  <c r="Q238" i="1" s="1"/>
  <c r="R238" i="1" s="1"/>
  <c r="O239" i="1"/>
  <c r="P239" i="1" s="1"/>
  <c r="Q239" i="1" s="1"/>
  <c r="R239" i="1" s="1"/>
  <c r="O240" i="1"/>
  <c r="P240" i="1" s="1"/>
  <c r="Q240" i="1" s="1"/>
  <c r="R240" i="1" s="1"/>
  <c r="O241" i="1"/>
  <c r="P241" i="1" s="1"/>
  <c r="Q241" i="1" s="1"/>
  <c r="R241" i="1" s="1"/>
  <c r="O243" i="1"/>
  <c r="O247" i="1"/>
  <c r="O248" i="1"/>
  <c r="Q35" i="1"/>
  <c r="Q103" i="1"/>
  <c r="R103" i="1" s="1"/>
  <c r="P26" i="1"/>
  <c r="P35" i="1"/>
  <c r="P41" i="1"/>
  <c r="Q41" i="1" s="1"/>
  <c r="R41" i="1" s="1"/>
  <c r="P51" i="1"/>
  <c r="P52" i="1"/>
  <c r="P56" i="1"/>
  <c r="Q56" i="1" s="1"/>
  <c r="R56" i="1" s="1"/>
  <c r="P62" i="1"/>
  <c r="P73" i="1"/>
  <c r="Q73" i="1" s="1"/>
  <c r="R73" i="1" s="1"/>
  <c r="P74" i="1"/>
  <c r="P83" i="1"/>
  <c r="P89" i="1"/>
  <c r="Q89" i="1" s="1"/>
  <c r="R89" i="1" s="1"/>
  <c r="P90" i="1"/>
  <c r="P121" i="1"/>
  <c r="Q121" i="1" s="1"/>
  <c r="R121" i="1" s="1"/>
  <c r="P122" i="1"/>
  <c r="Q122" i="1" s="1"/>
  <c r="R122" i="1" s="1"/>
  <c r="P123" i="1"/>
  <c r="Q123" i="1" s="1"/>
  <c r="R123" i="1" s="1"/>
  <c r="P138" i="1"/>
  <c r="Q138" i="1" s="1"/>
  <c r="R138" i="1" s="1"/>
  <c r="P153" i="1"/>
  <c r="Q153" i="1" s="1"/>
  <c r="R153" i="1" s="1"/>
  <c r="P154" i="1"/>
  <c r="P173" i="1"/>
  <c r="P174" i="1"/>
  <c r="P179" i="1"/>
  <c r="Q179" i="1" s="1"/>
  <c r="R179" i="1" s="1"/>
  <c r="P186" i="1"/>
  <c r="Q186" i="1" s="1"/>
  <c r="R186" i="1" s="1"/>
  <c r="P196" i="1"/>
  <c r="P211" i="1"/>
  <c r="P218" i="1"/>
  <c r="Q218" i="1" s="1"/>
  <c r="R218" i="1" s="1"/>
  <c r="P219" i="1"/>
  <c r="P221" i="1"/>
  <c r="P222" i="1"/>
  <c r="Q222" i="1" s="1"/>
  <c r="R222" i="1" s="1"/>
  <c r="P237" i="1"/>
  <c r="P247" i="1"/>
  <c r="Q247" i="1" s="1"/>
  <c r="R247" i="1" s="1"/>
  <c r="P248" i="1"/>
  <c r="Q248" i="1" s="1"/>
  <c r="R248" i="1" s="1"/>
  <c r="P250" i="1"/>
  <c r="N3" i="1"/>
  <c r="N13" i="1"/>
  <c r="N14" i="1"/>
  <c r="N15" i="1"/>
  <c r="N16" i="1"/>
  <c r="N19" i="1"/>
  <c r="N21" i="1"/>
  <c r="Q21" i="1" s="1"/>
  <c r="R21" i="1" s="1"/>
  <c r="N27" i="1"/>
  <c r="N28" i="1"/>
  <c r="N30" i="1"/>
  <c r="N31" i="1"/>
  <c r="N32" i="1"/>
  <c r="N35" i="1"/>
  <c r="N42" i="1"/>
  <c r="N46" i="1"/>
  <c r="N47" i="1"/>
  <c r="N48" i="1"/>
  <c r="N49" i="1"/>
  <c r="N50" i="1"/>
  <c r="N51" i="1"/>
  <c r="N61" i="1"/>
  <c r="N62" i="1"/>
  <c r="N63" i="1"/>
  <c r="N64" i="1"/>
  <c r="N74" i="1"/>
  <c r="N75" i="1"/>
  <c r="N76" i="1"/>
  <c r="N77" i="1"/>
  <c r="N78" i="1"/>
  <c r="N79" i="1"/>
  <c r="N80" i="1"/>
  <c r="N83" i="1"/>
  <c r="N90" i="1"/>
  <c r="N93" i="1"/>
  <c r="N94" i="1"/>
  <c r="Q94" i="1" s="1"/>
  <c r="N95" i="1"/>
  <c r="N96" i="1"/>
  <c r="N97" i="1"/>
  <c r="N99" i="1"/>
  <c r="N100" i="1"/>
  <c r="N101" i="1"/>
  <c r="Q101" i="1" s="1"/>
  <c r="R101" i="1" s="1"/>
  <c r="N106" i="1"/>
  <c r="N110" i="1"/>
  <c r="N111" i="1"/>
  <c r="N112" i="1"/>
  <c r="N113" i="1"/>
  <c r="N115" i="1"/>
  <c r="N122" i="1"/>
  <c r="N123" i="1"/>
  <c r="N125" i="1"/>
  <c r="N126" i="1"/>
  <c r="N127" i="1"/>
  <c r="N128" i="1"/>
  <c r="N131" i="1"/>
  <c r="N138" i="1"/>
  <c r="N142" i="1"/>
  <c r="N143" i="1"/>
  <c r="N144" i="1"/>
  <c r="N145" i="1"/>
  <c r="N154" i="1"/>
  <c r="N157" i="1"/>
  <c r="N158" i="1"/>
  <c r="N159" i="1"/>
  <c r="N160" i="1"/>
  <c r="N163" i="1"/>
  <c r="N173" i="1"/>
  <c r="N174" i="1"/>
  <c r="N175" i="1"/>
  <c r="N176" i="1"/>
  <c r="N177" i="1"/>
  <c r="N179" i="1"/>
  <c r="N186" i="1"/>
  <c r="N189" i="1"/>
  <c r="N190" i="1"/>
  <c r="N191" i="1"/>
  <c r="N192" i="1"/>
  <c r="N195" i="1"/>
  <c r="N202" i="1"/>
  <c r="N206" i="1"/>
  <c r="N207" i="1"/>
  <c r="N208" i="1"/>
  <c r="N211" i="1"/>
  <c r="Q211" i="1" s="1"/>
  <c r="N218" i="1"/>
  <c r="N221" i="1"/>
  <c r="N222" i="1"/>
  <c r="N223" i="1"/>
  <c r="N224" i="1"/>
  <c r="N226" i="1"/>
  <c r="N227" i="1"/>
  <c r="N234" i="1"/>
  <c r="N237" i="1"/>
  <c r="Q237" i="1" s="1"/>
  <c r="R237" i="1" s="1"/>
  <c r="N238" i="1"/>
  <c r="N239" i="1"/>
  <c r="N240" i="1"/>
  <c r="N243" i="1"/>
  <c r="N250" i="1"/>
  <c r="N251" i="1"/>
  <c r="L3" i="1"/>
  <c r="L5" i="1"/>
  <c r="L7" i="1"/>
  <c r="L9" i="1"/>
  <c r="L16" i="1"/>
  <c r="L18" i="1"/>
  <c r="L20" i="1"/>
  <c r="L23" i="1"/>
  <c r="L25" i="1"/>
  <c r="L26" i="1"/>
  <c r="L32" i="1"/>
  <c r="L36" i="1"/>
  <c r="L37" i="1"/>
  <c r="L38" i="1"/>
  <c r="L40" i="1"/>
  <c r="L41" i="1"/>
  <c r="L43" i="1"/>
  <c r="L48" i="1"/>
  <c r="L49" i="1"/>
  <c r="L50" i="1"/>
  <c r="L51" i="1"/>
  <c r="L52" i="1"/>
  <c r="L63" i="1"/>
  <c r="L65" i="1"/>
  <c r="L66" i="1"/>
  <c r="L68" i="1"/>
  <c r="L69" i="1"/>
  <c r="L70" i="1"/>
  <c r="L71" i="1"/>
  <c r="L73" i="1"/>
  <c r="L74" i="1"/>
  <c r="L75" i="1"/>
  <c r="L79" i="1"/>
  <c r="L80" i="1"/>
  <c r="L81" i="1"/>
  <c r="L82" i="1"/>
  <c r="L83" i="1"/>
  <c r="L86" i="1"/>
  <c r="L89" i="1"/>
  <c r="L95" i="1"/>
  <c r="L96" i="1"/>
  <c r="L97" i="1"/>
  <c r="L100" i="1"/>
  <c r="L101" i="1"/>
  <c r="L102" i="1"/>
  <c r="L105" i="1"/>
  <c r="L112" i="1"/>
  <c r="L116" i="1"/>
  <c r="L117" i="1"/>
  <c r="L120" i="1"/>
  <c r="L121" i="1"/>
  <c r="L122" i="1"/>
  <c r="L123" i="1"/>
  <c r="L124" i="1"/>
  <c r="L129" i="1"/>
  <c r="L130" i="1"/>
  <c r="L135" i="1"/>
  <c r="L136" i="1"/>
  <c r="L137" i="1"/>
  <c r="L138" i="1"/>
  <c r="L139" i="1"/>
  <c r="L143" i="1"/>
  <c r="L144" i="1"/>
  <c r="L145" i="1"/>
  <c r="L147" i="1"/>
  <c r="L150" i="1"/>
  <c r="L151" i="1"/>
  <c r="L152" i="1"/>
  <c r="L153" i="1"/>
  <c r="L161" i="1"/>
  <c r="L162" i="1"/>
  <c r="L163" i="1"/>
  <c r="L164" i="1"/>
  <c r="L166" i="1"/>
  <c r="L167" i="1"/>
  <c r="L168" i="1"/>
  <c r="L170" i="1"/>
  <c r="L177" i="1"/>
  <c r="L178" i="1"/>
  <c r="L180" i="1"/>
  <c r="L182" i="1"/>
  <c r="L186" i="1"/>
  <c r="L187" i="1"/>
  <c r="L191" i="1"/>
  <c r="L192" i="1"/>
  <c r="L195" i="1"/>
  <c r="L196" i="1"/>
  <c r="L200" i="1"/>
  <c r="L201" i="1"/>
  <c r="L203" i="1"/>
  <c r="L204" i="1"/>
  <c r="L208" i="1"/>
  <c r="L210" i="1"/>
  <c r="L211" i="1"/>
  <c r="L212" i="1"/>
  <c r="L213" i="1"/>
  <c r="L214" i="1"/>
  <c r="L215" i="1"/>
  <c r="L218" i="1"/>
  <c r="L219" i="1"/>
  <c r="L224" i="1"/>
  <c r="L225" i="1"/>
  <c r="L227" i="1"/>
  <c r="L230" i="1"/>
  <c r="L233" i="1"/>
  <c r="L234" i="1"/>
  <c r="L235" i="1"/>
  <c r="L239" i="1"/>
  <c r="L241" i="1"/>
  <c r="L243" i="1"/>
  <c r="L244" i="1"/>
  <c r="L249" i="1"/>
  <c r="L250" i="1"/>
  <c r="F5" i="7"/>
  <c r="F6" i="7"/>
  <c r="F7" i="7"/>
  <c r="F8" i="7"/>
  <c r="F4" i="7"/>
  <c r="M3" i="1"/>
  <c r="M4" i="1"/>
  <c r="M5" i="1"/>
  <c r="M6" i="1"/>
  <c r="N6" i="1" s="1"/>
  <c r="M7" i="1"/>
  <c r="N7" i="1" s="1"/>
  <c r="M8" i="1"/>
  <c r="M9" i="1"/>
  <c r="N9" i="1" s="1"/>
  <c r="M10" i="1"/>
  <c r="M11" i="1"/>
  <c r="M12" i="1"/>
  <c r="O12" i="1" s="1"/>
  <c r="M13" i="1"/>
  <c r="O13" i="1" s="1"/>
  <c r="P13" i="1" s="1"/>
  <c r="Q13" i="1" s="1"/>
  <c r="R13" i="1" s="1"/>
  <c r="M14" i="1"/>
  <c r="M15" i="1"/>
  <c r="M16" i="1"/>
  <c r="M17" i="1"/>
  <c r="M18" i="1"/>
  <c r="O18" i="1" s="1"/>
  <c r="P18" i="1" s="1"/>
  <c r="M19" i="1"/>
  <c r="M20" i="1"/>
  <c r="M21" i="1"/>
  <c r="O21" i="1" s="1"/>
  <c r="P21" i="1" s="1"/>
  <c r="M22" i="1"/>
  <c r="M23" i="1"/>
  <c r="M24" i="1"/>
  <c r="M25" i="1"/>
  <c r="M26" i="1"/>
  <c r="O26" i="1" s="1"/>
  <c r="M27" i="1"/>
  <c r="O27" i="1" s="1"/>
  <c r="M28" i="1"/>
  <c r="O28" i="1" s="1"/>
  <c r="P28" i="1" s="1"/>
  <c r="M29" i="1"/>
  <c r="N29" i="1" s="1"/>
  <c r="M30" i="1"/>
  <c r="M31" i="1"/>
  <c r="M32" i="1"/>
  <c r="M33" i="1"/>
  <c r="N33" i="1" s="1"/>
  <c r="M34" i="1"/>
  <c r="O34" i="1" s="1"/>
  <c r="P34" i="1" s="1"/>
  <c r="M35" i="1"/>
  <c r="O35" i="1" s="1"/>
  <c r="M36" i="1"/>
  <c r="M37" i="1"/>
  <c r="N37" i="1" s="1"/>
  <c r="M38" i="1"/>
  <c r="M39" i="1"/>
  <c r="M40" i="1"/>
  <c r="N40" i="1" s="1"/>
  <c r="M41" i="1"/>
  <c r="N41" i="1" s="1"/>
  <c r="M42" i="1"/>
  <c r="O42" i="1" s="1"/>
  <c r="M43" i="1"/>
  <c r="N43" i="1" s="1"/>
  <c r="M44" i="1"/>
  <c r="O44" i="1" s="1"/>
  <c r="P44" i="1" s="1"/>
  <c r="M45" i="1"/>
  <c r="N45" i="1" s="1"/>
  <c r="M46" i="1"/>
  <c r="M47" i="1"/>
  <c r="M48" i="1"/>
  <c r="M49" i="1"/>
  <c r="O49" i="1" s="1"/>
  <c r="P49" i="1" s="1"/>
  <c r="Q49" i="1" s="1"/>
  <c r="R49" i="1" s="1"/>
  <c r="M50" i="1"/>
  <c r="O50" i="1" s="1"/>
  <c r="P50" i="1" s="1"/>
  <c r="Q50" i="1" s="1"/>
  <c r="R50" i="1" s="1"/>
  <c r="M51" i="1"/>
  <c r="M52" i="1"/>
  <c r="O52" i="1" s="1"/>
  <c r="M53" i="1"/>
  <c r="M54" i="1"/>
  <c r="M55" i="1"/>
  <c r="N55" i="1" s="1"/>
  <c r="M56" i="1"/>
  <c r="N56" i="1" s="1"/>
  <c r="M57" i="1"/>
  <c r="N57" i="1" s="1"/>
  <c r="M58" i="1"/>
  <c r="M59" i="1"/>
  <c r="M60" i="1"/>
  <c r="M61" i="1"/>
  <c r="M62" i="1"/>
  <c r="M63" i="1"/>
  <c r="M64" i="1"/>
  <c r="M65" i="1"/>
  <c r="N65" i="1" s="1"/>
  <c r="M66" i="1"/>
  <c r="O66" i="1" s="1"/>
  <c r="P66" i="1" s="1"/>
  <c r="M67" i="1"/>
  <c r="N67" i="1" s="1"/>
  <c r="M68" i="1"/>
  <c r="M69" i="1"/>
  <c r="M70" i="1"/>
  <c r="M71" i="1"/>
  <c r="N71" i="1" s="1"/>
  <c r="M72" i="1"/>
  <c r="M73" i="1"/>
  <c r="N73" i="1" s="1"/>
  <c r="M74" i="1"/>
  <c r="O74" i="1" s="1"/>
  <c r="M75" i="1"/>
  <c r="O75" i="1" s="1"/>
  <c r="M76" i="1"/>
  <c r="O76" i="1" s="1"/>
  <c r="P76" i="1" s="1"/>
  <c r="M77" i="1"/>
  <c r="M78" i="1"/>
  <c r="M79" i="1"/>
  <c r="M80" i="1"/>
  <c r="M81" i="1"/>
  <c r="N81" i="1" s="1"/>
  <c r="M82" i="1"/>
  <c r="O82" i="1" s="1"/>
  <c r="P82" i="1" s="1"/>
  <c r="M83" i="1"/>
  <c r="M84" i="1"/>
  <c r="M85" i="1"/>
  <c r="N85" i="1" s="1"/>
  <c r="M86" i="1"/>
  <c r="N86" i="1" s="1"/>
  <c r="Q86" i="1" s="1"/>
  <c r="R86" i="1" s="1"/>
  <c r="M87" i="1"/>
  <c r="N87" i="1" s="1"/>
  <c r="M88" i="1"/>
  <c r="M89" i="1"/>
  <c r="N89" i="1" s="1"/>
  <c r="M90" i="1"/>
  <c r="O90" i="1" s="1"/>
  <c r="M91" i="1"/>
  <c r="N91" i="1" s="1"/>
  <c r="M92" i="1"/>
  <c r="N92" i="1" s="1"/>
  <c r="M93" i="1"/>
  <c r="M94" i="1"/>
  <c r="P94" i="1" s="1"/>
  <c r="M95" i="1"/>
  <c r="M96" i="1"/>
  <c r="M97" i="1"/>
  <c r="O97" i="1" s="1"/>
  <c r="P97" i="1" s="1"/>
  <c r="M98" i="1"/>
  <c r="N98" i="1" s="1"/>
  <c r="M99" i="1"/>
  <c r="M100" i="1"/>
  <c r="M101" i="1"/>
  <c r="O101" i="1" s="1"/>
  <c r="P101" i="1" s="1"/>
  <c r="M102" i="1"/>
  <c r="M103" i="1"/>
  <c r="N103" i="1" s="1"/>
  <c r="M104" i="1"/>
  <c r="N104" i="1" s="1"/>
  <c r="M105" i="1"/>
  <c r="N105" i="1" s="1"/>
  <c r="M106" i="1"/>
  <c r="M107" i="1"/>
  <c r="M108" i="1"/>
  <c r="M109" i="1"/>
  <c r="N109" i="1" s="1"/>
  <c r="M110" i="1"/>
  <c r="M111" i="1"/>
  <c r="M112" i="1"/>
  <c r="M113" i="1"/>
  <c r="O113" i="1" s="1"/>
  <c r="P113" i="1" s="1"/>
  <c r="M114" i="1"/>
  <c r="O114" i="1" s="1"/>
  <c r="P114" i="1" s="1"/>
  <c r="M115" i="1"/>
  <c r="P115" i="1" s="1"/>
  <c r="Q115" i="1" s="1"/>
  <c r="R115" i="1" s="1"/>
  <c r="M116" i="1"/>
  <c r="M117" i="1"/>
  <c r="M118" i="1"/>
  <c r="M119" i="1"/>
  <c r="N119" i="1" s="1"/>
  <c r="Q119" i="1" s="1"/>
  <c r="R119" i="1" s="1"/>
  <c r="M120" i="1"/>
  <c r="N120" i="1" s="1"/>
  <c r="M121" i="1"/>
  <c r="N121" i="1" s="1"/>
  <c r="M122" i="1"/>
  <c r="O122" i="1" s="1"/>
  <c r="M123" i="1"/>
  <c r="O123" i="1" s="1"/>
  <c r="M124" i="1"/>
  <c r="O124" i="1" s="1"/>
  <c r="M125" i="1"/>
  <c r="O125" i="1" s="1"/>
  <c r="M126" i="1"/>
  <c r="P126" i="1" s="1"/>
  <c r="M127" i="1"/>
  <c r="M128" i="1"/>
  <c r="M129" i="1"/>
  <c r="N129" i="1" s="1"/>
  <c r="M130" i="1"/>
  <c r="N130" i="1" s="1"/>
  <c r="M131" i="1"/>
  <c r="O131" i="1" s="1"/>
  <c r="M132" i="1"/>
  <c r="M133" i="1"/>
  <c r="M134" i="1"/>
  <c r="M135" i="1"/>
  <c r="N135" i="1" s="1"/>
  <c r="M136" i="1"/>
  <c r="N136" i="1" s="1"/>
  <c r="M137" i="1"/>
  <c r="N137" i="1" s="1"/>
  <c r="M138" i="1"/>
  <c r="O138" i="1" s="1"/>
  <c r="M139" i="1"/>
  <c r="O139" i="1" s="1"/>
  <c r="M140" i="1"/>
  <c r="M141" i="1"/>
  <c r="N141" i="1" s="1"/>
  <c r="M142" i="1"/>
  <c r="M143" i="1"/>
  <c r="M144" i="1"/>
  <c r="M145" i="1"/>
  <c r="M146" i="1"/>
  <c r="M147" i="1"/>
  <c r="P147" i="1" s="1"/>
  <c r="M148" i="1"/>
  <c r="M149" i="1"/>
  <c r="O149" i="1" s="1"/>
  <c r="P149" i="1" s="1"/>
  <c r="M150" i="1"/>
  <c r="O150" i="1" s="1"/>
  <c r="P150" i="1" s="1"/>
  <c r="M151" i="1"/>
  <c r="M152" i="1"/>
  <c r="M153" i="1"/>
  <c r="N153" i="1" s="1"/>
  <c r="M154" i="1"/>
  <c r="O154" i="1" s="1"/>
  <c r="M155" i="1"/>
  <c r="O155" i="1" s="1"/>
  <c r="M156" i="1"/>
  <c r="M157" i="1"/>
  <c r="O157" i="1" s="1"/>
  <c r="P157" i="1" s="1"/>
  <c r="M158" i="1"/>
  <c r="M159" i="1"/>
  <c r="M160" i="1"/>
  <c r="M161" i="1"/>
  <c r="N161" i="1" s="1"/>
  <c r="M162" i="1"/>
  <c r="N162" i="1" s="1"/>
  <c r="M163" i="1"/>
  <c r="M164" i="1"/>
  <c r="M165" i="1"/>
  <c r="M166" i="1"/>
  <c r="M167" i="1"/>
  <c r="M168" i="1"/>
  <c r="M169" i="1"/>
  <c r="N169" i="1" s="1"/>
  <c r="M170" i="1"/>
  <c r="M171" i="1"/>
  <c r="M172" i="1"/>
  <c r="M173" i="1"/>
  <c r="O173" i="1" s="1"/>
  <c r="M174" i="1"/>
  <c r="M175" i="1"/>
  <c r="M176" i="1"/>
  <c r="M177" i="1"/>
  <c r="O177" i="1" s="1"/>
  <c r="P177" i="1" s="1"/>
  <c r="M178" i="1"/>
  <c r="O178" i="1" s="1"/>
  <c r="P178" i="1" s="1"/>
  <c r="M179" i="1"/>
  <c r="M180" i="1"/>
  <c r="M181" i="1"/>
  <c r="M182" i="1"/>
  <c r="M183" i="1"/>
  <c r="N183" i="1" s="1"/>
  <c r="M184" i="1"/>
  <c r="N184" i="1" s="1"/>
  <c r="M185" i="1"/>
  <c r="N185" i="1" s="1"/>
  <c r="M186" i="1"/>
  <c r="O186" i="1" s="1"/>
  <c r="M187" i="1"/>
  <c r="M188" i="1"/>
  <c r="M189" i="1"/>
  <c r="M190" i="1"/>
  <c r="M191" i="1"/>
  <c r="M192" i="1"/>
  <c r="M193" i="1"/>
  <c r="O193" i="1" s="1"/>
  <c r="P193" i="1" s="1"/>
  <c r="M194" i="1"/>
  <c r="O194" i="1" s="1"/>
  <c r="P194" i="1" s="1"/>
  <c r="M195" i="1"/>
  <c r="M196" i="1"/>
  <c r="O196" i="1" s="1"/>
  <c r="M197" i="1"/>
  <c r="O197" i="1" s="1"/>
  <c r="P197" i="1" s="1"/>
  <c r="M198" i="1"/>
  <c r="O198" i="1" s="1"/>
  <c r="P198" i="1" s="1"/>
  <c r="M199" i="1"/>
  <c r="M200" i="1"/>
  <c r="O200" i="1" s="1"/>
  <c r="M201" i="1"/>
  <c r="N201" i="1" s="1"/>
  <c r="M202" i="1"/>
  <c r="M203" i="1"/>
  <c r="M204" i="1"/>
  <c r="M205" i="1"/>
  <c r="N205" i="1" s="1"/>
  <c r="M206" i="1"/>
  <c r="M207" i="1"/>
  <c r="M208" i="1"/>
  <c r="M209" i="1"/>
  <c r="N209" i="1" s="1"/>
  <c r="M210" i="1"/>
  <c r="M211" i="1"/>
  <c r="O211" i="1" s="1"/>
  <c r="M212" i="1"/>
  <c r="M213" i="1"/>
  <c r="M214" i="1"/>
  <c r="N214" i="1" s="1"/>
  <c r="M215" i="1"/>
  <c r="N215" i="1" s="1"/>
  <c r="M216" i="1"/>
  <c r="M217" i="1"/>
  <c r="N217" i="1" s="1"/>
  <c r="M218" i="1"/>
  <c r="O218" i="1" s="1"/>
  <c r="M219" i="1"/>
  <c r="O219" i="1" s="1"/>
  <c r="M220" i="1"/>
  <c r="M221" i="1"/>
  <c r="O221" i="1" s="1"/>
  <c r="M222" i="1"/>
  <c r="M223" i="1"/>
  <c r="M224" i="1"/>
  <c r="M225" i="1"/>
  <c r="N225" i="1" s="1"/>
  <c r="M226" i="1"/>
  <c r="O226" i="1" s="1"/>
  <c r="P226" i="1" s="1"/>
  <c r="M227" i="1"/>
  <c r="M228" i="1"/>
  <c r="M229" i="1"/>
  <c r="M230" i="1"/>
  <c r="M231" i="1"/>
  <c r="M232" i="1"/>
  <c r="N232" i="1" s="1"/>
  <c r="M233" i="1"/>
  <c r="M234" i="1"/>
  <c r="M235" i="1"/>
  <c r="M236" i="1"/>
  <c r="M237" i="1"/>
  <c r="O237" i="1" s="1"/>
  <c r="M238" i="1"/>
  <c r="M239" i="1"/>
  <c r="M240" i="1"/>
  <c r="M241" i="1"/>
  <c r="N241" i="1" s="1"/>
  <c r="M242" i="1"/>
  <c r="M243" i="1"/>
  <c r="P243" i="1" s="1"/>
  <c r="Q243" i="1" s="1"/>
  <c r="R243" i="1" s="1"/>
  <c r="M244" i="1"/>
  <c r="M245" i="1"/>
  <c r="M246" i="1"/>
  <c r="O246" i="1" s="1"/>
  <c r="P246" i="1" s="1"/>
  <c r="M247" i="1"/>
  <c r="N247" i="1" s="1"/>
  <c r="M248" i="1"/>
  <c r="N248" i="1" s="1"/>
  <c r="M249" i="1"/>
  <c r="N249" i="1" s="1"/>
  <c r="M250" i="1"/>
  <c r="O250" i="1" s="1"/>
  <c r="M251" i="1"/>
  <c r="M2" i="1"/>
  <c r="K22" i="1"/>
  <c r="L22" i="1" s="1"/>
  <c r="K32" i="1"/>
  <c r="K162" i="1"/>
  <c r="K68" i="1"/>
  <c r="K6" i="1"/>
  <c r="L6" i="1" s="1"/>
  <c r="K33" i="1"/>
  <c r="L33" i="1" s="1"/>
  <c r="K208" i="1"/>
  <c r="K189" i="1"/>
  <c r="L189" i="1" s="1"/>
  <c r="K23" i="1"/>
  <c r="K176" i="1"/>
  <c r="L176" i="1" s="1"/>
  <c r="K69" i="1"/>
  <c r="K190" i="1"/>
  <c r="L190" i="1" s="1"/>
  <c r="K163" i="1"/>
  <c r="K89" i="1"/>
  <c r="K90" i="1"/>
  <c r="L90" i="1" s="1"/>
  <c r="K214" i="1"/>
  <c r="K215" i="1"/>
  <c r="K116" i="1"/>
  <c r="K177" i="1"/>
  <c r="K70" i="1"/>
  <c r="K71" i="1"/>
  <c r="K72" i="1"/>
  <c r="L72" i="1" s="1"/>
  <c r="K178" i="1"/>
  <c r="K144" i="1"/>
  <c r="K91" i="1"/>
  <c r="L91" i="1" s="1"/>
  <c r="K92" i="1"/>
  <c r="L92" i="1" s="1"/>
  <c r="K117" i="1"/>
  <c r="K145" i="1"/>
  <c r="K73" i="1"/>
  <c r="K93" i="1"/>
  <c r="L93" i="1" s="1"/>
  <c r="K146" i="1"/>
  <c r="L146" i="1" s="1"/>
  <c r="K179" i="1"/>
  <c r="L179" i="1" s="1"/>
  <c r="K34" i="1"/>
  <c r="L34" i="1" s="1"/>
  <c r="K180" i="1"/>
  <c r="K164" i="1"/>
  <c r="K191" i="1"/>
  <c r="K216" i="1"/>
  <c r="L216" i="1" s="1"/>
  <c r="K103" i="1"/>
  <c r="L103" i="1" s="1"/>
  <c r="K118" i="1"/>
  <c r="L118" i="1" s="1"/>
  <c r="K192" i="1"/>
  <c r="K133" i="1"/>
  <c r="L133" i="1" s="1"/>
  <c r="K193" i="1"/>
  <c r="L193" i="1" s="1"/>
  <c r="K225" i="1"/>
  <c r="K35" i="1"/>
  <c r="L35" i="1" s="1"/>
  <c r="K36" i="1"/>
  <c r="K165" i="1"/>
  <c r="L165" i="1" s="1"/>
  <c r="K42" i="1"/>
  <c r="L42" i="1" s="1"/>
  <c r="K74" i="1"/>
  <c r="K209" i="1"/>
  <c r="L209" i="1" s="1"/>
  <c r="K147" i="1"/>
  <c r="K14" i="1"/>
  <c r="L14" i="1" s="1"/>
  <c r="K75" i="1"/>
  <c r="K9" i="1"/>
  <c r="K247" i="1"/>
  <c r="L247" i="1" s="1"/>
  <c r="K7" i="1"/>
  <c r="K194" i="1"/>
  <c r="L194" i="1" s="1"/>
  <c r="K148" i="1"/>
  <c r="L148" i="1" s="1"/>
  <c r="K181" i="1"/>
  <c r="L181" i="1" s="1"/>
  <c r="K15" i="1"/>
  <c r="L15" i="1" s="1"/>
  <c r="K210" i="1"/>
  <c r="K195" i="1"/>
  <c r="K226" i="1"/>
  <c r="L226" i="1" s="1"/>
  <c r="K55" i="1"/>
  <c r="L55" i="1" s="1"/>
  <c r="K24" i="1"/>
  <c r="L24" i="1" s="1"/>
  <c r="K217" i="1"/>
  <c r="L217" i="1" s="1"/>
  <c r="K16" i="1"/>
  <c r="K43" i="1"/>
  <c r="K166" i="1"/>
  <c r="K37" i="1"/>
  <c r="K104" i="1"/>
  <c r="L104" i="1" s="1"/>
  <c r="K105" i="1"/>
  <c r="K134" i="1"/>
  <c r="L134" i="1" s="1"/>
  <c r="K149" i="1"/>
  <c r="L149" i="1" s="1"/>
  <c r="K94" i="1"/>
  <c r="L94" i="1" s="1"/>
  <c r="K25" i="1"/>
  <c r="K56" i="1"/>
  <c r="L56" i="1" s="1"/>
  <c r="K95" i="1"/>
  <c r="K135" i="1"/>
  <c r="K119" i="1"/>
  <c r="L119" i="1" s="1"/>
  <c r="K76" i="1"/>
  <c r="L76" i="1" s="1"/>
  <c r="K167" i="1"/>
  <c r="K196" i="1"/>
  <c r="K227" i="1"/>
  <c r="K5" i="1"/>
  <c r="K77" i="1"/>
  <c r="L77" i="1" s="1"/>
  <c r="K26" i="1"/>
  <c r="K78" i="1"/>
  <c r="L78" i="1" s="1"/>
  <c r="K8" i="1"/>
  <c r="L8" i="1" s="1"/>
  <c r="K57" i="1"/>
  <c r="L57" i="1" s="1"/>
  <c r="K106" i="1"/>
  <c r="L106" i="1" s="1"/>
  <c r="K44" i="1"/>
  <c r="L44" i="1" s="1"/>
  <c r="K120" i="1"/>
  <c r="K211" i="1"/>
  <c r="K136" i="1"/>
  <c r="K234" i="1"/>
  <c r="K17" i="1"/>
  <c r="L17" i="1" s="1"/>
  <c r="K168" i="1"/>
  <c r="K150" i="1"/>
  <c r="K38" i="1"/>
  <c r="K79" i="1"/>
  <c r="K45" i="1"/>
  <c r="L45" i="1" s="1"/>
  <c r="K107" i="1"/>
  <c r="L107" i="1" s="1"/>
  <c r="K80" i="1"/>
  <c r="K248" i="1"/>
  <c r="L248" i="1" s="1"/>
  <c r="K197" i="1"/>
  <c r="L197" i="1" s="1"/>
  <c r="K27" i="1"/>
  <c r="L27" i="1" s="1"/>
  <c r="K228" i="1"/>
  <c r="L228" i="1" s="1"/>
  <c r="K10" i="1"/>
  <c r="L10" i="1" s="1"/>
  <c r="K28" i="1"/>
  <c r="L28" i="1" s="1"/>
  <c r="K198" i="1"/>
  <c r="L198" i="1" s="1"/>
  <c r="K96" i="1"/>
  <c r="K11" i="1"/>
  <c r="L11" i="1" s="1"/>
  <c r="K81" i="1"/>
  <c r="K235" i="1"/>
  <c r="K151" i="1"/>
  <c r="K18" i="1"/>
  <c r="K97" i="1"/>
  <c r="K236" i="1"/>
  <c r="L236" i="1" s="1"/>
  <c r="K249" i="1"/>
  <c r="K98" i="1"/>
  <c r="L98" i="1" s="1"/>
  <c r="K19" i="1"/>
  <c r="L19" i="1" s="1"/>
  <c r="K229" i="1"/>
  <c r="L229" i="1" s="1"/>
  <c r="K82" i="1"/>
  <c r="K169" i="1"/>
  <c r="L169" i="1" s="1"/>
  <c r="K218" i="1"/>
  <c r="K182" i="1"/>
  <c r="K212" i="1"/>
  <c r="K2" i="1"/>
  <c r="L2" i="1" s="1"/>
  <c r="K152" i="1"/>
  <c r="K153" i="1"/>
  <c r="K12" i="1"/>
  <c r="L12" i="1" s="1"/>
  <c r="K170" i="1"/>
  <c r="K171" i="1"/>
  <c r="L171" i="1" s="1"/>
  <c r="K199" i="1"/>
  <c r="L199" i="1" s="1"/>
  <c r="K20" i="1"/>
  <c r="K183" i="1"/>
  <c r="L183" i="1" s="1"/>
  <c r="K154" i="1"/>
  <c r="L154" i="1" s="1"/>
  <c r="K58" i="1"/>
  <c r="L58" i="1" s="1"/>
  <c r="K29" i="1"/>
  <c r="L29" i="1" s="1"/>
  <c r="K219" i="1"/>
  <c r="K172" i="1"/>
  <c r="L172" i="1" s="1"/>
  <c r="K237" i="1"/>
  <c r="L237" i="1" s="1"/>
  <c r="K213" i="1"/>
  <c r="K108" i="1"/>
  <c r="L108" i="1" s="1"/>
  <c r="K109" i="1"/>
  <c r="L109" i="1" s="1"/>
  <c r="K173" i="1"/>
  <c r="L173" i="1" s="1"/>
  <c r="K200" i="1"/>
  <c r="K121" i="1"/>
  <c r="K155" i="1"/>
  <c r="L155" i="1" s="1"/>
  <c r="K4" i="1"/>
  <c r="L4" i="1" s="1"/>
  <c r="K83" i="1"/>
  <c r="K184" i="1"/>
  <c r="L184" i="1" s="1"/>
  <c r="K3" i="1"/>
  <c r="K59" i="1"/>
  <c r="L59" i="1" s="1"/>
  <c r="K60" i="1"/>
  <c r="L60" i="1" s="1"/>
  <c r="K156" i="1"/>
  <c r="L156" i="1" s="1"/>
  <c r="K122" i="1"/>
  <c r="K84" i="1"/>
  <c r="L84" i="1" s="1"/>
  <c r="K201" i="1"/>
  <c r="K99" i="1"/>
  <c r="L99" i="1" s="1"/>
  <c r="K110" i="1"/>
  <c r="L110" i="1" s="1"/>
  <c r="K85" i="1"/>
  <c r="L85" i="1" s="1"/>
  <c r="K157" i="1"/>
  <c r="L157" i="1" s="1"/>
  <c r="K137" i="1"/>
  <c r="K238" i="1"/>
  <c r="L238" i="1" s="1"/>
  <c r="K21" i="1"/>
  <c r="L21" i="1" s="1"/>
  <c r="K138" i="1"/>
  <c r="K46" i="1"/>
  <c r="L46" i="1" s="1"/>
  <c r="K239" i="1"/>
  <c r="K202" i="1"/>
  <c r="L202" i="1" s="1"/>
  <c r="K203" i="1"/>
  <c r="K174" i="1"/>
  <c r="L174" i="1" s="1"/>
  <c r="K139" i="1"/>
  <c r="K240" i="1"/>
  <c r="L240" i="1" s="1"/>
  <c r="K220" i="1"/>
  <c r="L220" i="1" s="1"/>
  <c r="K241" i="1"/>
  <c r="K100" i="1"/>
  <c r="K101" i="1"/>
  <c r="K204" i="1"/>
  <c r="K61" i="1"/>
  <c r="L61" i="1" s="1"/>
  <c r="K123" i="1"/>
  <c r="K140" i="1"/>
  <c r="L140" i="1" s="1"/>
  <c r="K13" i="1"/>
  <c r="L13" i="1" s="1"/>
  <c r="K185" i="1"/>
  <c r="L185" i="1" s="1"/>
  <c r="K47" i="1"/>
  <c r="L47" i="1" s="1"/>
  <c r="K221" i="1"/>
  <c r="L221" i="1" s="1"/>
  <c r="K86" i="1"/>
  <c r="K39" i="1"/>
  <c r="L39" i="1" s="1"/>
  <c r="K48" i="1"/>
  <c r="K222" i="1"/>
  <c r="L222" i="1" s="1"/>
  <c r="K87" i="1"/>
  <c r="L87" i="1" s="1"/>
  <c r="K30" i="1"/>
  <c r="L30" i="1" s="1"/>
  <c r="K158" i="1"/>
  <c r="L158" i="1" s="1"/>
  <c r="K62" i="1"/>
  <c r="L62" i="1" s="1"/>
  <c r="K124" i="1"/>
  <c r="K49" i="1"/>
  <c r="K125" i="1"/>
  <c r="L125" i="1" s="1"/>
  <c r="K111" i="1"/>
  <c r="L111" i="1" s="1"/>
  <c r="K112" i="1"/>
  <c r="K113" i="1"/>
  <c r="L113" i="1" s="1"/>
  <c r="K242" i="1"/>
  <c r="L242" i="1" s="1"/>
  <c r="K223" i="1"/>
  <c r="L223" i="1" s="1"/>
  <c r="K63" i="1"/>
  <c r="K50" i="1"/>
  <c r="K51" i="1"/>
  <c r="K52" i="1"/>
  <c r="K250" i="1"/>
  <c r="K126" i="1"/>
  <c r="L126" i="1" s="1"/>
  <c r="K53" i="1"/>
  <c r="L53" i="1" s="1"/>
  <c r="K243" i="1"/>
  <c r="K186" i="1"/>
  <c r="K187" i="1"/>
  <c r="K159" i="1"/>
  <c r="L159" i="1" s="1"/>
  <c r="K64" i="1"/>
  <c r="L64" i="1" s="1"/>
  <c r="K205" i="1"/>
  <c r="L205" i="1" s="1"/>
  <c r="K127" i="1"/>
  <c r="L127" i="1" s="1"/>
  <c r="K128" i="1"/>
  <c r="L128" i="1" s="1"/>
  <c r="K251" i="1"/>
  <c r="L251" i="1" s="1"/>
  <c r="K230" i="1"/>
  <c r="K206" i="1"/>
  <c r="L206" i="1" s="1"/>
  <c r="K129" i="1"/>
  <c r="K141" i="1"/>
  <c r="L141" i="1" s="1"/>
  <c r="K231" i="1"/>
  <c r="L231" i="1" s="1"/>
  <c r="K54" i="1"/>
  <c r="L54" i="1" s="1"/>
  <c r="K102" i="1"/>
  <c r="K244" i="1"/>
  <c r="K65" i="1"/>
  <c r="K130" i="1"/>
  <c r="K232" i="1"/>
  <c r="L232" i="1" s="1"/>
  <c r="K245" i="1"/>
  <c r="L245" i="1" s="1"/>
  <c r="K142" i="1"/>
  <c r="L142" i="1" s="1"/>
  <c r="K114" i="1"/>
  <c r="L114" i="1" s="1"/>
  <c r="K131" i="1"/>
  <c r="L131" i="1" s="1"/>
  <c r="K175" i="1"/>
  <c r="L175" i="1" s="1"/>
  <c r="K143" i="1"/>
  <c r="K31" i="1"/>
  <c r="L31" i="1" s="1"/>
  <c r="K224" i="1"/>
  <c r="K233" i="1"/>
  <c r="K246" i="1"/>
  <c r="L246" i="1" s="1"/>
  <c r="K88" i="1"/>
  <c r="L88" i="1" s="1"/>
  <c r="K40" i="1"/>
  <c r="K115" i="1"/>
  <c r="L115" i="1" s="1"/>
  <c r="K41" i="1"/>
  <c r="K66" i="1"/>
  <c r="K67" i="1"/>
  <c r="L67" i="1" s="1"/>
  <c r="K160" i="1"/>
  <c r="L160" i="1" s="1"/>
  <c r="K161" i="1"/>
  <c r="K132" i="1"/>
  <c r="L132" i="1" s="1"/>
  <c r="K207" i="1"/>
  <c r="L207" i="1" s="1"/>
  <c r="K188" i="1"/>
  <c r="L188" i="1" s="1"/>
  <c r="D4" i="6"/>
  <c r="D8" i="6"/>
  <c r="D6" i="6"/>
  <c r="D5" i="6"/>
  <c r="D7" i="6"/>
  <c r="N182" i="1" l="1"/>
  <c r="O182" i="1"/>
  <c r="P182" i="1" s="1"/>
  <c r="Q182" i="1" s="1"/>
  <c r="R182" i="1" s="1"/>
  <c r="O134" i="1"/>
  <c r="P134" i="1" s="1"/>
  <c r="N134" i="1"/>
  <c r="Q134" i="1" s="1"/>
  <c r="R134" i="1" s="1"/>
  <c r="N118" i="1"/>
  <c r="Q118" i="1" s="1"/>
  <c r="R118" i="1" s="1"/>
  <c r="O118" i="1"/>
  <c r="P118" i="1" s="1"/>
  <c r="O102" i="1"/>
  <c r="P102" i="1" s="1"/>
  <c r="N102" i="1"/>
  <c r="Q102" i="1" s="1"/>
  <c r="R102" i="1" s="1"/>
  <c r="O70" i="1"/>
  <c r="P70" i="1" s="1"/>
  <c r="N70" i="1"/>
  <c r="O54" i="1"/>
  <c r="P54" i="1" s="1"/>
  <c r="N54" i="1"/>
  <c r="O38" i="1"/>
  <c r="P38" i="1" s="1"/>
  <c r="N38" i="1"/>
  <c r="Q38" i="1" s="1"/>
  <c r="R38" i="1" s="1"/>
  <c r="Q6" i="1"/>
  <c r="R6" i="1" s="1"/>
  <c r="N246" i="1"/>
  <c r="Q246" i="1" s="1"/>
  <c r="R246" i="1" s="1"/>
  <c r="O245" i="1"/>
  <c r="P245" i="1" s="1"/>
  <c r="N245" i="1"/>
  <c r="Q245" i="1" s="1"/>
  <c r="R245" i="1" s="1"/>
  <c r="N229" i="1"/>
  <c r="O229" i="1"/>
  <c r="P229" i="1" s="1"/>
  <c r="O213" i="1"/>
  <c r="P213" i="1" s="1"/>
  <c r="Q213" i="1" s="1"/>
  <c r="R213" i="1" s="1"/>
  <c r="N213" i="1"/>
  <c r="N181" i="1"/>
  <c r="O181" i="1"/>
  <c r="P181" i="1" s="1"/>
  <c r="N165" i="1"/>
  <c r="O165" i="1"/>
  <c r="P165" i="1" s="1"/>
  <c r="Q165" i="1" s="1"/>
  <c r="R165" i="1" s="1"/>
  <c r="O133" i="1"/>
  <c r="P133" i="1" s="1"/>
  <c r="N133" i="1"/>
  <c r="Q133" i="1" s="1"/>
  <c r="R133" i="1" s="1"/>
  <c r="O117" i="1"/>
  <c r="P117" i="1" s="1"/>
  <c r="N117" i="1"/>
  <c r="Q117" i="1" s="1"/>
  <c r="R117" i="1" s="1"/>
  <c r="Q85" i="1"/>
  <c r="R85" i="1" s="1"/>
  <c r="O69" i="1"/>
  <c r="P69" i="1" s="1"/>
  <c r="N69" i="1"/>
  <c r="O53" i="1"/>
  <c r="P53" i="1" s="1"/>
  <c r="N53" i="1"/>
  <c r="Q37" i="1"/>
  <c r="R37" i="1" s="1"/>
  <c r="N5" i="1"/>
  <c r="Q5" i="1" s="1"/>
  <c r="R5" i="1" s="1"/>
  <c r="O5" i="1"/>
  <c r="P5" i="1" s="1"/>
  <c r="N244" i="1"/>
  <c r="O244" i="1"/>
  <c r="P244" i="1" s="1"/>
  <c r="Q244" i="1" s="1"/>
  <c r="R244" i="1" s="1"/>
  <c r="N228" i="1"/>
  <c r="O228" i="1"/>
  <c r="P228" i="1" s="1"/>
  <c r="Q228" i="1" s="1"/>
  <c r="R228" i="1" s="1"/>
  <c r="O212" i="1"/>
  <c r="P212" i="1" s="1"/>
  <c r="Q212" i="1" s="1"/>
  <c r="R212" i="1" s="1"/>
  <c r="N212" i="1"/>
  <c r="N180" i="1"/>
  <c r="O180" i="1"/>
  <c r="P180" i="1"/>
  <c r="Q180" i="1" s="1"/>
  <c r="R180" i="1" s="1"/>
  <c r="P164" i="1"/>
  <c r="Q164" i="1" s="1"/>
  <c r="R164" i="1" s="1"/>
  <c r="O164" i="1"/>
  <c r="N164" i="1"/>
  <c r="N148" i="1"/>
  <c r="O148" i="1"/>
  <c r="P148" i="1" s="1"/>
  <c r="O132" i="1"/>
  <c r="P132" i="1" s="1"/>
  <c r="N132" i="1"/>
  <c r="O116" i="1"/>
  <c r="P116" i="1" s="1"/>
  <c r="N116" i="1"/>
  <c r="O100" i="1"/>
  <c r="P100" i="1" s="1"/>
  <c r="Q100" i="1" s="1"/>
  <c r="R100" i="1" s="1"/>
  <c r="N84" i="1"/>
  <c r="P84" i="1"/>
  <c r="O68" i="1"/>
  <c r="P68" i="1" s="1"/>
  <c r="N68" i="1"/>
  <c r="N36" i="1"/>
  <c r="P36" i="1"/>
  <c r="O20" i="1"/>
  <c r="P20" i="1" s="1"/>
  <c r="N20" i="1"/>
  <c r="O4" i="1"/>
  <c r="N4" i="1"/>
  <c r="P4" i="1"/>
  <c r="N52" i="1"/>
  <c r="N198" i="1"/>
  <c r="Q198" i="1" s="1"/>
  <c r="R198" i="1" s="1"/>
  <c r="Q51" i="1"/>
  <c r="R51" i="1" s="1"/>
  <c r="Q226" i="1"/>
  <c r="R226" i="1" s="1"/>
  <c r="Q194" i="1"/>
  <c r="R194" i="1" s="1"/>
  <c r="N197" i="1"/>
  <c r="Q197" i="1" s="1"/>
  <c r="R197" i="1" s="1"/>
  <c r="N124" i="1"/>
  <c r="Q93" i="1"/>
  <c r="R93" i="1" s="1"/>
  <c r="Q97" i="1"/>
  <c r="R97" i="1" s="1"/>
  <c r="N196" i="1"/>
  <c r="Q196" i="1" s="1"/>
  <c r="R196" i="1" s="1"/>
  <c r="O214" i="1"/>
  <c r="P214" i="1" s="1"/>
  <c r="Q214" i="1" s="1"/>
  <c r="R214" i="1" s="1"/>
  <c r="O230" i="1"/>
  <c r="P230" i="1" s="1"/>
  <c r="N230" i="1"/>
  <c r="Q230" i="1" s="1"/>
  <c r="R230" i="1" s="1"/>
  <c r="O166" i="1"/>
  <c r="P166" i="1" s="1"/>
  <c r="N166" i="1"/>
  <c r="N22" i="1"/>
  <c r="O22" i="1"/>
  <c r="P22" i="1" s="1"/>
  <c r="Q22" i="1" s="1"/>
  <c r="R22" i="1" s="1"/>
  <c r="Q52" i="1"/>
  <c r="R52" i="1" s="1"/>
  <c r="O6" i="1"/>
  <c r="P6" i="1" s="1"/>
  <c r="Q250" i="1"/>
  <c r="R250" i="1" s="1"/>
  <c r="O37" i="1"/>
  <c r="P37" i="1" s="1"/>
  <c r="N150" i="1"/>
  <c r="Q150" i="1" s="1"/>
  <c r="R150" i="1" s="1"/>
  <c r="N149" i="1"/>
  <c r="Q149" i="1" s="1"/>
  <c r="R149" i="1" s="1"/>
  <c r="O2" i="1"/>
  <c r="N2" i="1"/>
  <c r="P2" i="1"/>
  <c r="O236" i="1"/>
  <c r="N236" i="1"/>
  <c r="P236" i="1"/>
  <c r="Q236" i="1" s="1"/>
  <c r="R236" i="1" s="1"/>
  <c r="O220" i="1"/>
  <c r="P220" i="1"/>
  <c r="N220" i="1"/>
  <c r="O204" i="1"/>
  <c r="P204" i="1"/>
  <c r="N204" i="1"/>
  <c r="O188" i="1"/>
  <c r="P188" i="1"/>
  <c r="N188" i="1"/>
  <c r="O172" i="1"/>
  <c r="P172" i="1"/>
  <c r="N172" i="1"/>
  <c r="O156" i="1"/>
  <c r="P156" i="1" s="1"/>
  <c r="N156" i="1"/>
  <c r="O140" i="1"/>
  <c r="P140" i="1" s="1"/>
  <c r="N140" i="1"/>
  <c r="P124" i="1"/>
  <c r="Q162" i="1"/>
  <c r="R162" i="1" s="1"/>
  <c r="N242" i="1"/>
  <c r="O242" i="1"/>
  <c r="P242" i="1" s="1"/>
  <c r="Q242" i="1" s="1"/>
  <c r="R242" i="1" s="1"/>
  <c r="O210" i="1"/>
  <c r="P210" i="1" s="1"/>
  <c r="N210" i="1"/>
  <c r="Q178" i="1"/>
  <c r="R178" i="1" s="1"/>
  <c r="N146" i="1"/>
  <c r="O146" i="1"/>
  <c r="P146" i="1" s="1"/>
  <c r="Q146" i="1" s="1"/>
  <c r="R146" i="1" s="1"/>
  <c r="Q114" i="1"/>
  <c r="R114" i="1" s="1"/>
  <c r="Q82" i="1"/>
  <c r="R82" i="1" s="1"/>
  <c r="Q34" i="1"/>
  <c r="R34" i="1" s="1"/>
  <c r="Q18" i="1"/>
  <c r="R18" i="1" s="1"/>
  <c r="Q129" i="1"/>
  <c r="R129" i="1" s="1"/>
  <c r="Q81" i="1"/>
  <c r="R81" i="1" s="1"/>
  <c r="Q177" i="1"/>
  <c r="R177" i="1" s="1"/>
  <c r="Q113" i="1"/>
  <c r="R113" i="1" s="1"/>
  <c r="O17" i="1"/>
  <c r="P17" i="1" s="1"/>
  <c r="N17" i="1"/>
  <c r="N194" i="1"/>
  <c r="Q30" i="1"/>
  <c r="R30" i="1" s="1"/>
  <c r="N219" i="1"/>
  <c r="N193" i="1"/>
  <c r="Q193" i="1" s="1"/>
  <c r="R193" i="1" s="1"/>
  <c r="N18" i="1"/>
  <c r="Q174" i="1"/>
  <c r="R174" i="1" s="1"/>
  <c r="N139" i="1"/>
  <c r="N44" i="1"/>
  <c r="Q44" i="1" s="1"/>
  <c r="R44" i="1" s="1"/>
  <c r="Q173" i="1"/>
  <c r="R173" i="1" s="1"/>
  <c r="Q205" i="1"/>
  <c r="R205" i="1" s="1"/>
  <c r="Q126" i="1"/>
  <c r="R126" i="1" s="1"/>
  <c r="N66" i="1"/>
  <c r="Q66" i="1" s="1"/>
  <c r="R66" i="1" s="1"/>
  <c r="Q221" i="1"/>
  <c r="R221" i="1" s="1"/>
  <c r="Q90" i="1"/>
  <c r="R90" i="1" s="1"/>
  <c r="P27" i="1"/>
  <c r="Q27" i="1" s="1"/>
  <c r="R27" i="1" s="1"/>
  <c r="O98" i="1"/>
  <c r="P98" i="1" s="1"/>
  <c r="Q98" i="1" s="1"/>
  <c r="R98" i="1" s="1"/>
  <c r="Q77" i="1"/>
  <c r="R77" i="1" s="1"/>
  <c r="Q157" i="1"/>
  <c r="R157" i="1" s="1"/>
  <c r="P93" i="1"/>
  <c r="P61" i="1"/>
  <c r="N114" i="1"/>
  <c r="P155" i="1"/>
  <c r="Q155" i="1" s="1"/>
  <c r="R155" i="1" s="1"/>
  <c r="Q176" i="1"/>
  <c r="R176" i="1" s="1"/>
  <c r="O120" i="1"/>
  <c r="P120" i="1" s="1"/>
  <c r="Q120" i="1" s="1"/>
  <c r="R120" i="1" s="1"/>
  <c r="O108" i="1"/>
  <c r="P108" i="1" s="1"/>
  <c r="Q108" i="1" s="1"/>
  <c r="R108" i="1" s="1"/>
  <c r="N108" i="1"/>
  <c r="O92" i="1"/>
  <c r="P92" i="1"/>
  <c r="Q92" i="1" s="1"/>
  <c r="R92" i="1" s="1"/>
  <c r="Q76" i="1"/>
  <c r="R76" i="1" s="1"/>
  <c r="O60" i="1"/>
  <c r="P60" i="1" s="1"/>
  <c r="Q60" i="1" s="1"/>
  <c r="R60" i="1" s="1"/>
  <c r="Q28" i="1"/>
  <c r="R28" i="1" s="1"/>
  <c r="Q219" i="1"/>
  <c r="R219" i="1" s="1"/>
  <c r="Q154" i="1"/>
  <c r="R154" i="1" s="1"/>
  <c r="Q175" i="1"/>
  <c r="R175" i="1" s="1"/>
  <c r="O251" i="1"/>
  <c r="P251" i="1"/>
  <c r="Q251" i="1" s="1"/>
  <c r="R251" i="1" s="1"/>
  <c r="O235" i="1"/>
  <c r="P235" i="1"/>
  <c r="Q235" i="1" s="1"/>
  <c r="R235" i="1" s="1"/>
  <c r="O203" i="1"/>
  <c r="P203" i="1" s="1"/>
  <c r="Q203" i="1" s="1"/>
  <c r="R203" i="1" s="1"/>
  <c r="N203" i="1"/>
  <c r="O187" i="1"/>
  <c r="P187" i="1" s="1"/>
  <c r="N187" i="1"/>
  <c r="O171" i="1"/>
  <c r="P171" i="1"/>
  <c r="Q171" i="1" s="1"/>
  <c r="R171" i="1" s="1"/>
  <c r="N171" i="1"/>
  <c r="O107" i="1"/>
  <c r="P107" i="1" s="1"/>
  <c r="Q107" i="1" s="1"/>
  <c r="R107" i="1" s="1"/>
  <c r="N107" i="1"/>
  <c r="O91" i="1"/>
  <c r="P91" i="1"/>
  <c r="Q91" i="1" s="1"/>
  <c r="R91" i="1" s="1"/>
  <c r="O59" i="1"/>
  <c r="P59" i="1" s="1"/>
  <c r="Q59" i="1" s="1"/>
  <c r="R59" i="1" s="1"/>
  <c r="N59" i="1"/>
  <c r="O43" i="1"/>
  <c r="P43" i="1"/>
  <c r="Q43" i="1" s="1"/>
  <c r="R43" i="1" s="1"/>
  <c r="O11" i="1"/>
  <c r="P11" i="1"/>
  <c r="Q62" i="1"/>
  <c r="R62" i="1" s="1"/>
  <c r="N12" i="1"/>
  <c r="Q83" i="1"/>
  <c r="R83" i="1" s="1"/>
  <c r="P12" i="1"/>
  <c r="Q12" i="1" s="1"/>
  <c r="R12" i="1" s="1"/>
  <c r="O225" i="1"/>
  <c r="P225" i="1" s="1"/>
  <c r="Q225" i="1" s="1"/>
  <c r="R225" i="1" s="1"/>
  <c r="Q145" i="1"/>
  <c r="R145" i="1" s="1"/>
  <c r="N235" i="1"/>
  <c r="Q131" i="1"/>
  <c r="R131" i="1" s="1"/>
  <c r="N82" i="1"/>
  <c r="Q61" i="1"/>
  <c r="R61" i="1" s="1"/>
  <c r="N34" i="1"/>
  <c r="N11" i="1"/>
  <c r="P139" i="1"/>
  <c r="Q139" i="1" s="1"/>
  <c r="R139" i="1" s="1"/>
  <c r="P75" i="1"/>
  <c r="Q75" i="1" s="1"/>
  <c r="R75" i="1" s="1"/>
  <c r="Q224" i="1"/>
  <c r="R224" i="1" s="1"/>
  <c r="Q144" i="1"/>
  <c r="R144" i="1" s="1"/>
  <c r="N60" i="1"/>
  <c r="Q74" i="1"/>
  <c r="R74" i="1" s="1"/>
  <c r="Q143" i="1"/>
  <c r="R143" i="1" s="1"/>
  <c r="N216" i="1"/>
  <c r="P216" i="1"/>
  <c r="N200" i="1"/>
  <c r="P200" i="1"/>
  <c r="Q200" i="1" s="1"/>
  <c r="R200" i="1" s="1"/>
  <c r="N168" i="1"/>
  <c r="O168" i="1"/>
  <c r="P168" i="1" s="1"/>
  <c r="Q168" i="1" s="1"/>
  <c r="R168" i="1" s="1"/>
  <c r="N152" i="1"/>
  <c r="O152" i="1"/>
  <c r="P152" i="1"/>
  <c r="Q152" i="1" s="1"/>
  <c r="R152" i="1" s="1"/>
  <c r="N88" i="1"/>
  <c r="O88" i="1"/>
  <c r="P88" i="1" s="1"/>
  <c r="Q88" i="1" s="1"/>
  <c r="R88" i="1" s="1"/>
  <c r="N72" i="1"/>
  <c r="O72" i="1"/>
  <c r="N24" i="1"/>
  <c r="O24" i="1"/>
  <c r="P24" i="1" s="1"/>
  <c r="Q24" i="1" s="1"/>
  <c r="R24" i="1" s="1"/>
  <c r="N8" i="1"/>
  <c r="P8" i="1"/>
  <c r="Q142" i="1"/>
  <c r="R142" i="1" s="1"/>
  <c r="O65" i="1"/>
  <c r="P65" i="1" s="1"/>
  <c r="Q65" i="1" s="1"/>
  <c r="R65" i="1" s="1"/>
  <c r="N231" i="1"/>
  <c r="O231" i="1"/>
  <c r="P231" i="1" s="1"/>
  <c r="Q231" i="1" s="1"/>
  <c r="R231" i="1" s="1"/>
  <c r="N199" i="1"/>
  <c r="P199" i="1"/>
  <c r="Q199" i="1" s="1"/>
  <c r="R199" i="1" s="1"/>
  <c r="N167" i="1"/>
  <c r="O167" i="1"/>
  <c r="P167" i="1" s="1"/>
  <c r="Q167" i="1" s="1"/>
  <c r="R167" i="1" s="1"/>
  <c r="N151" i="1"/>
  <c r="O151" i="1"/>
  <c r="P151" i="1" s="1"/>
  <c r="N39" i="1"/>
  <c r="O39" i="1"/>
  <c r="P39" i="1" s="1"/>
  <c r="Q39" i="1" s="1"/>
  <c r="R39" i="1" s="1"/>
  <c r="N23" i="1"/>
  <c r="O23" i="1"/>
  <c r="P23" i="1" s="1"/>
  <c r="Q23" i="1" s="1"/>
  <c r="R23" i="1" s="1"/>
  <c r="Q7" i="1"/>
  <c r="R7" i="1" s="1"/>
  <c r="N178" i="1"/>
  <c r="N155" i="1"/>
  <c r="Q3" i="1"/>
  <c r="R3" i="1" s="1"/>
  <c r="P125" i="1"/>
  <c r="Q125" i="1" s="1"/>
  <c r="R125" i="1" s="1"/>
  <c r="P72" i="1"/>
  <c r="Q72" i="1" s="1"/>
  <c r="R72" i="1" s="1"/>
  <c r="O141" i="1"/>
  <c r="P141" i="1" s="1"/>
  <c r="Q141" i="1" s="1"/>
  <c r="R141" i="1" s="1"/>
  <c r="Q112" i="1"/>
  <c r="R112" i="1" s="1"/>
  <c r="O87" i="1"/>
  <c r="P87" i="1" s="1"/>
  <c r="Q87" i="1" s="1"/>
  <c r="R87" i="1" s="1"/>
  <c r="O40" i="1"/>
  <c r="P40" i="1" s="1"/>
  <c r="Q40" i="1" s="1"/>
  <c r="R40" i="1" s="1"/>
  <c r="O234" i="1"/>
  <c r="P234" i="1" s="1"/>
  <c r="Q234" i="1" s="1"/>
  <c r="R234" i="1" s="1"/>
  <c r="O202" i="1"/>
  <c r="P202" i="1"/>
  <c r="Q202" i="1" s="1"/>
  <c r="R202" i="1" s="1"/>
  <c r="O170" i="1"/>
  <c r="P170" i="1"/>
  <c r="O106" i="1"/>
  <c r="P106" i="1" s="1"/>
  <c r="Q106" i="1" s="1"/>
  <c r="R106" i="1" s="1"/>
  <c r="O58" i="1"/>
  <c r="P58" i="1"/>
  <c r="O10" i="1"/>
  <c r="N10" i="1"/>
  <c r="P10" i="1"/>
  <c r="Q10" i="1" s="1"/>
  <c r="R10" i="1" s="1"/>
  <c r="N26" i="1"/>
  <c r="Q26" i="1" s="1"/>
  <c r="R26" i="1" s="1"/>
  <c r="Q158" i="1"/>
  <c r="R158" i="1" s="1"/>
  <c r="Q111" i="1"/>
  <c r="R111" i="1" s="1"/>
  <c r="N170" i="1"/>
  <c r="N147" i="1"/>
  <c r="Q147" i="1" s="1"/>
  <c r="R147" i="1" s="1"/>
  <c r="P67" i="1"/>
  <c r="Q67" i="1" s="1"/>
  <c r="R67" i="1" s="1"/>
  <c r="Q110" i="1"/>
  <c r="R110" i="1" s="1"/>
  <c r="Q47" i="1"/>
  <c r="R47" i="1" s="1"/>
  <c r="Q63" i="1"/>
  <c r="R63" i="1" s="1"/>
  <c r="P227" i="1"/>
  <c r="Q227" i="1" s="1"/>
  <c r="R227" i="1" s="1"/>
  <c r="P195" i="1"/>
  <c r="Q195" i="1" s="1"/>
  <c r="R195" i="1" s="1"/>
  <c r="P131" i="1"/>
  <c r="P99" i="1"/>
  <c r="Q99" i="1" s="1"/>
  <c r="R99" i="1" s="1"/>
  <c r="P19" i="1"/>
  <c r="Q19" i="1" s="1"/>
  <c r="R19" i="1" s="1"/>
  <c r="N58" i="1"/>
  <c r="P42" i="1"/>
  <c r="Q42" i="1" s="1"/>
  <c r="R42" i="1" s="1"/>
  <c r="Q95" i="1"/>
  <c r="R95" i="1" s="1"/>
  <c r="Q16" i="1"/>
  <c r="R16" i="1" s="1"/>
  <c r="P233" i="1"/>
  <c r="N233" i="1"/>
  <c r="P25" i="1"/>
  <c r="N25" i="1"/>
  <c r="P105" i="1"/>
  <c r="Q105" i="1" s="1"/>
  <c r="R105" i="1" s="1"/>
  <c r="P57" i="1"/>
  <c r="Q57" i="1" s="1"/>
  <c r="R57" i="1" s="1"/>
  <c r="P9" i="1"/>
  <c r="Q9" i="1" s="1"/>
  <c r="R9" i="1" s="1"/>
  <c r="O249" i="1"/>
  <c r="P249" i="1" s="1"/>
  <c r="Q249" i="1" s="1"/>
  <c r="R249" i="1" s="1"/>
  <c r="Q192" i="1"/>
  <c r="R192" i="1" s="1"/>
  <c r="Q15" i="1"/>
  <c r="R15" i="1" s="1"/>
  <c r="Q233" i="1" l="1"/>
  <c r="R233" i="1" s="1"/>
  <c r="Q151" i="1"/>
  <c r="R151" i="1" s="1"/>
  <c r="Q140" i="1"/>
  <c r="R140" i="1" s="1"/>
  <c r="Q132" i="1"/>
  <c r="R132" i="1" s="1"/>
  <c r="Q156" i="1"/>
  <c r="R156" i="1" s="1"/>
  <c r="Q20" i="1"/>
  <c r="R20" i="1" s="1"/>
  <c r="Q2" i="1"/>
  <c r="R2" i="1" s="1"/>
  <c r="Q54" i="1"/>
  <c r="R54" i="1" s="1"/>
  <c r="Q172" i="1"/>
  <c r="R172" i="1" s="1"/>
  <c r="Q148" i="1"/>
  <c r="R148" i="1" s="1"/>
  <c r="Q70" i="1"/>
  <c r="R70" i="1" s="1"/>
  <c r="Q58" i="1"/>
  <c r="R58" i="1" s="1"/>
  <c r="Q36" i="1"/>
  <c r="R36" i="1" s="1"/>
  <c r="Q188" i="1"/>
  <c r="R188" i="1" s="1"/>
  <c r="Q68" i="1"/>
  <c r="R68" i="1" s="1"/>
  <c r="Q181" i="1"/>
  <c r="R181" i="1" s="1"/>
  <c r="Q216" i="1"/>
  <c r="R216" i="1" s="1"/>
  <c r="Q210" i="1"/>
  <c r="R210" i="1" s="1"/>
  <c r="Q4" i="1"/>
  <c r="R4" i="1" s="1"/>
  <c r="Q170" i="1"/>
  <c r="R170" i="1" s="1"/>
  <c r="Q8" i="1"/>
  <c r="R8" i="1" s="1"/>
  <c r="Q17" i="1"/>
  <c r="R17" i="1" s="1"/>
  <c r="Q204" i="1"/>
  <c r="R204" i="1" s="1"/>
  <c r="Q84" i="1"/>
  <c r="R84" i="1" s="1"/>
  <c r="Q229" i="1"/>
  <c r="R229" i="1" s="1"/>
  <c r="Q187" i="1"/>
  <c r="R187" i="1" s="1"/>
  <c r="Q124" i="1"/>
  <c r="R124" i="1" s="1"/>
  <c r="Q53" i="1"/>
  <c r="R53" i="1" s="1"/>
  <c r="Q11" i="1"/>
  <c r="R11" i="1" s="1"/>
  <c r="Q220" i="1"/>
  <c r="R220" i="1" s="1"/>
  <c r="Q25" i="1"/>
  <c r="R25" i="1" s="1"/>
  <c r="Q166" i="1"/>
  <c r="R166" i="1" s="1"/>
  <c r="Q116" i="1"/>
  <c r="R116" i="1" s="1"/>
  <c r="Q69" i="1"/>
  <c r="R69" i="1" s="1"/>
</calcChain>
</file>

<file path=xl/sharedStrings.xml><?xml version="1.0" encoding="utf-8"?>
<sst xmlns="http://schemas.openxmlformats.org/spreadsheetml/2006/main" count="1059" uniqueCount="295">
  <si>
    <t>Product_ID</t>
  </si>
  <si>
    <t>Category</t>
  </si>
  <si>
    <t>Supplier</t>
  </si>
  <si>
    <t>Warehouse_Location</t>
  </si>
  <si>
    <t>Order_Date</t>
  </si>
  <si>
    <t>Delivery_Date</t>
  </si>
  <si>
    <t>Inventory_Level</t>
  </si>
  <si>
    <t>Stockouts</t>
  </si>
  <si>
    <t>Unit_Cost</t>
  </si>
  <si>
    <t>Lead_Time</t>
  </si>
  <si>
    <t>P0001</t>
  </si>
  <si>
    <t>Toys</t>
  </si>
  <si>
    <t>Supplier B</t>
  </si>
  <si>
    <t>Chicago</t>
  </si>
  <si>
    <t>P0002</t>
  </si>
  <si>
    <t>Furniture</t>
  </si>
  <si>
    <t>Supplier C</t>
  </si>
  <si>
    <t>San Francisco</t>
  </si>
  <si>
    <t>P0003</t>
  </si>
  <si>
    <t>P0004</t>
  </si>
  <si>
    <t>Supplier D</t>
  </si>
  <si>
    <t>P0005</t>
  </si>
  <si>
    <t>Food</t>
  </si>
  <si>
    <t>Supplier A</t>
  </si>
  <si>
    <t>Dallas</t>
  </si>
  <si>
    <t>P0006</t>
  </si>
  <si>
    <t>Clothing</t>
  </si>
  <si>
    <t>New York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</si>
  <si>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</si>
  <si>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</si>
  <si>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</si>
  <si>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</si>
  <si>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</si>
  <si>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</si>
  <si>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</si>
  <si>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</si>
  <si>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Electronics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</si>
  <si>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</si>
  <si>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</si>
  <si>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</si>
  <si>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</si>
  <si>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</si>
  <si>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</si>
  <si>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</si>
  <si>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</si>
  <si>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</si>
  <si>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</si>
  <si>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</si>
  <si>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</si>
  <si>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</si>
  <si>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</si>
  <si>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</si>
  <si>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</si>
  <si>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</si>
  <si>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</si>
  <si>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</si>
  <si>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</si>
  <si>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</si>
  <si>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</si>
  <si>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</si>
  <si>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</si>
  <si>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</si>
  <si>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</si>
  <si>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</si>
  <si>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</si>
  <si>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</si>
  <si>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</si>
  <si>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</si>
  <si>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</si>
  <si>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</si>
  <si>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</si>
  <si>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</si>
  <si>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</si>
  <si>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</si>
  <si>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</si>
  <si>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</si>
  <si>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</si>
  <si>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</si>
  <si>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</si>
  <si>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</si>
  <si>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</si>
  <si>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</si>
  <si>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</si>
  <si>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</si>
  <si>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</si>
  <si>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</si>
  <si>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</si>
  <si>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</si>
  <si>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</si>
  <si>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</si>
  <si>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</si>
  <si>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</si>
  <si>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</si>
  <si>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</si>
  <si>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</si>
  <si>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</si>
  <si>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</si>
  <si>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</si>
  <si>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</si>
  <si>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</si>
  <si>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</si>
  <si>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</si>
  <si>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</si>
  <si>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</si>
  <si>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</si>
  <si>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</si>
  <si>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</si>
  <si>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</si>
  <si>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</si>
  <si>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</si>
  <si>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</si>
  <si>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</si>
  <si>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</si>
  <si>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</si>
  <si>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</si>
  <si>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</si>
  <si>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</si>
  <si>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</si>
  <si>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</si>
  <si>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</si>
  <si>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</si>
  <si>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</si>
  <si>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</si>
  <si>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</si>
  <si>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</si>
  <si>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</si>
  <si>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</si>
  <si>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</si>
  <si>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</si>
  <si>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</si>
  <si>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</si>
  <si>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</si>
  <si>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</si>
  <si>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</si>
  <si>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</si>
  <si>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</si>
  <si>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</si>
  <si>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</si>
  <si>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</si>
  <si>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</si>
  <si>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</si>
  <si>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</si>
  <si>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</si>
  <si>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</si>
  <si>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</si>
  <si>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</si>
  <si>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</si>
  <si>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</si>
  <si>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</si>
  <si>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</si>
  <si>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</si>
  <si>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</si>
  <si>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</si>
  <si>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</si>
  <si>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</si>
  <si>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</si>
  <si>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</si>
  <si>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</si>
  <si>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</si>
  <si>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</si>
  <si>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</si>
  <si>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</si>
  <si>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</si>
  <si>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</si>
  <si>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</si>
  <si>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</si>
  <si>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</si>
  <si>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</si>
  <si>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</si>
  <si>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</si>
  <si>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</si>
  <si>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</si>
  <si>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</si>
  <si>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</si>
  <si>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</si>
  <si>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</si>
  <si>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</si>
  <si>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</si>
  <si>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</si>
  <si>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</si>
  <si>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</si>
  <si>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</si>
  <si>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</si>
  <si>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</si>
  <si>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</si>
  <si>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</si>
  <si>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</si>
  <si>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</si>
  <si>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</si>
  <si>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</si>
  <si>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</si>
  <si>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</si>
  <si>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</si>
  <si>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</si>
  <si>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</si>
  <si>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</si>
  <si>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</si>
  <si>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</si>
  <si>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</si>
  <si>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</si>
  <si>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</si>
  <si>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</si>
  <si>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</si>
  <si>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</si>
  <si>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</si>
  <si>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</si>
  <si>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</si>
  <si>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</si>
  <si>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</si>
  <si>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</si>
  <si>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</si>
  <si>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</si>
  <si>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</si>
  <si>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</si>
  <si>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</si>
  <si>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</si>
  <si>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</si>
  <si>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</si>
  <si>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</si>
  <si>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</si>
  <si>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</si>
  <si>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</si>
  <si>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</si>
  <si>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</si>
  <si>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</si>
  <si>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</si>
  <si>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</si>
  <si>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</si>
  <si>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</si>
  <si>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</si>
  <si>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</si>
  <si>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</si>
  <si>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</si>
  <si>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</si>
  <si>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</si>
  <si>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</si>
  <si>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</si>
  <si>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</si>
  <si>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</si>
  <si>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</si>
  <si>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</si>
  <si>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</si>
  <si>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</si>
  <si>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</si>
  <si>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</si>
  <si>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</si>
  <si>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</si>
  <si>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</si>
  <si>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</si>
  <si>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</si>
  <si>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</si>
  <si>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</si>
  <si>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</si>
  <si>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</si>
  <si>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</si>
  <si>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</si>
  <si>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</si>
  <si>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</si>
  <si>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</si>
  <si>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</si>
  <si>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</si>
  <si>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</si>
  <si>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</si>
  <si>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</si>
  <si>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</si>
  <si>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</si>
  <si>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</si>
  <si>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</si>
  <si>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</si>
  <si>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</si>
  <si>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</si>
  <si>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</si>
  <si>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</si>
  <si>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Row Labels</t>
  </si>
  <si>
    <t>(blank)</t>
  </si>
  <si>
    <t>Grand Total</t>
  </si>
  <si>
    <t>Average of Lead_Time</t>
  </si>
  <si>
    <t>Column Labels</t>
  </si>
  <si>
    <t>Is_Late</t>
  </si>
  <si>
    <t>Actual_Delivery_time</t>
  </si>
  <si>
    <t>LATE</t>
  </si>
  <si>
    <t>ON TIME</t>
  </si>
  <si>
    <t>Count of Product_ID</t>
  </si>
  <si>
    <t>Sum of Stockouts</t>
  </si>
  <si>
    <t>Count of Stockouts2</t>
  </si>
  <si>
    <t>Daily_Usage</t>
  </si>
  <si>
    <t>Average of Daily_Usage</t>
  </si>
  <si>
    <t>StdDev of Daily_Usage</t>
  </si>
  <si>
    <t>StdDev of Lead_Time2</t>
  </si>
  <si>
    <t>ROP</t>
  </si>
  <si>
    <t>Current_Inventory</t>
  </si>
  <si>
    <t>Improved_Lead_Time</t>
  </si>
  <si>
    <t>Improved_Inventory</t>
  </si>
  <si>
    <t>Units_Saved</t>
  </si>
  <si>
    <t>Cost_Saving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</si>
</sst>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49" fontId="18" fillId="0" borderId="0" xfId="0" applyNumberFormat="1" applyFont="1"/>
    <xf numFmtId="14" fontId="18" fillId="0" borderId="0" xfId="0" applyNumberFormat="1" applyFont="1"/>
    <xf numFmtId="44" fontId="18" fillId="0" borderId="0" xfId="1" applyFont="1"/>
    <xf numFmtId="10" fontId="0" fillId="0" borderId="0" xfId="0" applyNumberFormat="1"/>
    <xf numFmtId="0" fontId="16" fillId="0" borderId="0" xfId="0" applyFont="1" applyAlignment="1">
      <alignment horizontal="center"/>
    </xf>
    <xf numFmtId="4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 GRAM" refreshedDate="45769.310189583332" createdVersion="7" refreshedVersion="7" minRefreshableVersion="3" recordCount="251" xr:uid="{00000000-000A-0000-FFFF-FFFF05000000}">
  <cacheSource type="worksheet">
    <worksheetSource ref="A1:J1048576" sheet="dataset for Data Analyst I Asse"/>
  </cacheSource>
  <cacheFields count="11">
    <cacheField name="Product_ID" numFmtId="0">
      <sharedItems containsBlank="1"/>
    </cacheField>
    <cacheField name="Category" numFmtId="49">
      <sharedItems containsBlank="1" count="6">
        <s v="Toys"/>
        <s v="Furniture"/>
        <s v="Food"/>
        <s v="Clothing"/>
        <s v="Electronics"/>
        <m/>
      </sharedItems>
    </cacheField>
    <cacheField name="Supplier" numFmtId="49">
      <sharedItems containsBlank="1" count="5">
        <s v="Supplier B"/>
        <s v="Supplier C"/>
        <s v="Supplier D"/>
        <s v="Supplier A"/>
        <m/>
      </sharedItems>
    </cacheField>
    <cacheField name="Warehouse_Location" numFmtId="49">
      <sharedItems containsBlank="1"/>
    </cacheField>
    <cacheField name="Order_Date" numFmtId="14">
      <sharedItems containsNonDate="0" containsDate="1" containsString="0" containsBlank="1" minDate="2025-01-21T00:00:00" maxDate="2025-04-11T00:00:00"/>
    </cacheField>
    <cacheField name="Delivery_Date" numFmtId="14">
      <sharedItems containsNonDate="0" containsDate="1" containsString="0" containsBlank="1" minDate="2025-01-28T00:00:00" maxDate="2025-04-30T00:00:00" count="81">
        <d v="2025-03-01T00:00:00"/>
        <d v="2025-03-15T00:00:00"/>
        <d v="2025-02-08T00:00:00"/>
        <d v="2025-02-06T00:00:00"/>
        <d v="2025-03-24T00:00:00"/>
        <d v="2025-03-13T00:00:00"/>
        <d v="2025-03-06T00:00:00"/>
        <d v="2025-03-21T00:00:00"/>
        <d v="2025-04-01T00:00:00"/>
        <d v="2025-03-22T00:00:00"/>
        <d v="2025-02-26T00:00:00"/>
        <d v="2025-02-14T00:00:00"/>
        <d v="2025-02-07T00:00:00"/>
        <d v="2025-02-17T00:00:00"/>
        <d v="2025-02-12T00:00:00"/>
        <d v="2025-04-05T00:00:00"/>
        <d v="2025-02-15T00:00:00"/>
        <d v="2025-03-26T00:00:00"/>
        <d v="2025-04-13T00:00:00"/>
        <d v="2025-03-31T00:00:00"/>
        <d v="2025-02-13T00:00:00"/>
        <d v="2025-03-16T00:00:00"/>
        <d v="2025-04-16T00:00:00"/>
        <d v="2025-03-20T00:00:00"/>
        <d v="2025-04-02T00:00:00"/>
        <d v="2025-04-08T00:00:00"/>
        <d v="2025-03-18T00:00:00"/>
        <d v="2025-04-17T00:00:00"/>
        <d v="2025-04-14T00:00:00"/>
        <d v="2025-03-04T00:00:00"/>
        <d v="2025-03-02T00:00:00"/>
        <d v="2025-04-03T00:00:00"/>
        <d v="2025-04-04T00:00:00"/>
        <d v="2025-02-04T00:00:00"/>
        <d v="2025-02-23T00:00:00"/>
        <d v="2025-02-24T00:00:00"/>
        <d v="2025-03-10T00:00:00"/>
        <d v="2025-02-16T00:00:00"/>
        <d v="2025-03-25T00:00:00"/>
        <d v="2025-02-19T00:00:00"/>
        <d v="2025-03-23T00:00:00"/>
        <d v="2025-02-21T00:00:00"/>
        <d v="2025-04-06T00:00:00"/>
        <d v="2025-03-05T00:00:00"/>
        <d v="2025-03-14T00:00:00"/>
        <d v="2025-03-11T00:00:00"/>
        <d v="2025-02-10T00:00:00"/>
        <d v="2025-04-29T00:00:00"/>
        <d v="2025-03-27T00:00:00"/>
        <d v="2025-04-23T00:00:00"/>
        <d v="2025-02-01T00:00:00"/>
        <d v="2025-04-25T00:00:00"/>
        <d v="2025-03-03T00:00:00"/>
        <d v="2025-03-07T00:00:00"/>
        <d v="2025-02-22T00:00:00"/>
        <d v="2025-03-12T00:00:00"/>
        <d v="2025-02-05T00:00:00"/>
        <d v="2025-03-30T00:00:00"/>
        <d v="2025-03-09T00:00:00"/>
        <d v="2025-04-07T00:00:00"/>
        <d v="2025-03-29T00:00:00"/>
        <d v="2025-03-17T00:00:00"/>
        <d v="2025-02-03T00:00:00"/>
        <d v="2025-04-18T00:00:00"/>
        <d v="2025-01-28T00:00:00"/>
        <d v="2025-02-18T00:00:00"/>
        <d v="2025-02-20T00:00:00"/>
        <d v="2025-02-25T00:00:00"/>
        <d v="2025-04-22T00:00:00"/>
        <d v="2025-04-09T00:00:00"/>
        <d v="2025-04-24T00:00:00"/>
        <d v="2025-03-08T00:00:00"/>
        <d v="2025-04-19T00:00:00"/>
        <d v="2025-04-21T00:00:00"/>
        <d v="2025-02-02T00:00:00"/>
        <d v="2025-02-09T00:00:00"/>
        <d v="2025-04-10T00:00:00"/>
        <d v="2025-02-11T00:00:00"/>
        <d v="2025-04-20T00:00:00"/>
        <d v="2025-03-28T00:00:00"/>
        <m/>
      </sharedItems>
      <fieldGroup par="10" base="5">
        <rangePr groupBy="days" startDate="2025-01-28T00:00:00" endDate="2025-04-3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25"/>
        </groupItems>
      </fieldGroup>
    </cacheField>
    <cacheField name="Inventory_Level" numFmtId="0">
      <sharedItems containsString="0" containsBlank="1" containsNumber="1" containsInteger="1" minValue="1" maxValue="499"/>
    </cacheField>
    <cacheField name="Stockouts" numFmtId="0">
      <sharedItems containsString="0" containsBlank="1" containsNumber="1" containsInteger="1" minValue="0" maxValue="1"/>
    </cacheField>
    <cacheField name="Unit_Cost" numFmtId="44">
      <sharedItems containsString="0" containsBlank="1" containsNumber="1" minValue="5.57" maxValue="493.75"/>
    </cacheField>
    <cacheField name="Lead_Time" numFmtId="0">
      <sharedItems containsString="0" containsBlank="1" containsNumber="1" containsInteger="1" minValue="1" maxValue="19"/>
    </cacheField>
    <cacheField name="Months" numFmtId="0" databaseField="0">
      <fieldGroup base="5">
        <rangePr groupBy="months" startDate="2025-01-28T00:00:00" endDate="2025-04-30T00:00:00"/>
        <groupItems count="14">
          <s v="&lt;1/2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3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 GRAM" refreshedDate="45769.316181828704" createdVersion="7" refreshedVersion="7" minRefreshableVersion="3" recordCount="251" xr:uid="{00000000-000A-0000-FFFF-FFFF0C000000}">
  <cacheSource type="worksheet">
    <worksheetSource ref="A1:L1048576" sheet="dataset for Data Analyst I Asse"/>
  </cacheSource>
  <cacheFields count="12">
    <cacheField name="Product_ID" numFmtId="0">
      <sharedItems containsBlank="1" count="251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m/>
      </sharedItems>
    </cacheField>
    <cacheField name="Category" numFmtId="49">
      <sharedItems containsBlank="1" count="6">
        <s v="Toys"/>
        <s v="Furniture"/>
        <s v="Food"/>
        <s v="Clothing"/>
        <s v="Electronics"/>
        <m/>
      </sharedItems>
    </cacheField>
    <cacheField name="Supplier" numFmtId="49">
      <sharedItems containsBlank="1"/>
    </cacheField>
    <cacheField name="Warehouse_Location" numFmtId="49">
      <sharedItems containsBlank="1" count="5">
        <s v="Chicago"/>
        <s v="San Francisco"/>
        <s v="Dallas"/>
        <s v="New York"/>
        <m/>
      </sharedItems>
    </cacheField>
    <cacheField name="Order_Date" numFmtId="14">
      <sharedItems containsNonDate="0" containsDate="1" containsString="0" containsBlank="1" minDate="2025-01-21T00:00:00" maxDate="2025-04-11T00:00:00"/>
    </cacheField>
    <cacheField name="Delivery_Date" numFmtId="14">
      <sharedItems containsNonDate="0" containsDate="1" containsString="0" containsBlank="1" minDate="2025-01-28T00:00:00" maxDate="2025-04-30T00:00:00"/>
    </cacheField>
    <cacheField name="Inventory_Level" numFmtId="0">
      <sharedItems containsString="0" containsBlank="1" containsNumber="1" containsInteger="1" minValue="1" maxValue="499"/>
    </cacheField>
    <cacheField name="Stockouts" numFmtId="0">
      <sharedItems containsString="0" containsBlank="1" containsNumber="1" containsInteger="1" minValue="0" maxValue="1"/>
    </cacheField>
    <cacheField name="Unit_Cost" numFmtId="44">
      <sharedItems containsString="0" containsBlank="1" containsNumber="1" minValue="5.57" maxValue="493.75"/>
    </cacheField>
    <cacheField name="Lead_Time" numFmtId="0">
      <sharedItems containsString="0" containsBlank="1" containsNumber="1" containsInteger="1" minValue="1" maxValue="19"/>
    </cacheField>
    <cacheField name="Actual_Delivery_time" numFmtId="0">
      <sharedItems containsString="0" containsBlank="1" containsNumber="1" containsInteger="1" minValue="1" maxValue="24"/>
    </cacheField>
    <cacheField name="Is_Late" numFmtId="0">
      <sharedItems containsBlank="1" count="3">
        <s v="ON TIME"/>
        <s v="L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 GRAM" refreshedDate="45770.526906828702" createdVersion="7" refreshedVersion="7" minRefreshableVersion="3" recordCount="251" xr:uid="{BDF9451E-F0C0-4E90-94F0-A6F3E703DF39}">
  <cacheSource type="worksheet">
    <worksheetSource ref="A1:M1048576" sheet="dataset for Data Analyst I Asse"/>
  </cacheSource>
  <cacheFields count="14">
    <cacheField name="Product_ID" numFmtId="0">
      <sharedItems containsBlank="1" count="251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m/>
      </sharedItems>
    </cacheField>
    <cacheField name="Category" numFmtId="49">
      <sharedItems containsBlank="1" count="6">
        <s v="Toys"/>
        <s v="Furniture"/>
        <s v="Food"/>
        <s v="Clothing"/>
        <s v="Electronics"/>
        <m/>
      </sharedItems>
    </cacheField>
    <cacheField name="Supplier" numFmtId="49">
      <sharedItems containsBlank="1" count="5">
        <s v="Supplier B"/>
        <s v="Supplier C"/>
        <s v="Supplier D"/>
        <s v="Supplier A"/>
        <m/>
      </sharedItems>
    </cacheField>
    <cacheField name="Warehouse_Location" numFmtId="49">
      <sharedItems containsBlank="1"/>
    </cacheField>
    <cacheField name="Order_Date" numFmtId="14">
      <sharedItems containsNonDate="0" containsDate="1" containsString="0" containsBlank="1" minDate="2025-01-21T00:00:00" maxDate="2025-04-11T00:00:00"/>
    </cacheField>
    <cacheField name="Delivery_Date" numFmtId="14">
      <sharedItems containsNonDate="0" containsDate="1" containsString="0" containsBlank="1" minDate="2025-01-28T00:00:00" maxDate="2025-04-30T00:00:00"/>
    </cacheField>
    <cacheField name="Inventory_Level" numFmtId="0">
      <sharedItems containsString="0" containsBlank="1" containsNumber="1" containsInteger="1" minValue="1" maxValue="499"/>
    </cacheField>
    <cacheField name="Stockouts" numFmtId="0">
      <sharedItems containsString="0" containsBlank="1" containsNumber="1" containsInteger="1" minValue="0" maxValue="1"/>
    </cacheField>
    <cacheField name="Unit_Cost" numFmtId="44">
      <sharedItems containsString="0" containsBlank="1" containsNumber="1" minValue="5.57" maxValue="493.75"/>
    </cacheField>
    <cacheField name="Lead_Time" numFmtId="0">
      <sharedItems containsString="0" containsBlank="1" containsNumber="1" containsInteger="1" minValue="1" maxValue="19"/>
    </cacheField>
    <cacheField name="Actual_Delivery_time" numFmtId="0">
      <sharedItems containsString="0" containsBlank="1" containsNumber="1" containsInteger="1" minValue="1" maxValue="24"/>
    </cacheField>
    <cacheField name="Is_Late" numFmtId="0">
      <sharedItems containsBlank="1"/>
    </cacheField>
    <cacheField name="Daily_Usage" numFmtId="0">
      <sharedItems containsString="0" containsBlank="1" containsNumber="1" minValue="6.6666666666666666E-2" maxValue="494"/>
    </cacheField>
    <cacheField name="Safety_Stoc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s v="P0001"/>
    <x v="0"/>
    <x v="0"/>
    <s v="Chicago"/>
    <d v="2025-02-23T00:00:00"/>
    <x v="0"/>
    <n v="15"/>
    <n v="0"/>
    <n v="446.2"/>
    <n v="6"/>
  </r>
  <r>
    <s v="P0002"/>
    <x v="1"/>
    <x v="1"/>
    <s v="San Francisco"/>
    <d v="2025-02-25T00:00:00"/>
    <x v="1"/>
    <n v="138"/>
    <n v="0"/>
    <n v="208.02"/>
    <n v="18"/>
  </r>
  <r>
    <s v="P0003"/>
    <x v="1"/>
    <x v="0"/>
    <s v="Chicago"/>
    <d v="2025-01-22T00:00:00"/>
    <x v="2"/>
    <n v="270"/>
    <n v="0"/>
    <n v="423.75"/>
    <n v="14"/>
  </r>
  <r>
    <s v="P0004"/>
    <x v="0"/>
    <x v="2"/>
    <s v="Chicago"/>
    <d v="2025-01-29T00:00:00"/>
    <x v="3"/>
    <n v="151"/>
    <n v="0"/>
    <n v="123.17"/>
    <n v="8"/>
  </r>
  <r>
    <s v="P0005"/>
    <x v="2"/>
    <x v="3"/>
    <s v="Dallas"/>
    <d v="2025-03-10T00:00:00"/>
    <x v="4"/>
    <n v="237"/>
    <n v="1"/>
    <n v="462.93"/>
    <n v="14"/>
  </r>
  <r>
    <s v="P0006"/>
    <x v="3"/>
    <x v="2"/>
    <s v="New York"/>
    <d v="2025-02-20T00:00:00"/>
    <x v="5"/>
    <n v="223"/>
    <n v="0"/>
    <n v="407.72"/>
    <n v="17"/>
  </r>
  <r>
    <s v="P0007"/>
    <x v="1"/>
    <x v="2"/>
    <s v="New York"/>
    <d v="2025-02-17T00:00:00"/>
    <x v="6"/>
    <n v="248"/>
    <n v="0"/>
    <n v="128.05000000000001"/>
    <n v="17"/>
  </r>
  <r>
    <s v="P0008"/>
    <x v="3"/>
    <x v="3"/>
    <s v="New York"/>
    <d v="2025-03-16T00:00:00"/>
    <x v="7"/>
    <n v="415"/>
    <n v="0"/>
    <n v="384.22"/>
    <n v="5"/>
  </r>
  <r>
    <s v="P0009"/>
    <x v="3"/>
    <x v="1"/>
    <s v="Dallas"/>
    <d v="2025-03-26T00:00:00"/>
    <x v="8"/>
    <n v="149"/>
    <n v="0"/>
    <n v="317.58999999999997"/>
    <n v="6"/>
  </r>
  <r>
    <s v="P0010"/>
    <x v="2"/>
    <x v="3"/>
    <s v="San Francisco"/>
    <d v="2025-03-04T00:00:00"/>
    <x v="9"/>
    <n v="270"/>
    <n v="0"/>
    <n v="16.850000000000001"/>
    <n v="18"/>
  </r>
  <r>
    <s v="P0011"/>
    <x v="1"/>
    <x v="0"/>
    <s v="Chicago"/>
    <d v="2025-02-19T00:00:00"/>
    <x v="10"/>
    <n v="88"/>
    <n v="0"/>
    <n v="386.77"/>
    <n v="7"/>
  </r>
  <r>
    <s v="P0012"/>
    <x v="0"/>
    <x v="3"/>
    <s v="Chicago"/>
    <d v="2025-01-31T00:00:00"/>
    <x v="11"/>
    <n v="134"/>
    <n v="0"/>
    <n v="5.57"/>
    <n v="14"/>
  </r>
  <r>
    <s v="P0013"/>
    <x v="1"/>
    <x v="2"/>
    <s v="Dallas"/>
    <d v="2025-02-01T00:00:00"/>
    <x v="12"/>
    <n v="86"/>
    <n v="1"/>
    <n v="138.08000000000001"/>
    <n v="6"/>
  </r>
  <r>
    <s v="P0014"/>
    <x v="4"/>
    <x v="2"/>
    <s v="San Francisco"/>
    <d v="2025-02-09T00:00:00"/>
    <x v="13"/>
    <n v="8"/>
    <n v="0"/>
    <n v="169.87"/>
    <n v="8"/>
  </r>
  <r>
    <s v="P0015"/>
    <x v="2"/>
    <x v="3"/>
    <s v="New York"/>
    <d v="2025-01-30T00:00:00"/>
    <x v="14"/>
    <n v="174"/>
    <n v="0"/>
    <n v="213.44"/>
    <n v="13"/>
  </r>
  <r>
    <s v="P0016"/>
    <x v="1"/>
    <x v="0"/>
    <s v="San Francisco"/>
    <d v="2025-03-23T00:00:00"/>
    <x v="15"/>
    <n v="346"/>
    <n v="0"/>
    <n v="476.24"/>
    <n v="13"/>
  </r>
  <r>
    <s v="P0017"/>
    <x v="3"/>
    <x v="0"/>
    <s v="Chicago"/>
    <d v="2025-02-11T00:00:00"/>
    <x v="16"/>
    <n v="309"/>
    <n v="0"/>
    <n v="393.73"/>
    <n v="4"/>
  </r>
  <r>
    <s v="P0018"/>
    <x v="4"/>
    <x v="0"/>
    <s v="Chicago"/>
    <d v="2025-03-22T00:00:00"/>
    <x v="17"/>
    <n v="382"/>
    <n v="0"/>
    <n v="418.76"/>
    <n v="4"/>
  </r>
  <r>
    <s v="P0019"/>
    <x v="2"/>
    <x v="1"/>
    <s v="San Francisco"/>
    <d v="2025-04-02T00:00:00"/>
    <x v="18"/>
    <n v="380"/>
    <n v="0"/>
    <n v="127.26"/>
    <n v="11"/>
  </r>
  <r>
    <s v="P0020"/>
    <x v="2"/>
    <x v="0"/>
    <s v="Chicago"/>
    <d v="2025-03-24T00:00:00"/>
    <x v="19"/>
    <n v="194"/>
    <n v="0"/>
    <n v="215.02"/>
    <n v="2"/>
  </r>
  <r>
    <s v="P0021"/>
    <x v="1"/>
    <x v="3"/>
    <s v="Dallas"/>
    <d v="2025-01-30T00:00:00"/>
    <x v="20"/>
    <n v="297"/>
    <n v="1"/>
    <n v="247.08"/>
    <n v="14"/>
  </r>
  <r>
    <s v="P0022"/>
    <x v="0"/>
    <x v="2"/>
    <s v="New York"/>
    <d v="2025-03-02T00:00:00"/>
    <x v="21"/>
    <n v="359"/>
    <n v="0"/>
    <n v="23.81"/>
    <n v="11"/>
  </r>
  <r>
    <s v="P0023"/>
    <x v="1"/>
    <x v="0"/>
    <s v="New York"/>
    <d v="2025-04-02T00:00:00"/>
    <x v="22"/>
    <n v="123"/>
    <n v="0"/>
    <n v="142.68"/>
    <n v="14"/>
  </r>
  <r>
    <s v="P0024"/>
    <x v="0"/>
    <x v="3"/>
    <s v="San Francisco"/>
    <d v="2025-03-13T00:00:00"/>
    <x v="23"/>
    <n v="151"/>
    <n v="0"/>
    <n v="463.9"/>
    <n v="7"/>
  </r>
  <r>
    <s v="P0025"/>
    <x v="0"/>
    <x v="2"/>
    <s v="Chicago"/>
    <d v="2025-03-24T00:00:00"/>
    <x v="24"/>
    <n v="242"/>
    <n v="0"/>
    <n v="460.7"/>
    <n v="5"/>
  </r>
  <r>
    <s v="P0026"/>
    <x v="3"/>
    <x v="3"/>
    <s v="New York"/>
    <d v="2025-03-26T00:00:00"/>
    <x v="25"/>
    <n v="98"/>
    <n v="0"/>
    <n v="270.85000000000002"/>
    <n v="13"/>
  </r>
  <r>
    <s v="P0027"/>
    <x v="4"/>
    <x v="2"/>
    <s v="Chicago"/>
    <d v="2025-03-05T00:00:00"/>
    <x v="26"/>
    <n v="359"/>
    <n v="0"/>
    <n v="145.25"/>
    <n v="13"/>
  </r>
  <r>
    <s v="P0028"/>
    <x v="4"/>
    <x v="0"/>
    <s v="San Francisco"/>
    <d v="2025-04-06T00:00:00"/>
    <x v="27"/>
    <n v="27"/>
    <n v="1"/>
    <n v="447.11"/>
    <n v="7"/>
  </r>
  <r>
    <s v="P0029"/>
    <x v="3"/>
    <x v="2"/>
    <s v="Chicago"/>
    <d v="2025-03-07T00:00:00"/>
    <x v="21"/>
    <n v="20"/>
    <n v="0"/>
    <n v="235.16"/>
    <n v="6"/>
  </r>
  <r>
    <s v="P0030"/>
    <x v="2"/>
    <x v="0"/>
    <s v="Chicago"/>
    <d v="2025-03-31T00:00:00"/>
    <x v="28"/>
    <n v="192"/>
    <n v="0"/>
    <n v="315.19"/>
    <n v="14"/>
  </r>
  <r>
    <s v="P0031"/>
    <x v="0"/>
    <x v="1"/>
    <s v="Chicago"/>
    <d v="2025-02-19T00:00:00"/>
    <x v="29"/>
    <n v="85"/>
    <n v="0"/>
    <n v="433.7"/>
    <n v="13"/>
  </r>
  <r>
    <s v="P0032"/>
    <x v="3"/>
    <x v="2"/>
    <s v="San Francisco"/>
    <d v="2025-02-21T00:00:00"/>
    <x v="30"/>
    <n v="219"/>
    <n v="0"/>
    <n v="436.39"/>
    <n v="9"/>
  </r>
  <r>
    <s v="P0033"/>
    <x v="1"/>
    <x v="2"/>
    <s v="Dallas"/>
    <d v="2025-03-29T00:00:00"/>
    <x v="15"/>
    <n v="410"/>
    <n v="0"/>
    <n v="78.7"/>
    <n v="7"/>
  </r>
  <r>
    <s v="P0034"/>
    <x v="3"/>
    <x v="0"/>
    <s v="Dallas"/>
    <d v="2025-02-12T00:00:00"/>
    <x v="0"/>
    <n v="386"/>
    <n v="0"/>
    <n v="88.06"/>
    <n v="17"/>
  </r>
  <r>
    <s v="P0035"/>
    <x v="1"/>
    <x v="2"/>
    <s v="San Francisco"/>
    <d v="2025-03-27T00:00:00"/>
    <x v="31"/>
    <n v="106"/>
    <n v="0"/>
    <n v="99.96"/>
    <n v="7"/>
  </r>
  <r>
    <s v="P0036"/>
    <x v="0"/>
    <x v="2"/>
    <s v="San Francisco"/>
    <d v="2025-03-27T00:00:00"/>
    <x v="32"/>
    <n v="471"/>
    <n v="0"/>
    <n v="407.59"/>
    <n v="6"/>
  </r>
  <r>
    <s v="P0037"/>
    <x v="1"/>
    <x v="3"/>
    <s v="San Francisco"/>
    <d v="2025-03-07T00:00:00"/>
    <x v="5"/>
    <n v="52"/>
    <n v="0"/>
    <n v="279.57"/>
    <n v="6"/>
  </r>
  <r>
    <s v="P0038"/>
    <x v="0"/>
    <x v="0"/>
    <s v="Chicago"/>
    <d v="2025-03-28T00:00:00"/>
    <x v="8"/>
    <n v="324"/>
    <n v="0"/>
    <n v="68.86"/>
    <n v="3"/>
  </r>
  <r>
    <s v="P0039"/>
    <x v="0"/>
    <x v="2"/>
    <s v="San Francisco"/>
    <d v="2025-01-23T00:00:00"/>
    <x v="33"/>
    <n v="118"/>
    <n v="0"/>
    <n v="43.24"/>
    <n v="9"/>
  </r>
  <r>
    <s v="P0040"/>
    <x v="4"/>
    <x v="3"/>
    <s v="Chicago"/>
    <d v="2025-02-12T00:00:00"/>
    <x v="34"/>
    <n v="116"/>
    <n v="0"/>
    <n v="145.6"/>
    <n v="11"/>
  </r>
  <r>
    <s v="P0041"/>
    <x v="0"/>
    <x v="3"/>
    <s v="Chicago"/>
    <d v="2025-03-27T00:00:00"/>
    <x v="24"/>
    <n v="40"/>
    <n v="0"/>
    <n v="262.86"/>
    <n v="4"/>
  </r>
  <r>
    <s v="P0042"/>
    <x v="1"/>
    <x v="0"/>
    <s v="San Francisco"/>
    <d v="2025-03-05T00:00:00"/>
    <x v="1"/>
    <n v="241"/>
    <n v="1"/>
    <n v="265.60000000000002"/>
    <n v="10"/>
  </r>
  <r>
    <s v="P0043"/>
    <x v="0"/>
    <x v="2"/>
    <s v="San Francisco"/>
    <d v="2025-02-18T00:00:00"/>
    <x v="35"/>
    <n v="302"/>
    <n v="0"/>
    <n v="228.15"/>
    <n v="6"/>
  </r>
  <r>
    <s v="P0044"/>
    <x v="1"/>
    <x v="2"/>
    <s v="New York"/>
    <d v="2025-02-23T00:00:00"/>
    <x v="10"/>
    <n v="29"/>
    <n v="1"/>
    <n v="403.08"/>
    <n v="3"/>
  </r>
  <r>
    <s v="P0045"/>
    <x v="0"/>
    <x v="3"/>
    <s v="Chicago"/>
    <d v="2025-02-21T00:00:00"/>
    <x v="36"/>
    <n v="152"/>
    <n v="1"/>
    <n v="102.9"/>
    <n v="12"/>
  </r>
  <r>
    <s v="P0046"/>
    <x v="0"/>
    <x v="1"/>
    <s v="Dallas"/>
    <d v="2025-03-07T00:00:00"/>
    <x v="4"/>
    <n v="364"/>
    <n v="0"/>
    <n v="316.95999999999998"/>
    <n v="17"/>
  </r>
  <r>
    <s v="P0047"/>
    <x v="2"/>
    <x v="2"/>
    <s v="San Francisco"/>
    <d v="2025-02-08T00:00:00"/>
    <x v="37"/>
    <n v="445"/>
    <n v="0"/>
    <n v="53.84"/>
    <n v="8"/>
  </r>
  <r>
    <s v="P0048"/>
    <x v="1"/>
    <x v="1"/>
    <s v="Dallas"/>
    <d v="2025-03-09T00:00:00"/>
    <x v="38"/>
    <n v="234"/>
    <n v="0"/>
    <n v="441.36"/>
    <n v="16"/>
  </r>
  <r>
    <s v="P0049"/>
    <x v="1"/>
    <x v="3"/>
    <s v="New York"/>
    <d v="2025-01-24T00:00:00"/>
    <x v="12"/>
    <n v="432"/>
    <n v="1"/>
    <n v="398.25"/>
    <n v="10"/>
  </r>
  <r>
    <s v="P0050"/>
    <x v="0"/>
    <x v="0"/>
    <s v="San Francisco"/>
    <d v="2025-03-17T00:00:00"/>
    <x v="9"/>
    <n v="442"/>
    <n v="0"/>
    <n v="328.92"/>
    <n v="5"/>
  </r>
  <r>
    <s v="P0051"/>
    <x v="2"/>
    <x v="1"/>
    <s v="Dallas"/>
    <d v="2025-02-10T00:00:00"/>
    <x v="39"/>
    <n v="404"/>
    <n v="1"/>
    <n v="104.29"/>
    <n v="4"/>
  </r>
  <r>
    <s v="P0052"/>
    <x v="4"/>
    <x v="2"/>
    <s v="San Francisco"/>
    <d v="2025-03-04T00:00:00"/>
    <x v="40"/>
    <n v="310"/>
    <n v="0"/>
    <n v="197.05"/>
    <n v="19"/>
  </r>
  <r>
    <s v="P0053"/>
    <x v="0"/>
    <x v="2"/>
    <s v="New York"/>
    <d v="2025-02-12T00:00:00"/>
    <x v="10"/>
    <n v="15"/>
    <n v="0"/>
    <n v="87.95"/>
    <n v="14"/>
  </r>
  <r>
    <s v="P0054"/>
    <x v="2"/>
    <x v="2"/>
    <s v="Dallas"/>
    <d v="2025-02-01T00:00:00"/>
    <x v="41"/>
    <n v="475"/>
    <n v="0"/>
    <n v="118.95"/>
    <n v="16"/>
  </r>
  <r>
    <s v="P0055"/>
    <x v="2"/>
    <x v="0"/>
    <s v="Chicago"/>
    <d v="2025-03-09T00:00:00"/>
    <x v="36"/>
    <n v="303"/>
    <n v="0"/>
    <n v="229.16"/>
    <n v="1"/>
  </r>
  <r>
    <s v="P0056"/>
    <x v="4"/>
    <x v="1"/>
    <s v="San Francisco"/>
    <d v="2025-03-16T00:00:00"/>
    <x v="42"/>
    <n v="375"/>
    <n v="0"/>
    <n v="373.21"/>
    <n v="18"/>
  </r>
  <r>
    <s v="P0057"/>
    <x v="3"/>
    <x v="3"/>
    <s v="Dallas"/>
    <d v="2025-02-27T00:00:00"/>
    <x v="43"/>
    <n v="217"/>
    <n v="0"/>
    <n v="219.18"/>
    <n v="6"/>
  </r>
  <r>
    <s v="P0058"/>
    <x v="0"/>
    <x v="0"/>
    <s v="Dallas"/>
    <d v="2025-03-05T00:00:00"/>
    <x v="44"/>
    <n v="394"/>
    <n v="0"/>
    <n v="188.39"/>
    <n v="9"/>
  </r>
  <r>
    <s v="P0059"/>
    <x v="0"/>
    <x v="1"/>
    <s v="Dallas"/>
    <d v="2025-02-10T00:00:00"/>
    <x v="13"/>
    <n v="325"/>
    <n v="1"/>
    <n v="231.58"/>
    <n v="7"/>
  </r>
  <r>
    <s v="P0060"/>
    <x v="0"/>
    <x v="0"/>
    <s v="New York"/>
    <d v="2025-02-22T00:00:00"/>
    <x v="5"/>
    <n v="413"/>
    <n v="0"/>
    <n v="261.86"/>
    <n v="14"/>
  </r>
  <r>
    <s v="P0061"/>
    <x v="1"/>
    <x v="1"/>
    <s v="Dallas"/>
    <d v="2025-03-26T00:00:00"/>
    <x v="19"/>
    <n v="186"/>
    <n v="0"/>
    <n v="305.91000000000003"/>
    <n v="5"/>
  </r>
  <r>
    <s v="P0062"/>
    <x v="3"/>
    <x v="0"/>
    <s v="New York"/>
    <d v="2025-03-05T00:00:00"/>
    <x v="45"/>
    <n v="172"/>
    <n v="1"/>
    <n v="21.86"/>
    <n v="6"/>
  </r>
  <r>
    <s v="P0063"/>
    <x v="2"/>
    <x v="3"/>
    <s v="Dallas"/>
    <d v="2025-02-07T00:00:00"/>
    <x v="46"/>
    <n v="202"/>
    <n v="0"/>
    <n v="223.76"/>
    <n v="3"/>
  </r>
  <r>
    <s v="P0064"/>
    <x v="3"/>
    <x v="3"/>
    <s v="Chicago"/>
    <d v="2025-03-22T00:00:00"/>
    <x v="42"/>
    <n v="126"/>
    <n v="0"/>
    <n v="84.34"/>
    <n v="15"/>
  </r>
  <r>
    <s v="P0065"/>
    <x v="0"/>
    <x v="3"/>
    <s v="Chicago"/>
    <d v="2025-01-27T00:00:00"/>
    <x v="11"/>
    <n v="356"/>
    <n v="0"/>
    <n v="44.07"/>
    <n v="18"/>
  </r>
  <r>
    <s v="P0066"/>
    <x v="1"/>
    <x v="0"/>
    <s v="Chicago"/>
    <d v="2025-03-28T00:00:00"/>
    <x v="8"/>
    <n v="349"/>
    <n v="0"/>
    <n v="453.47"/>
    <n v="1"/>
  </r>
  <r>
    <s v="P0067"/>
    <x v="2"/>
    <x v="3"/>
    <s v="New York"/>
    <d v="2025-04-10T00:00:00"/>
    <x v="47"/>
    <n v="109"/>
    <n v="1"/>
    <n v="255.03"/>
    <n v="16"/>
  </r>
  <r>
    <s v="P0068"/>
    <x v="4"/>
    <x v="0"/>
    <s v="San Francisco"/>
    <d v="2025-03-11T00:00:00"/>
    <x v="48"/>
    <n v="236"/>
    <n v="0"/>
    <n v="286.55"/>
    <n v="16"/>
  </r>
  <r>
    <s v="P0069"/>
    <x v="0"/>
    <x v="1"/>
    <s v="Dallas"/>
    <d v="2025-03-19T00:00:00"/>
    <x v="48"/>
    <n v="350"/>
    <n v="1"/>
    <n v="234.45"/>
    <n v="8"/>
  </r>
  <r>
    <s v="P0070"/>
    <x v="1"/>
    <x v="2"/>
    <s v="New York"/>
    <d v="2025-03-18T00:00:00"/>
    <x v="32"/>
    <n v="422"/>
    <n v="0"/>
    <n v="145.83000000000001"/>
    <n v="17"/>
  </r>
  <r>
    <s v="P0071"/>
    <x v="2"/>
    <x v="3"/>
    <s v="Chicago"/>
    <d v="2025-01-23T00:00:00"/>
    <x v="33"/>
    <n v="338"/>
    <n v="0"/>
    <n v="173.12"/>
    <n v="12"/>
  </r>
  <r>
    <s v="P0072"/>
    <x v="3"/>
    <x v="1"/>
    <s v="Dallas"/>
    <d v="2025-03-01T00:00:00"/>
    <x v="5"/>
    <n v="68"/>
    <n v="0"/>
    <n v="479.33"/>
    <n v="12"/>
  </r>
  <r>
    <s v="P0073"/>
    <x v="4"/>
    <x v="1"/>
    <s v="Dallas"/>
    <d v="2025-03-15T00:00:00"/>
    <x v="38"/>
    <n v="55"/>
    <n v="0"/>
    <n v="221.91"/>
    <n v="5"/>
  </r>
  <r>
    <s v="P0074"/>
    <x v="2"/>
    <x v="3"/>
    <s v="Chicago"/>
    <d v="2025-03-17T00:00:00"/>
    <x v="17"/>
    <n v="134"/>
    <n v="0"/>
    <n v="117.73"/>
    <n v="9"/>
  </r>
  <r>
    <s v="P0075"/>
    <x v="1"/>
    <x v="3"/>
    <s v="Chicago"/>
    <d v="2025-04-10T00:00:00"/>
    <x v="49"/>
    <n v="442"/>
    <n v="0"/>
    <n v="455.9"/>
    <n v="13"/>
  </r>
  <r>
    <s v="P0076"/>
    <x v="0"/>
    <x v="0"/>
    <s v="Chicago"/>
    <d v="2025-03-05T00:00:00"/>
    <x v="40"/>
    <n v="153"/>
    <n v="0"/>
    <n v="438.61"/>
    <n v="14"/>
  </r>
  <r>
    <s v="P0077"/>
    <x v="1"/>
    <x v="2"/>
    <s v="San Francisco"/>
    <d v="2025-02-19T00:00:00"/>
    <x v="6"/>
    <n v="125"/>
    <n v="0"/>
    <n v="414.23"/>
    <n v="15"/>
  </r>
  <r>
    <s v="P0078"/>
    <x v="2"/>
    <x v="1"/>
    <s v="San Francisco"/>
    <d v="2025-01-28T00:00:00"/>
    <x v="46"/>
    <n v="52"/>
    <n v="0"/>
    <n v="95.08"/>
    <n v="13"/>
  </r>
  <r>
    <s v="P0079"/>
    <x v="3"/>
    <x v="3"/>
    <s v="New York"/>
    <d v="2025-04-07T00:00:00"/>
    <x v="27"/>
    <n v="298"/>
    <n v="0"/>
    <n v="58.88"/>
    <n v="10"/>
  </r>
  <r>
    <s v="P0080"/>
    <x v="0"/>
    <x v="3"/>
    <s v="San Francisco"/>
    <d v="2025-04-02T00:00:00"/>
    <x v="18"/>
    <n v="97"/>
    <n v="0"/>
    <n v="490.67"/>
    <n v="8"/>
  </r>
  <r>
    <s v="P0081"/>
    <x v="0"/>
    <x v="2"/>
    <s v="New York"/>
    <d v="2025-01-23T00:00:00"/>
    <x v="3"/>
    <n v="165"/>
    <n v="1"/>
    <n v="437.83"/>
    <n v="14"/>
  </r>
  <r>
    <s v="P0082"/>
    <x v="3"/>
    <x v="3"/>
    <s v="Dallas"/>
    <d v="2025-02-18T00:00:00"/>
    <x v="10"/>
    <n v="255"/>
    <n v="0"/>
    <n v="227.61"/>
    <n v="8"/>
  </r>
  <r>
    <s v="P0083"/>
    <x v="0"/>
    <x v="3"/>
    <s v="New York"/>
    <d v="2025-01-26T00:00:00"/>
    <x v="50"/>
    <n v="322"/>
    <n v="0"/>
    <n v="164.95"/>
    <n v="6"/>
  </r>
  <r>
    <s v="P0084"/>
    <x v="2"/>
    <x v="3"/>
    <s v="New York"/>
    <d v="2025-04-01T00:00:00"/>
    <x v="32"/>
    <n v="172"/>
    <n v="0"/>
    <n v="176.34"/>
    <n v="3"/>
  </r>
  <r>
    <s v="P0085"/>
    <x v="2"/>
    <x v="1"/>
    <s v="New York"/>
    <d v="2025-04-03T00:00:00"/>
    <x v="51"/>
    <n v="453"/>
    <n v="0"/>
    <n v="437.08"/>
    <n v="19"/>
  </r>
  <r>
    <s v="P0086"/>
    <x v="0"/>
    <x v="2"/>
    <s v="Chicago"/>
    <d v="2025-02-17T00:00:00"/>
    <x v="52"/>
    <n v="411"/>
    <n v="0"/>
    <n v="102.08"/>
    <n v="14"/>
  </r>
  <r>
    <s v="P0087"/>
    <x v="4"/>
    <x v="0"/>
    <s v="San Francisco"/>
    <d v="2025-02-23T00:00:00"/>
    <x v="5"/>
    <n v="313"/>
    <n v="0"/>
    <n v="393.59"/>
    <n v="18"/>
  </r>
  <r>
    <s v="P0088"/>
    <x v="0"/>
    <x v="3"/>
    <s v="Chicago"/>
    <d v="2025-02-07T00:00:00"/>
    <x v="41"/>
    <n v="408"/>
    <n v="0"/>
    <n v="148.80000000000001"/>
    <n v="14"/>
  </r>
  <r>
    <s v="P0089"/>
    <x v="2"/>
    <x v="3"/>
    <s v="San Francisco"/>
    <d v="2025-02-14T00:00:00"/>
    <x v="53"/>
    <n v="389"/>
    <n v="0"/>
    <n v="139.56"/>
    <n v="17"/>
  </r>
  <r>
    <s v="P0090"/>
    <x v="4"/>
    <x v="1"/>
    <s v="Dallas"/>
    <d v="2025-02-07T00:00:00"/>
    <x v="54"/>
    <n v="270"/>
    <n v="0"/>
    <n v="385.58"/>
    <n v="15"/>
  </r>
  <r>
    <s v="P0091"/>
    <x v="4"/>
    <x v="1"/>
    <s v="San Francisco"/>
    <d v="2025-03-02T00:00:00"/>
    <x v="44"/>
    <n v="398"/>
    <n v="1"/>
    <n v="467.28"/>
    <n v="12"/>
  </r>
  <r>
    <s v="P0092"/>
    <x v="4"/>
    <x v="2"/>
    <s v="Dallas"/>
    <d v="2025-02-24T00:00:00"/>
    <x v="55"/>
    <n v="206"/>
    <n v="0"/>
    <n v="484.06"/>
    <n v="13"/>
  </r>
  <r>
    <s v="P0093"/>
    <x v="3"/>
    <x v="0"/>
    <s v="San Francisco"/>
    <d v="2025-03-11T00:00:00"/>
    <x v="9"/>
    <n v="237"/>
    <n v="0"/>
    <n v="124.85"/>
    <n v="11"/>
  </r>
  <r>
    <s v="P0094"/>
    <x v="4"/>
    <x v="1"/>
    <s v="Chicago"/>
    <d v="2025-03-22T00:00:00"/>
    <x v="48"/>
    <n v="388"/>
    <n v="0"/>
    <n v="412.94"/>
    <n v="5"/>
  </r>
  <r>
    <s v="P0095"/>
    <x v="2"/>
    <x v="0"/>
    <s v="San Francisco"/>
    <d v="2025-03-22T00:00:00"/>
    <x v="8"/>
    <n v="198"/>
    <n v="0"/>
    <n v="196.86"/>
    <n v="10"/>
  </r>
  <r>
    <s v="P0096"/>
    <x v="1"/>
    <x v="1"/>
    <s v="San Francisco"/>
    <d v="2025-02-03T00:00:00"/>
    <x v="56"/>
    <n v="95"/>
    <n v="0"/>
    <n v="146.97999999999999"/>
    <n v="2"/>
  </r>
  <r>
    <s v="P0097"/>
    <x v="1"/>
    <x v="1"/>
    <s v="Chicago"/>
    <d v="2025-03-28T00:00:00"/>
    <x v="22"/>
    <n v="59"/>
    <n v="0"/>
    <n v="393.18"/>
    <n v="19"/>
  </r>
  <r>
    <s v="P0098"/>
    <x v="2"/>
    <x v="2"/>
    <s v="Dallas"/>
    <d v="2025-03-03T00:00:00"/>
    <x v="45"/>
    <n v="189"/>
    <n v="0"/>
    <n v="378.52"/>
    <n v="7"/>
  </r>
  <r>
    <s v="P0099"/>
    <x v="3"/>
    <x v="0"/>
    <s v="San Francisco"/>
    <d v="2025-01-26T00:00:00"/>
    <x v="33"/>
    <n v="367"/>
    <n v="1"/>
    <n v="462.88"/>
    <n v="9"/>
  </r>
  <r>
    <s v="P0100"/>
    <x v="4"/>
    <x v="3"/>
    <s v="San Francisco"/>
    <d v="2025-02-02T00:00:00"/>
    <x v="39"/>
    <n v="270"/>
    <n v="1"/>
    <n v="450.65"/>
    <n v="14"/>
  </r>
  <r>
    <s v="P0101"/>
    <x v="3"/>
    <x v="0"/>
    <s v="Chicago"/>
    <d v="2025-01-30T00:00:00"/>
    <x v="20"/>
    <n v="433"/>
    <n v="0"/>
    <n v="247.45"/>
    <n v="14"/>
  </r>
  <r>
    <s v="P0102"/>
    <x v="3"/>
    <x v="2"/>
    <s v="San Francisco"/>
    <d v="2025-02-03T00:00:00"/>
    <x v="39"/>
    <n v="143"/>
    <n v="0"/>
    <n v="328.06"/>
    <n v="16"/>
  </r>
  <r>
    <s v="P0103"/>
    <x v="0"/>
    <x v="1"/>
    <s v="Chicago"/>
    <d v="2025-02-07T00:00:00"/>
    <x v="39"/>
    <n v="434"/>
    <n v="0"/>
    <n v="280.08"/>
    <n v="12"/>
  </r>
  <r>
    <s v="P0104"/>
    <x v="1"/>
    <x v="3"/>
    <s v="New York"/>
    <d v="2025-03-16T00:00:00"/>
    <x v="57"/>
    <n v="17"/>
    <n v="0"/>
    <n v="189.22"/>
    <n v="13"/>
  </r>
  <r>
    <s v="P0105"/>
    <x v="4"/>
    <x v="1"/>
    <s v="San Francisco"/>
    <d v="2025-03-08T00:00:00"/>
    <x v="58"/>
    <n v="494"/>
    <n v="0"/>
    <n v="160.88999999999999"/>
    <n v="1"/>
  </r>
  <r>
    <s v="P0106"/>
    <x v="4"/>
    <x v="0"/>
    <s v="Dallas"/>
    <d v="2025-03-17T00:00:00"/>
    <x v="40"/>
    <n v="321"/>
    <n v="0"/>
    <n v="68.8"/>
    <n v="1"/>
  </r>
  <r>
    <s v="P0107"/>
    <x v="2"/>
    <x v="3"/>
    <s v="San Francisco"/>
    <d v="2025-03-12T00:00:00"/>
    <x v="57"/>
    <n v="100"/>
    <n v="0"/>
    <n v="96.87"/>
    <n v="18"/>
  </r>
  <r>
    <s v="P0108"/>
    <x v="0"/>
    <x v="0"/>
    <s v="New York"/>
    <d v="2025-04-04T00:00:00"/>
    <x v="59"/>
    <n v="363"/>
    <n v="0"/>
    <n v="240.74"/>
    <n v="3"/>
  </r>
  <r>
    <s v="P0109"/>
    <x v="2"/>
    <x v="1"/>
    <s v="Dallas"/>
    <d v="2025-03-17T00:00:00"/>
    <x v="42"/>
    <n v="4"/>
    <n v="0"/>
    <n v="273.33999999999997"/>
    <n v="19"/>
  </r>
  <r>
    <s v="P0110"/>
    <x v="4"/>
    <x v="0"/>
    <s v="Chicago"/>
    <d v="2025-02-22T00:00:00"/>
    <x v="55"/>
    <n v="295"/>
    <n v="1"/>
    <n v="95.37"/>
    <n v="13"/>
  </r>
  <r>
    <s v="P0111"/>
    <x v="2"/>
    <x v="2"/>
    <s v="Dallas"/>
    <d v="2025-03-23T00:00:00"/>
    <x v="60"/>
    <n v="269"/>
    <n v="0"/>
    <n v="212.4"/>
    <n v="6"/>
  </r>
  <r>
    <s v="P0112"/>
    <x v="1"/>
    <x v="0"/>
    <s v="Dallas"/>
    <d v="2025-01-25T00:00:00"/>
    <x v="12"/>
    <n v="470"/>
    <n v="1"/>
    <n v="252.24"/>
    <n v="13"/>
  </r>
  <r>
    <s v="P0113"/>
    <x v="2"/>
    <x v="3"/>
    <s v="New York"/>
    <d v="2025-03-17T00:00:00"/>
    <x v="42"/>
    <n v="283"/>
    <n v="0"/>
    <n v="329.95"/>
    <n v="19"/>
  </r>
  <r>
    <s v="P0114"/>
    <x v="3"/>
    <x v="1"/>
    <s v="San Francisco"/>
    <d v="2025-03-21T00:00:00"/>
    <x v="32"/>
    <n v="452"/>
    <n v="1"/>
    <n v="105.44"/>
    <n v="14"/>
  </r>
  <r>
    <s v="P0115"/>
    <x v="2"/>
    <x v="1"/>
    <s v="Dallas"/>
    <d v="2025-02-19T00:00:00"/>
    <x v="41"/>
    <n v="195"/>
    <n v="1"/>
    <n v="163.01"/>
    <n v="2"/>
  </r>
  <r>
    <s v="P0116"/>
    <x v="3"/>
    <x v="0"/>
    <s v="Chicago"/>
    <d v="2025-02-28T00:00:00"/>
    <x v="58"/>
    <n v="197"/>
    <n v="0"/>
    <n v="223.23"/>
    <n v="9"/>
  </r>
  <r>
    <s v="P0117"/>
    <x v="3"/>
    <x v="2"/>
    <s v="Dallas"/>
    <d v="2025-02-26T00:00:00"/>
    <x v="61"/>
    <n v="473"/>
    <n v="1"/>
    <n v="190.65"/>
    <n v="19"/>
  </r>
  <r>
    <s v="P0118"/>
    <x v="2"/>
    <x v="1"/>
    <s v="Chicago"/>
    <d v="2025-02-02T00:00:00"/>
    <x v="16"/>
    <n v="362"/>
    <n v="0"/>
    <n v="163.32"/>
    <n v="10"/>
  </r>
  <r>
    <s v="P0119"/>
    <x v="2"/>
    <x v="1"/>
    <s v="San Francisco"/>
    <d v="2025-03-04T00:00:00"/>
    <x v="6"/>
    <n v="307"/>
    <n v="0"/>
    <n v="282.62"/>
    <n v="2"/>
  </r>
  <r>
    <s v="P0120"/>
    <x v="4"/>
    <x v="0"/>
    <s v="Chicago"/>
    <d v="2025-02-02T00:00:00"/>
    <x v="62"/>
    <n v="404"/>
    <n v="0"/>
    <n v="108.89"/>
    <n v="1"/>
  </r>
  <r>
    <s v="P0121"/>
    <x v="3"/>
    <x v="1"/>
    <s v="New York"/>
    <d v="2025-04-05T00:00:00"/>
    <x v="63"/>
    <n v="499"/>
    <n v="1"/>
    <n v="288.25"/>
    <n v="13"/>
  </r>
  <r>
    <s v="P0122"/>
    <x v="4"/>
    <x v="1"/>
    <s v="San Francisco"/>
    <d v="2025-04-06T00:00:00"/>
    <x v="51"/>
    <n v="444"/>
    <n v="0"/>
    <n v="359.22"/>
    <n v="19"/>
  </r>
  <r>
    <s v="P0123"/>
    <x v="0"/>
    <x v="1"/>
    <s v="Chicago"/>
    <d v="2025-04-01T00:00:00"/>
    <x v="32"/>
    <n v="305"/>
    <n v="0"/>
    <n v="56.09"/>
    <n v="3"/>
  </r>
  <r>
    <s v="P0124"/>
    <x v="1"/>
    <x v="2"/>
    <s v="Chicago"/>
    <d v="2025-03-16T00:00:00"/>
    <x v="57"/>
    <n v="20"/>
    <n v="0"/>
    <n v="313.62"/>
    <n v="10"/>
  </r>
  <r>
    <s v="P0125"/>
    <x v="3"/>
    <x v="3"/>
    <s v="San Francisco"/>
    <d v="2025-02-02T00:00:00"/>
    <x v="46"/>
    <n v="101"/>
    <n v="0"/>
    <n v="315.31"/>
    <n v="8"/>
  </r>
  <r>
    <s v="P0126"/>
    <x v="2"/>
    <x v="1"/>
    <s v="San Francisco"/>
    <d v="2025-03-02T00:00:00"/>
    <x v="6"/>
    <n v="201"/>
    <n v="1"/>
    <n v="325.37"/>
    <n v="4"/>
  </r>
  <r>
    <s v="P0127"/>
    <x v="4"/>
    <x v="1"/>
    <s v="New York"/>
    <d v="2025-03-11T00:00:00"/>
    <x v="26"/>
    <n v="392"/>
    <n v="0"/>
    <n v="114.41"/>
    <n v="7"/>
  </r>
  <r>
    <s v="P0128"/>
    <x v="2"/>
    <x v="3"/>
    <s v="Chicago"/>
    <d v="2025-03-10T00:00:00"/>
    <x v="1"/>
    <n v="149"/>
    <n v="1"/>
    <n v="314.82"/>
    <n v="5"/>
  </r>
  <r>
    <s v="P0129"/>
    <x v="0"/>
    <x v="0"/>
    <s v="Chicago"/>
    <d v="2025-02-06T00:00:00"/>
    <x v="30"/>
    <n v="267"/>
    <n v="0"/>
    <n v="388.56"/>
    <n v="19"/>
  </r>
  <r>
    <s v="P0130"/>
    <x v="4"/>
    <x v="3"/>
    <s v="Chicago"/>
    <d v="2025-03-26T00:00:00"/>
    <x v="32"/>
    <n v="85"/>
    <n v="1"/>
    <n v="56.02"/>
    <n v="9"/>
  </r>
  <r>
    <s v="P0131"/>
    <x v="0"/>
    <x v="1"/>
    <s v="Dallas"/>
    <d v="2025-02-10T00:00:00"/>
    <x v="39"/>
    <n v="214"/>
    <n v="0"/>
    <n v="282.16000000000003"/>
    <n v="9"/>
  </r>
  <r>
    <s v="P0132"/>
    <x v="2"/>
    <x v="3"/>
    <s v="Dallas"/>
    <d v="2025-02-20T00:00:00"/>
    <x v="55"/>
    <n v="79"/>
    <n v="0"/>
    <n v="66.44"/>
    <n v="18"/>
  </r>
  <r>
    <s v="P0133"/>
    <x v="0"/>
    <x v="0"/>
    <s v="Dallas"/>
    <d v="2025-02-18T00:00:00"/>
    <x v="10"/>
    <n v="401"/>
    <n v="0"/>
    <n v="94.25"/>
    <n v="8"/>
  </r>
  <r>
    <s v="P0134"/>
    <x v="1"/>
    <x v="2"/>
    <s v="Chicago"/>
    <d v="2025-02-05T00:00:00"/>
    <x v="20"/>
    <n v="245"/>
    <n v="0"/>
    <n v="490.97"/>
    <n v="8"/>
  </r>
  <r>
    <s v="P0135"/>
    <x v="4"/>
    <x v="2"/>
    <s v="Chicago"/>
    <d v="2025-02-07T00:00:00"/>
    <x v="20"/>
    <n v="220"/>
    <n v="0"/>
    <n v="397.82"/>
    <n v="6"/>
  </r>
  <r>
    <s v="P0136"/>
    <x v="2"/>
    <x v="1"/>
    <s v="Dallas"/>
    <d v="2025-01-26T00:00:00"/>
    <x v="11"/>
    <n v="479"/>
    <n v="1"/>
    <n v="260.45999999999998"/>
    <n v="18"/>
  </r>
  <r>
    <s v="P0137"/>
    <x v="1"/>
    <x v="1"/>
    <s v="Dallas"/>
    <d v="2025-01-21T00:00:00"/>
    <x v="64"/>
    <n v="202"/>
    <n v="0"/>
    <n v="431.39"/>
    <n v="5"/>
  </r>
  <r>
    <s v="P0138"/>
    <x v="2"/>
    <x v="1"/>
    <s v="San Francisco"/>
    <d v="2025-04-08T00:00:00"/>
    <x v="27"/>
    <n v="57"/>
    <n v="0"/>
    <n v="285.07"/>
    <n v="9"/>
  </r>
  <r>
    <s v="P0139"/>
    <x v="2"/>
    <x v="0"/>
    <s v="Dallas"/>
    <d v="2025-02-09T00:00:00"/>
    <x v="35"/>
    <n v="214"/>
    <n v="0"/>
    <n v="114.01"/>
    <n v="15"/>
  </r>
  <r>
    <s v="P0140"/>
    <x v="4"/>
    <x v="2"/>
    <s v="San Francisco"/>
    <d v="2025-01-31T00:00:00"/>
    <x v="65"/>
    <n v="228"/>
    <n v="0"/>
    <n v="8.64"/>
    <n v="18"/>
  </r>
  <r>
    <s v="P0141"/>
    <x v="2"/>
    <x v="3"/>
    <s v="Dallas"/>
    <d v="2025-02-04T00:00:00"/>
    <x v="2"/>
    <n v="330"/>
    <n v="0"/>
    <n v="227.93"/>
    <n v="3"/>
  </r>
  <r>
    <s v="P0142"/>
    <x v="2"/>
    <x v="1"/>
    <s v="San Francisco"/>
    <d v="2025-03-28T00:00:00"/>
    <x v="15"/>
    <n v="489"/>
    <n v="0"/>
    <n v="111.2"/>
    <n v="8"/>
  </r>
  <r>
    <s v="P0143"/>
    <x v="4"/>
    <x v="3"/>
    <s v="San Francisco"/>
    <d v="2025-03-25T00:00:00"/>
    <x v="48"/>
    <n v="340"/>
    <n v="1"/>
    <n v="15.55"/>
    <n v="2"/>
  </r>
  <r>
    <s v="P0144"/>
    <x v="4"/>
    <x v="0"/>
    <s v="New York"/>
    <d v="2025-03-27T00:00:00"/>
    <x v="8"/>
    <n v="302"/>
    <n v="0"/>
    <n v="126.96"/>
    <n v="5"/>
  </r>
  <r>
    <s v="P0145"/>
    <x v="1"/>
    <x v="0"/>
    <s v="Dallas"/>
    <d v="2025-02-07T00:00:00"/>
    <x v="39"/>
    <n v="182"/>
    <n v="0"/>
    <n v="133.47999999999999"/>
    <n v="10"/>
  </r>
  <r>
    <s v="P0146"/>
    <x v="0"/>
    <x v="3"/>
    <s v="Dallas"/>
    <d v="2025-02-21T00:00:00"/>
    <x v="43"/>
    <n v="44"/>
    <n v="1"/>
    <n v="13.63"/>
    <n v="12"/>
  </r>
  <r>
    <s v="P0147"/>
    <x v="0"/>
    <x v="0"/>
    <s v="Chicago"/>
    <d v="2025-01-30T00:00:00"/>
    <x v="12"/>
    <n v="389"/>
    <n v="1"/>
    <n v="314.87"/>
    <n v="8"/>
  </r>
  <r>
    <s v="P0148"/>
    <x v="0"/>
    <x v="2"/>
    <s v="San Francisco"/>
    <d v="2025-03-15T00:00:00"/>
    <x v="7"/>
    <n v="188"/>
    <n v="0"/>
    <n v="221.9"/>
    <n v="6"/>
  </r>
  <r>
    <s v="P0149"/>
    <x v="3"/>
    <x v="2"/>
    <s v="Dallas"/>
    <d v="2025-03-25T00:00:00"/>
    <x v="15"/>
    <n v="416"/>
    <n v="0"/>
    <n v="395.35"/>
    <n v="6"/>
  </r>
  <r>
    <s v="P0150"/>
    <x v="3"/>
    <x v="1"/>
    <s v="New York"/>
    <d v="2025-01-26T00:00:00"/>
    <x v="33"/>
    <n v="5"/>
    <n v="0"/>
    <n v="85.16"/>
    <n v="9"/>
  </r>
  <r>
    <s v="P0151"/>
    <x v="2"/>
    <x v="3"/>
    <s v="Chicago"/>
    <d v="2025-03-15T00:00:00"/>
    <x v="59"/>
    <n v="336"/>
    <n v="0"/>
    <n v="195.8"/>
    <n v="18"/>
  </r>
  <r>
    <s v="P0152"/>
    <x v="0"/>
    <x v="0"/>
    <s v="San Francisco"/>
    <d v="2025-03-16T00:00:00"/>
    <x v="57"/>
    <n v="6"/>
    <n v="1"/>
    <n v="104.09"/>
    <n v="13"/>
  </r>
  <r>
    <s v="P0153"/>
    <x v="4"/>
    <x v="2"/>
    <s v="Chicago"/>
    <d v="2025-03-23T00:00:00"/>
    <x v="57"/>
    <n v="373"/>
    <n v="1"/>
    <n v="466.55"/>
    <n v="7"/>
  </r>
  <r>
    <s v="P0154"/>
    <x v="2"/>
    <x v="2"/>
    <s v="Dallas"/>
    <d v="2025-03-07T00:00:00"/>
    <x v="19"/>
    <n v="153"/>
    <n v="0"/>
    <n v="211.86"/>
    <n v="19"/>
  </r>
  <r>
    <s v="P0155"/>
    <x v="0"/>
    <x v="1"/>
    <s v="San Francisco"/>
    <d v="2025-03-01T00:00:00"/>
    <x v="21"/>
    <n v="222"/>
    <n v="1"/>
    <n v="219.39"/>
    <n v="15"/>
  </r>
  <r>
    <s v="P0156"/>
    <x v="1"/>
    <x v="1"/>
    <s v="Chicago"/>
    <d v="2025-03-20T00:00:00"/>
    <x v="32"/>
    <n v="437"/>
    <n v="0"/>
    <n v="374.1"/>
    <n v="13"/>
  </r>
  <r>
    <s v="P0157"/>
    <x v="2"/>
    <x v="3"/>
    <s v="Dallas"/>
    <d v="2025-03-27T00:00:00"/>
    <x v="15"/>
    <n v="374"/>
    <n v="1"/>
    <n v="339.35"/>
    <n v="9"/>
  </r>
  <r>
    <s v="P0158"/>
    <x v="1"/>
    <x v="2"/>
    <s v="Chicago"/>
    <d v="2025-02-04T00:00:00"/>
    <x v="16"/>
    <n v="79"/>
    <n v="0"/>
    <n v="459.64"/>
    <n v="11"/>
  </r>
  <r>
    <s v="P0159"/>
    <x v="4"/>
    <x v="3"/>
    <s v="Chicago"/>
    <d v="2025-03-15T00:00:00"/>
    <x v="60"/>
    <n v="314"/>
    <n v="0"/>
    <n v="491.08"/>
    <n v="11"/>
  </r>
  <r>
    <s v="P0160"/>
    <x v="1"/>
    <x v="1"/>
    <s v="New York"/>
    <d v="2025-02-17T00:00:00"/>
    <x v="34"/>
    <n v="470"/>
    <n v="0"/>
    <n v="259.08"/>
    <n v="6"/>
  </r>
  <r>
    <s v="P0161"/>
    <x v="1"/>
    <x v="1"/>
    <s v="Chicago"/>
    <d v="2025-02-07T00:00:00"/>
    <x v="66"/>
    <n v="201"/>
    <n v="0"/>
    <n v="57.56"/>
    <n v="13"/>
  </r>
  <r>
    <s v="P0162"/>
    <x v="3"/>
    <x v="2"/>
    <s v="San Francisco"/>
    <d v="2025-02-18T00:00:00"/>
    <x v="30"/>
    <n v="325"/>
    <n v="0"/>
    <n v="255.26"/>
    <n v="10"/>
  </r>
  <r>
    <s v="P0163"/>
    <x v="4"/>
    <x v="2"/>
    <s v="Chicago"/>
    <d v="2025-03-01T00:00:00"/>
    <x v="1"/>
    <n v="260"/>
    <n v="0"/>
    <n v="284.38"/>
    <n v="9"/>
  </r>
  <r>
    <s v="P0164"/>
    <x v="1"/>
    <x v="1"/>
    <s v="San Francisco"/>
    <d v="2025-04-08T00:00:00"/>
    <x v="27"/>
    <n v="424"/>
    <n v="0"/>
    <n v="408.12"/>
    <n v="9"/>
  </r>
  <r>
    <s v="P0165"/>
    <x v="3"/>
    <x v="1"/>
    <s v="Chicago"/>
    <d v="2025-02-15T00:00:00"/>
    <x v="67"/>
    <n v="430"/>
    <n v="0"/>
    <n v="111.62"/>
    <n v="10"/>
  </r>
  <r>
    <s v="P0166"/>
    <x v="4"/>
    <x v="2"/>
    <s v="Chicago"/>
    <d v="2025-03-21T00:00:00"/>
    <x v="40"/>
    <n v="168"/>
    <n v="0"/>
    <n v="111.54"/>
    <n v="2"/>
  </r>
  <r>
    <s v="P0167"/>
    <x v="1"/>
    <x v="3"/>
    <s v="San Francisco"/>
    <d v="2025-02-16T00:00:00"/>
    <x v="53"/>
    <n v="437"/>
    <n v="0"/>
    <n v="393.02"/>
    <n v="19"/>
  </r>
  <r>
    <s v="P0168"/>
    <x v="4"/>
    <x v="0"/>
    <s v="Dallas"/>
    <d v="2025-03-04T00:00:00"/>
    <x v="44"/>
    <n v="497"/>
    <n v="0"/>
    <n v="145.66"/>
    <n v="10"/>
  </r>
  <r>
    <s v="P0169"/>
    <x v="3"/>
    <x v="2"/>
    <s v="New York"/>
    <d v="2025-02-27T00:00:00"/>
    <x v="1"/>
    <n v="21"/>
    <n v="0"/>
    <n v="339.48"/>
    <n v="16"/>
  </r>
  <r>
    <s v="P0170"/>
    <x v="2"/>
    <x v="2"/>
    <s v="Chicago"/>
    <d v="2025-03-14T00:00:00"/>
    <x v="21"/>
    <n v="179"/>
    <n v="0"/>
    <n v="79.040000000000006"/>
    <n v="2"/>
  </r>
  <r>
    <s v="P0171"/>
    <x v="3"/>
    <x v="0"/>
    <s v="New York"/>
    <d v="2025-03-26T00:00:00"/>
    <x v="8"/>
    <n v="167"/>
    <n v="0"/>
    <n v="435.08"/>
    <n v="6"/>
  </r>
  <r>
    <s v="P0172"/>
    <x v="1"/>
    <x v="3"/>
    <s v="New York"/>
    <d v="2025-03-25T00:00:00"/>
    <x v="19"/>
    <n v="360"/>
    <n v="0"/>
    <n v="275.2"/>
    <n v="3"/>
  </r>
  <r>
    <s v="P0173"/>
    <x v="3"/>
    <x v="1"/>
    <s v="San Francisco"/>
    <d v="2025-03-07T00:00:00"/>
    <x v="1"/>
    <n v="38"/>
    <n v="0"/>
    <n v="359.91"/>
    <n v="8"/>
  </r>
  <r>
    <s v="P0174"/>
    <x v="3"/>
    <x v="2"/>
    <s v="Chicago"/>
    <d v="2025-02-11T00:00:00"/>
    <x v="41"/>
    <n v="419"/>
    <n v="0"/>
    <n v="404.24"/>
    <n v="10"/>
  </r>
  <r>
    <s v="P0175"/>
    <x v="0"/>
    <x v="3"/>
    <s v="New York"/>
    <d v="2025-03-12T00:00:00"/>
    <x v="44"/>
    <n v="157"/>
    <n v="0"/>
    <n v="56.69"/>
    <n v="2"/>
  </r>
  <r>
    <s v="P0176"/>
    <x v="0"/>
    <x v="3"/>
    <s v="New York"/>
    <d v="2025-03-30T00:00:00"/>
    <x v="31"/>
    <n v="309"/>
    <n v="0"/>
    <n v="137.81"/>
    <n v="4"/>
  </r>
  <r>
    <s v="P0177"/>
    <x v="3"/>
    <x v="0"/>
    <s v="San Francisco"/>
    <d v="2025-02-14T00:00:00"/>
    <x v="37"/>
    <n v="311"/>
    <n v="0"/>
    <n v="66.78"/>
    <n v="2"/>
  </r>
  <r>
    <s v="P0178"/>
    <x v="3"/>
    <x v="0"/>
    <s v="Chicago"/>
    <d v="2025-02-06T00:00:00"/>
    <x v="39"/>
    <n v="443"/>
    <n v="0"/>
    <n v="208.69"/>
    <n v="13"/>
  </r>
  <r>
    <s v="P0179"/>
    <x v="3"/>
    <x v="3"/>
    <s v="San Francisco"/>
    <d v="2025-04-09T00:00:00"/>
    <x v="68"/>
    <n v="488"/>
    <n v="0"/>
    <n v="235.03"/>
    <n v="13"/>
  </r>
  <r>
    <s v="P0180"/>
    <x v="1"/>
    <x v="1"/>
    <s v="Dallas"/>
    <d v="2025-04-03T00:00:00"/>
    <x v="69"/>
    <n v="296"/>
    <n v="0"/>
    <n v="47.58"/>
    <n v="6"/>
  </r>
  <r>
    <s v="P0181"/>
    <x v="3"/>
    <x v="3"/>
    <s v="New York"/>
    <d v="2025-02-20T00:00:00"/>
    <x v="53"/>
    <n v="274"/>
    <n v="0"/>
    <n v="126.98"/>
    <n v="15"/>
  </r>
  <r>
    <s v="P0182"/>
    <x v="1"/>
    <x v="0"/>
    <s v="New York"/>
    <d v="2025-02-24T00:00:00"/>
    <x v="53"/>
    <n v="328"/>
    <n v="0"/>
    <n v="484.08"/>
    <n v="10"/>
  </r>
  <r>
    <s v="P0183"/>
    <x v="3"/>
    <x v="1"/>
    <s v="Dallas"/>
    <d v="2025-02-03T00:00:00"/>
    <x v="20"/>
    <n v="420"/>
    <n v="0"/>
    <n v="235.63"/>
    <n v="10"/>
  </r>
  <r>
    <s v="P0184"/>
    <x v="2"/>
    <x v="2"/>
    <s v="San Francisco"/>
    <d v="2025-02-23T00:00:00"/>
    <x v="1"/>
    <n v="140"/>
    <n v="0"/>
    <n v="216.97"/>
    <n v="19"/>
  </r>
  <r>
    <s v="P0185"/>
    <x v="1"/>
    <x v="0"/>
    <s v="Dallas"/>
    <d v="2025-01-29T00:00:00"/>
    <x v="56"/>
    <n v="164"/>
    <n v="0"/>
    <n v="374.35"/>
    <n v="5"/>
  </r>
  <r>
    <s v="P0186"/>
    <x v="4"/>
    <x v="0"/>
    <s v="Chicago"/>
    <d v="2025-04-08T00:00:00"/>
    <x v="70"/>
    <n v="407"/>
    <n v="0"/>
    <n v="487.23"/>
    <n v="16"/>
  </r>
  <r>
    <s v="P0187"/>
    <x v="2"/>
    <x v="1"/>
    <s v="Dallas"/>
    <d v="2025-02-12T00:00:00"/>
    <x v="37"/>
    <n v="492"/>
    <n v="0"/>
    <n v="190.53"/>
    <n v="4"/>
  </r>
  <r>
    <s v="P0188"/>
    <x v="1"/>
    <x v="2"/>
    <s v="Dallas"/>
    <d v="2025-03-22T00:00:00"/>
    <x v="15"/>
    <n v="452"/>
    <n v="0"/>
    <n v="251.58"/>
    <n v="10"/>
  </r>
  <r>
    <s v="P0189"/>
    <x v="2"/>
    <x v="2"/>
    <s v="Dallas"/>
    <d v="2025-01-31T00:00:00"/>
    <x v="13"/>
    <n v="84"/>
    <n v="0"/>
    <n v="15.29"/>
    <n v="13"/>
  </r>
  <r>
    <s v="P0190"/>
    <x v="0"/>
    <x v="1"/>
    <s v="New York"/>
    <d v="2025-02-20T00:00:00"/>
    <x v="71"/>
    <n v="420"/>
    <n v="0"/>
    <n v="249.92"/>
    <n v="16"/>
  </r>
  <r>
    <s v="P0191"/>
    <x v="0"/>
    <x v="0"/>
    <s v="Chicago"/>
    <d v="2025-02-16T00:00:00"/>
    <x v="66"/>
    <n v="10"/>
    <n v="0"/>
    <n v="285.17"/>
    <n v="4"/>
  </r>
  <r>
    <s v="P0192"/>
    <x v="3"/>
    <x v="3"/>
    <s v="Dallas"/>
    <d v="2025-02-11T00:00:00"/>
    <x v="67"/>
    <n v="380"/>
    <n v="0"/>
    <n v="245.53"/>
    <n v="13"/>
  </r>
  <r>
    <s v="P0193"/>
    <x v="4"/>
    <x v="2"/>
    <s v="Dallas"/>
    <d v="2025-03-11T00:00:00"/>
    <x v="60"/>
    <n v="219"/>
    <n v="1"/>
    <n v="33.4"/>
    <n v="18"/>
  </r>
  <r>
    <s v="P0194"/>
    <x v="0"/>
    <x v="1"/>
    <s v="San Francisco"/>
    <d v="2025-04-10T00:00:00"/>
    <x v="72"/>
    <n v="224"/>
    <n v="0"/>
    <n v="126.15"/>
    <n v="9"/>
  </r>
  <r>
    <s v="P0195"/>
    <x v="3"/>
    <x v="2"/>
    <s v="New York"/>
    <d v="2025-03-30T00:00:00"/>
    <x v="28"/>
    <n v="78"/>
    <n v="0"/>
    <n v="206.24"/>
    <n v="15"/>
  </r>
  <r>
    <s v="P0196"/>
    <x v="3"/>
    <x v="2"/>
    <s v="Dallas"/>
    <d v="2025-01-26T00:00:00"/>
    <x v="3"/>
    <n v="197"/>
    <n v="0"/>
    <n v="492.86"/>
    <n v="11"/>
  </r>
  <r>
    <s v="P0197"/>
    <x v="4"/>
    <x v="0"/>
    <s v="New York"/>
    <d v="2025-04-05T00:00:00"/>
    <x v="73"/>
    <n v="460"/>
    <n v="1"/>
    <n v="362.09"/>
    <n v="13"/>
  </r>
  <r>
    <s v="P0198"/>
    <x v="3"/>
    <x v="0"/>
    <s v="New York"/>
    <d v="2025-03-05T00:00:00"/>
    <x v="21"/>
    <n v="75"/>
    <n v="1"/>
    <n v="208.04"/>
    <n v="11"/>
  </r>
  <r>
    <s v="P0199"/>
    <x v="2"/>
    <x v="1"/>
    <s v="San Francisco"/>
    <d v="2025-01-21T00:00:00"/>
    <x v="74"/>
    <n v="333"/>
    <n v="0"/>
    <n v="254.58"/>
    <n v="12"/>
  </r>
  <r>
    <s v="P0200"/>
    <x v="1"/>
    <x v="3"/>
    <s v="New York"/>
    <d v="2025-02-12T00:00:00"/>
    <x v="35"/>
    <n v="225"/>
    <n v="0"/>
    <n v="170.76"/>
    <n v="12"/>
  </r>
  <r>
    <s v="P0201"/>
    <x v="4"/>
    <x v="2"/>
    <s v="San Francisco"/>
    <d v="2025-02-10T00:00:00"/>
    <x v="54"/>
    <n v="81"/>
    <n v="1"/>
    <n v="360.96"/>
    <n v="11"/>
  </r>
  <r>
    <s v="P0202"/>
    <x v="4"/>
    <x v="2"/>
    <s v="San Francisco"/>
    <d v="2025-04-04T00:00:00"/>
    <x v="42"/>
    <n v="352"/>
    <n v="1"/>
    <n v="490.19"/>
    <n v="2"/>
  </r>
  <r>
    <s v="P0203"/>
    <x v="2"/>
    <x v="1"/>
    <s v="New York"/>
    <d v="2025-03-14T00:00:00"/>
    <x v="26"/>
    <n v="86"/>
    <n v="0"/>
    <n v="296.25"/>
    <n v="4"/>
  </r>
  <r>
    <s v="P0204"/>
    <x v="2"/>
    <x v="0"/>
    <s v="Chicago"/>
    <d v="2025-03-23T00:00:00"/>
    <x v="59"/>
    <n v="338"/>
    <n v="0"/>
    <n v="218.42"/>
    <n v="11"/>
  </r>
  <r>
    <s v="P0205"/>
    <x v="4"/>
    <x v="2"/>
    <s v="Chicago"/>
    <d v="2025-02-25T00:00:00"/>
    <x v="5"/>
    <n v="399"/>
    <n v="0"/>
    <n v="298.67"/>
    <n v="11"/>
  </r>
  <r>
    <s v="P0206"/>
    <x v="4"/>
    <x v="0"/>
    <s v="New York"/>
    <d v="2025-03-06T00:00:00"/>
    <x v="9"/>
    <n v="297"/>
    <n v="1"/>
    <n v="429.37"/>
    <n v="16"/>
  </r>
  <r>
    <s v="P0207"/>
    <x v="3"/>
    <x v="3"/>
    <s v="New York"/>
    <d v="2025-03-05T00:00:00"/>
    <x v="7"/>
    <n v="379"/>
    <n v="1"/>
    <n v="274.48"/>
    <n v="16"/>
  </r>
  <r>
    <s v="P0208"/>
    <x v="4"/>
    <x v="2"/>
    <s v="San Francisco"/>
    <d v="2025-03-16T00:00:00"/>
    <x v="61"/>
    <n v="300"/>
    <n v="0"/>
    <n v="107.07"/>
    <n v="1"/>
  </r>
  <r>
    <s v="P0209"/>
    <x v="2"/>
    <x v="0"/>
    <s v="San Francisco"/>
    <d v="2025-03-06T00:00:00"/>
    <x v="61"/>
    <n v="321"/>
    <n v="0"/>
    <n v="57.98"/>
    <n v="11"/>
  </r>
  <r>
    <s v="P0210"/>
    <x v="3"/>
    <x v="0"/>
    <s v="San Francisco"/>
    <d v="2025-03-10T00:00:00"/>
    <x v="17"/>
    <n v="33"/>
    <n v="0"/>
    <n v="30.93"/>
    <n v="13"/>
  </r>
  <r>
    <s v="P0211"/>
    <x v="2"/>
    <x v="1"/>
    <s v="San Francisco"/>
    <d v="2025-02-07T00:00:00"/>
    <x v="75"/>
    <n v="218"/>
    <n v="0"/>
    <n v="424.21"/>
    <n v="2"/>
  </r>
  <r>
    <s v="P0212"/>
    <x v="4"/>
    <x v="0"/>
    <s v="San Francisco"/>
    <d v="2025-01-26T00:00:00"/>
    <x v="74"/>
    <n v="329"/>
    <n v="1"/>
    <n v="36.799999999999997"/>
    <n v="7"/>
  </r>
  <r>
    <s v="P0213"/>
    <x v="2"/>
    <x v="0"/>
    <s v="Dallas"/>
    <d v="2025-02-27T00:00:00"/>
    <x v="6"/>
    <n v="76"/>
    <n v="1"/>
    <n v="110.95"/>
    <n v="6"/>
  </r>
  <r>
    <s v="P0214"/>
    <x v="3"/>
    <x v="1"/>
    <s v="San Francisco"/>
    <d v="2025-02-12T00:00:00"/>
    <x v="41"/>
    <n v="421"/>
    <n v="0"/>
    <n v="486.54"/>
    <n v="9"/>
  </r>
  <r>
    <s v="P0215"/>
    <x v="1"/>
    <x v="2"/>
    <s v="Chicago"/>
    <d v="2025-02-03T00:00:00"/>
    <x v="65"/>
    <n v="1"/>
    <n v="0"/>
    <n v="39.14"/>
    <n v="15"/>
  </r>
  <r>
    <s v="P0216"/>
    <x v="4"/>
    <x v="2"/>
    <s v="New York"/>
    <d v="2025-04-04T00:00:00"/>
    <x v="76"/>
    <n v="150"/>
    <n v="0"/>
    <n v="274.01"/>
    <n v="6"/>
  </r>
  <r>
    <s v="P0217"/>
    <x v="1"/>
    <x v="1"/>
    <s v="New York"/>
    <d v="2025-01-31T00:00:00"/>
    <x v="77"/>
    <n v="318"/>
    <n v="0"/>
    <n v="51.19"/>
    <n v="11"/>
  </r>
  <r>
    <s v="P0218"/>
    <x v="3"/>
    <x v="1"/>
    <s v="Dallas"/>
    <d v="2025-02-12T00:00:00"/>
    <x v="34"/>
    <n v="165"/>
    <n v="1"/>
    <n v="227.84"/>
    <n v="11"/>
  </r>
  <r>
    <s v="P0219"/>
    <x v="4"/>
    <x v="0"/>
    <s v="San Francisco"/>
    <d v="2025-03-26T00:00:00"/>
    <x v="48"/>
    <n v="469"/>
    <n v="0"/>
    <n v="383.4"/>
    <n v="1"/>
  </r>
  <r>
    <s v="P0220"/>
    <x v="4"/>
    <x v="0"/>
    <s v="Dallas"/>
    <d v="2025-03-04T00:00:00"/>
    <x v="53"/>
    <n v="95"/>
    <n v="0"/>
    <n v="250.95"/>
    <n v="3"/>
  </r>
  <r>
    <s v="P0221"/>
    <x v="2"/>
    <x v="0"/>
    <s v="San Francisco"/>
    <d v="2025-02-07T00:00:00"/>
    <x v="20"/>
    <n v="338"/>
    <n v="1"/>
    <n v="379.42"/>
    <n v="6"/>
  </r>
  <r>
    <s v="P0222"/>
    <x v="0"/>
    <x v="0"/>
    <s v="Dallas"/>
    <d v="2025-04-09T00:00:00"/>
    <x v="78"/>
    <n v="390"/>
    <n v="0"/>
    <n v="305.04000000000002"/>
    <n v="6"/>
  </r>
  <r>
    <s v="P0223"/>
    <x v="1"/>
    <x v="1"/>
    <s v="New York"/>
    <d v="2025-04-10T00:00:00"/>
    <x v="78"/>
    <n v="274"/>
    <n v="0"/>
    <n v="287.94"/>
    <n v="10"/>
  </r>
  <r>
    <s v="P0224"/>
    <x v="3"/>
    <x v="0"/>
    <s v="New York"/>
    <d v="2025-03-04T00:00:00"/>
    <x v="53"/>
    <n v="350"/>
    <n v="0"/>
    <n v="13.78"/>
    <n v="3"/>
  </r>
  <r>
    <s v="P0225"/>
    <x v="3"/>
    <x v="2"/>
    <s v="San Francisco"/>
    <d v="2025-03-21T00:00:00"/>
    <x v="42"/>
    <n v="306"/>
    <n v="0"/>
    <n v="266.58"/>
    <n v="16"/>
  </r>
  <r>
    <s v="P0226"/>
    <x v="1"/>
    <x v="2"/>
    <s v="Chicago"/>
    <d v="2025-03-05T00:00:00"/>
    <x v="26"/>
    <n v="154"/>
    <n v="0"/>
    <n v="136.44"/>
    <n v="11"/>
  </r>
  <r>
    <s v="P0227"/>
    <x v="3"/>
    <x v="3"/>
    <s v="San Francisco"/>
    <d v="2025-03-20T00:00:00"/>
    <x v="9"/>
    <n v="95"/>
    <n v="0"/>
    <n v="329.56"/>
    <n v="2"/>
  </r>
  <r>
    <s v="P0228"/>
    <x v="0"/>
    <x v="0"/>
    <s v="Dallas"/>
    <d v="2025-03-22T00:00:00"/>
    <x v="42"/>
    <n v="140"/>
    <n v="0"/>
    <n v="251.62"/>
    <n v="15"/>
  </r>
  <r>
    <s v="P0229"/>
    <x v="4"/>
    <x v="2"/>
    <s v="New York"/>
    <d v="2025-02-11T00:00:00"/>
    <x v="54"/>
    <n v="79"/>
    <n v="0"/>
    <n v="205.54"/>
    <n v="11"/>
  </r>
  <r>
    <s v="P0230"/>
    <x v="2"/>
    <x v="1"/>
    <s v="New York"/>
    <d v="2025-02-01T00:00:00"/>
    <x v="33"/>
    <n v="250"/>
    <n v="0"/>
    <n v="401.13"/>
    <n v="3"/>
  </r>
  <r>
    <s v="P0231"/>
    <x v="1"/>
    <x v="3"/>
    <s v="Chicago"/>
    <d v="2025-03-30T00:00:00"/>
    <x v="8"/>
    <n v="286"/>
    <n v="1"/>
    <n v="477.96"/>
    <n v="2"/>
  </r>
  <r>
    <s v="P0232"/>
    <x v="0"/>
    <x v="1"/>
    <s v="San Francisco"/>
    <d v="2025-04-06T00:00:00"/>
    <x v="22"/>
    <n v="52"/>
    <n v="0"/>
    <n v="277.27"/>
    <n v="10"/>
  </r>
  <r>
    <s v="P0233"/>
    <x v="3"/>
    <x v="3"/>
    <s v="New York"/>
    <d v="2025-03-27T00:00:00"/>
    <x v="25"/>
    <n v="349"/>
    <n v="0"/>
    <n v="55.11"/>
    <n v="12"/>
  </r>
  <r>
    <s v="P0234"/>
    <x v="3"/>
    <x v="2"/>
    <s v="New York"/>
    <d v="2025-02-27T00:00:00"/>
    <x v="36"/>
    <n v="284"/>
    <n v="0"/>
    <n v="253.57"/>
    <n v="11"/>
  </r>
  <r>
    <s v="P0235"/>
    <x v="4"/>
    <x v="3"/>
    <s v="Chicago"/>
    <d v="2025-03-28T00:00:00"/>
    <x v="15"/>
    <n v="465"/>
    <n v="0"/>
    <n v="419.04"/>
    <n v="8"/>
  </r>
  <r>
    <s v="P0236"/>
    <x v="3"/>
    <x v="1"/>
    <s v="New York"/>
    <d v="2025-02-02T00:00:00"/>
    <x v="14"/>
    <n v="107"/>
    <n v="0"/>
    <n v="103.24"/>
    <n v="5"/>
  </r>
  <r>
    <s v="P0237"/>
    <x v="3"/>
    <x v="0"/>
    <s v="San Francisco"/>
    <d v="2025-02-27T00:00:00"/>
    <x v="61"/>
    <n v="173"/>
    <n v="0"/>
    <n v="265.93"/>
    <n v="18"/>
  </r>
  <r>
    <s v="P0238"/>
    <x v="0"/>
    <x v="1"/>
    <s v="New York"/>
    <d v="2025-03-24T00:00:00"/>
    <x v="79"/>
    <n v="489"/>
    <n v="0"/>
    <n v="13.47"/>
    <n v="4"/>
  </r>
  <r>
    <s v="P0239"/>
    <x v="1"/>
    <x v="1"/>
    <s v="New York"/>
    <d v="2025-03-08T00:00:00"/>
    <x v="45"/>
    <n v="147"/>
    <n v="0"/>
    <n v="381.46"/>
    <n v="3"/>
  </r>
  <r>
    <s v="P0240"/>
    <x v="4"/>
    <x v="0"/>
    <s v="San Francisco"/>
    <d v="2025-02-07T00:00:00"/>
    <x v="75"/>
    <n v="273"/>
    <n v="0"/>
    <n v="309.3"/>
    <n v="2"/>
  </r>
  <r>
    <s v="P0241"/>
    <x v="0"/>
    <x v="3"/>
    <s v="San Francisco"/>
    <d v="2025-01-29T00:00:00"/>
    <x v="14"/>
    <n v="474"/>
    <n v="0"/>
    <n v="397.32"/>
    <n v="14"/>
  </r>
  <r>
    <s v="P0242"/>
    <x v="1"/>
    <x v="2"/>
    <s v="New York"/>
    <d v="2025-03-20T00:00:00"/>
    <x v="42"/>
    <n v="157"/>
    <n v="0"/>
    <n v="212.15"/>
    <n v="17"/>
  </r>
  <r>
    <s v="P0243"/>
    <x v="2"/>
    <x v="3"/>
    <s v="San Francisco"/>
    <d v="2025-04-06T00:00:00"/>
    <x v="63"/>
    <n v="343"/>
    <n v="0"/>
    <n v="165.84"/>
    <n v="11"/>
  </r>
  <r>
    <s v="P0244"/>
    <x v="4"/>
    <x v="2"/>
    <s v="Chicago"/>
    <d v="2025-04-08T00:00:00"/>
    <x v="51"/>
    <n v="247"/>
    <n v="0"/>
    <n v="318.67"/>
    <n v="17"/>
  </r>
  <r>
    <s v="P0245"/>
    <x v="3"/>
    <x v="3"/>
    <s v="Chicago"/>
    <d v="2025-02-18T00:00:00"/>
    <x v="43"/>
    <n v="113"/>
    <n v="0"/>
    <n v="315.73"/>
    <n v="15"/>
  </r>
  <r>
    <s v="P0246"/>
    <x v="0"/>
    <x v="1"/>
    <s v="Chicago"/>
    <d v="2025-02-03T00:00:00"/>
    <x v="65"/>
    <n v="499"/>
    <n v="0"/>
    <n v="15.93"/>
    <n v="15"/>
  </r>
  <r>
    <s v="P0247"/>
    <x v="3"/>
    <x v="1"/>
    <s v="Chicago"/>
    <d v="2025-04-09T00:00:00"/>
    <x v="63"/>
    <n v="42"/>
    <n v="0"/>
    <n v="253.83"/>
    <n v="8"/>
  </r>
  <r>
    <s v="P0248"/>
    <x v="4"/>
    <x v="1"/>
    <s v="Dallas"/>
    <d v="2025-02-25T00:00:00"/>
    <x v="6"/>
    <n v="323"/>
    <n v="0"/>
    <n v="389.24"/>
    <n v="9"/>
  </r>
  <r>
    <s v="P0249"/>
    <x v="1"/>
    <x v="0"/>
    <s v="New York"/>
    <d v="2025-02-09T00:00:00"/>
    <x v="66"/>
    <n v="188"/>
    <n v="1"/>
    <n v="493.75"/>
    <n v="11"/>
  </r>
  <r>
    <s v="P0250"/>
    <x v="4"/>
    <x v="0"/>
    <s v="Dallas"/>
    <d v="2025-03-15T00:00:00"/>
    <x v="7"/>
    <n v="174"/>
    <n v="0"/>
    <n v="38.79"/>
    <n v="6"/>
  </r>
  <r>
    <m/>
    <x v="5"/>
    <x v="4"/>
    <m/>
    <m/>
    <x v="8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">
  <r>
    <x v="0"/>
    <x v="0"/>
    <s v="Supplier B"/>
    <x v="0"/>
    <d v="2025-02-23T00:00:00"/>
    <d v="2025-03-01T00:00:00"/>
    <n v="15"/>
    <n v="0"/>
    <n v="446.2"/>
    <n v="6"/>
    <n v="6"/>
    <x v="0"/>
  </r>
  <r>
    <x v="1"/>
    <x v="1"/>
    <s v="Supplier C"/>
    <x v="1"/>
    <d v="2025-02-25T00:00:00"/>
    <d v="2025-03-15T00:00:00"/>
    <n v="138"/>
    <n v="0"/>
    <n v="208.02"/>
    <n v="18"/>
    <n v="18"/>
    <x v="0"/>
  </r>
  <r>
    <x v="2"/>
    <x v="1"/>
    <s v="Supplier B"/>
    <x v="0"/>
    <d v="2025-01-22T00:00:00"/>
    <d v="2025-02-08T00:00:00"/>
    <n v="270"/>
    <n v="0"/>
    <n v="423.75"/>
    <n v="14"/>
    <n v="17"/>
    <x v="1"/>
  </r>
  <r>
    <x v="3"/>
    <x v="0"/>
    <s v="Supplier D"/>
    <x v="0"/>
    <d v="2025-01-29T00:00:00"/>
    <d v="2025-02-06T00:00:00"/>
    <n v="151"/>
    <n v="0"/>
    <n v="123.17"/>
    <n v="8"/>
    <n v="8"/>
    <x v="0"/>
  </r>
  <r>
    <x v="4"/>
    <x v="2"/>
    <s v="Supplier A"/>
    <x v="2"/>
    <d v="2025-03-10T00:00:00"/>
    <d v="2025-03-24T00:00:00"/>
    <n v="237"/>
    <n v="1"/>
    <n v="462.93"/>
    <n v="14"/>
    <n v="14"/>
    <x v="0"/>
  </r>
  <r>
    <x v="5"/>
    <x v="3"/>
    <s v="Supplier D"/>
    <x v="3"/>
    <d v="2025-02-20T00:00:00"/>
    <d v="2025-03-13T00:00:00"/>
    <n v="223"/>
    <n v="0"/>
    <n v="407.72"/>
    <n v="17"/>
    <n v="21"/>
    <x v="1"/>
  </r>
  <r>
    <x v="6"/>
    <x v="1"/>
    <s v="Supplier D"/>
    <x v="3"/>
    <d v="2025-02-17T00:00:00"/>
    <d v="2025-03-06T00:00:00"/>
    <n v="248"/>
    <n v="0"/>
    <n v="128.05000000000001"/>
    <n v="17"/>
    <n v="17"/>
    <x v="0"/>
  </r>
  <r>
    <x v="7"/>
    <x v="3"/>
    <s v="Supplier A"/>
    <x v="3"/>
    <d v="2025-03-16T00:00:00"/>
    <d v="2025-03-21T00:00:00"/>
    <n v="415"/>
    <n v="0"/>
    <n v="384.22"/>
    <n v="5"/>
    <n v="5"/>
    <x v="0"/>
  </r>
  <r>
    <x v="8"/>
    <x v="3"/>
    <s v="Supplier C"/>
    <x v="2"/>
    <d v="2025-03-26T00:00:00"/>
    <d v="2025-04-01T00:00:00"/>
    <n v="149"/>
    <n v="0"/>
    <n v="317.58999999999997"/>
    <n v="6"/>
    <n v="6"/>
    <x v="0"/>
  </r>
  <r>
    <x v="9"/>
    <x v="2"/>
    <s v="Supplier A"/>
    <x v="1"/>
    <d v="2025-03-04T00:00:00"/>
    <d v="2025-03-22T00:00:00"/>
    <n v="270"/>
    <n v="0"/>
    <n v="16.850000000000001"/>
    <n v="18"/>
    <n v="18"/>
    <x v="0"/>
  </r>
  <r>
    <x v="10"/>
    <x v="1"/>
    <s v="Supplier B"/>
    <x v="0"/>
    <d v="2025-02-19T00:00:00"/>
    <d v="2025-02-26T00:00:00"/>
    <n v="88"/>
    <n v="0"/>
    <n v="386.77"/>
    <n v="7"/>
    <n v="7"/>
    <x v="0"/>
  </r>
  <r>
    <x v="11"/>
    <x v="0"/>
    <s v="Supplier A"/>
    <x v="0"/>
    <d v="2025-01-31T00:00:00"/>
    <d v="2025-02-14T00:00:00"/>
    <n v="134"/>
    <n v="0"/>
    <n v="5.57"/>
    <n v="14"/>
    <n v="14"/>
    <x v="0"/>
  </r>
  <r>
    <x v="12"/>
    <x v="1"/>
    <s v="Supplier D"/>
    <x v="2"/>
    <d v="2025-02-01T00:00:00"/>
    <d v="2025-02-07T00:00:00"/>
    <n v="86"/>
    <n v="1"/>
    <n v="138.08000000000001"/>
    <n v="6"/>
    <n v="6"/>
    <x v="0"/>
  </r>
  <r>
    <x v="13"/>
    <x v="4"/>
    <s v="Supplier D"/>
    <x v="1"/>
    <d v="2025-02-09T00:00:00"/>
    <d v="2025-02-17T00:00:00"/>
    <n v="8"/>
    <n v="0"/>
    <n v="169.87"/>
    <n v="8"/>
    <n v="8"/>
    <x v="0"/>
  </r>
  <r>
    <x v="14"/>
    <x v="2"/>
    <s v="Supplier A"/>
    <x v="3"/>
    <d v="2025-01-30T00:00:00"/>
    <d v="2025-02-12T00:00:00"/>
    <n v="174"/>
    <n v="0"/>
    <n v="213.44"/>
    <n v="13"/>
    <n v="13"/>
    <x v="0"/>
  </r>
  <r>
    <x v="15"/>
    <x v="1"/>
    <s v="Supplier B"/>
    <x v="1"/>
    <d v="2025-03-23T00:00:00"/>
    <d v="2025-04-05T00:00:00"/>
    <n v="346"/>
    <n v="0"/>
    <n v="476.24"/>
    <n v="13"/>
    <n v="13"/>
    <x v="0"/>
  </r>
  <r>
    <x v="16"/>
    <x v="3"/>
    <s v="Supplier B"/>
    <x v="0"/>
    <d v="2025-02-11T00:00:00"/>
    <d v="2025-02-15T00:00:00"/>
    <n v="309"/>
    <n v="0"/>
    <n v="393.73"/>
    <n v="4"/>
    <n v="4"/>
    <x v="0"/>
  </r>
  <r>
    <x v="17"/>
    <x v="4"/>
    <s v="Supplier B"/>
    <x v="0"/>
    <d v="2025-03-22T00:00:00"/>
    <d v="2025-03-26T00:00:00"/>
    <n v="382"/>
    <n v="0"/>
    <n v="418.76"/>
    <n v="4"/>
    <n v="4"/>
    <x v="0"/>
  </r>
  <r>
    <x v="18"/>
    <x v="2"/>
    <s v="Supplier C"/>
    <x v="1"/>
    <d v="2025-04-02T00:00:00"/>
    <d v="2025-04-13T00:00:00"/>
    <n v="380"/>
    <n v="0"/>
    <n v="127.26"/>
    <n v="11"/>
    <n v="11"/>
    <x v="0"/>
  </r>
  <r>
    <x v="19"/>
    <x v="2"/>
    <s v="Supplier B"/>
    <x v="0"/>
    <d v="2025-03-24T00:00:00"/>
    <d v="2025-03-31T00:00:00"/>
    <n v="194"/>
    <n v="0"/>
    <n v="215.02"/>
    <n v="2"/>
    <n v="7"/>
    <x v="1"/>
  </r>
  <r>
    <x v="20"/>
    <x v="1"/>
    <s v="Supplier A"/>
    <x v="2"/>
    <d v="2025-01-30T00:00:00"/>
    <d v="2025-02-13T00:00:00"/>
    <n v="297"/>
    <n v="1"/>
    <n v="247.08"/>
    <n v="14"/>
    <n v="14"/>
    <x v="0"/>
  </r>
  <r>
    <x v="21"/>
    <x v="0"/>
    <s v="Supplier D"/>
    <x v="3"/>
    <d v="2025-03-02T00:00:00"/>
    <d v="2025-03-16T00:00:00"/>
    <n v="359"/>
    <n v="0"/>
    <n v="23.81"/>
    <n v="11"/>
    <n v="14"/>
    <x v="1"/>
  </r>
  <r>
    <x v="22"/>
    <x v="1"/>
    <s v="Supplier B"/>
    <x v="3"/>
    <d v="2025-04-02T00:00:00"/>
    <d v="2025-04-16T00:00:00"/>
    <n v="123"/>
    <n v="0"/>
    <n v="142.68"/>
    <n v="14"/>
    <n v="14"/>
    <x v="0"/>
  </r>
  <r>
    <x v="23"/>
    <x v="0"/>
    <s v="Supplier A"/>
    <x v="1"/>
    <d v="2025-03-13T00:00:00"/>
    <d v="2025-03-20T00:00:00"/>
    <n v="151"/>
    <n v="0"/>
    <n v="463.9"/>
    <n v="7"/>
    <n v="7"/>
    <x v="0"/>
  </r>
  <r>
    <x v="24"/>
    <x v="0"/>
    <s v="Supplier D"/>
    <x v="0"/>
    <d v="2025-03-24T00:00:00"/>
    <d v="2025-04-02T00:00:00"/>
    <n v="242"/>
    <n v="0"/>
    <n v="460.7"/>
    <n v="5"/>
    <n v="9"/>
    <x v="1"/>
  </r>
  <r>
    <x v="25"/>
    <x v="3"/>
    <s v="Supplier A"/>
    <x v="3"/>
    <d v="2025-03-26T00:00:00"/>
    <d v="2025-04-08T00:00:00"/>
    <n v="98"/>
    <n v="0"/>
    <n v="270.85000000000002"/>
    <n v="13"/>
    <n v="13"/>
    <x v="0"/>
  </r>
  <r>
    <x v="26"/>
    <x v="4"/>
    <s v="Supplier D"/>
    <x v="0"/>
    <d v="2025-03-05T00:00:00"/>
    <d v="2025-03-18T00:00:00"/>
    <n v="359"/>
    <n v="0"/>
    <n v="145.25"/>
    <n v="13"/>
    <n v="13"/>
    <x v="0"/>
  </r>
  <r>
    <x v="27"/>
    <x v="4"/>
    <s v="Supplier B"/>
    <x v="1"/>
    <d v="2025-04-06T00:00:00"/>
    <d v="2025-04-17T00:00:00"/>
    <n v="27"/>
    <n v="1"/>
    <n v="447.11"/>
    <n v="7"/>
    <n v="11"/>
    <x v="1"/>
  </r>
  <r>
    <x v="28"/>
    <x v="3"/>
    <s v="Supplier D"/>
    <x v="0"/>
    <d v="2025-03-07T00:00:00"/>
    <d v="2025-03-16T00:00:00"/>
    <n v="20"/>
    <n v="0"/>
    <n v="235.16"/>
    <n v="6"/>
    <n v="9"/>
    <x v="1"/>
  </r>
  <r>
    <x v="29"/>
    <x v="2"/>
    <s v="Supplier B"/>
    <x v="0"/>
    <d v="2025-03-31T00:00:00"/>
    <d v="2025-04-14T00:00:00"/>
    <n v="192"/>
    <n v="0"/>
    <n v="315.19"/>
    <n v="14"/>
    <n v="14"/>
    <x v="0"/>
  </r>
  <r>
    <x v="30"/>
    <x v="0"/>
    <s v="Supplier C"/>
    <x v="0"/>
    <d v="2025-02-19T00:00:00"/>
    <d v="2025-03-04T00:00:00"/>
    <n v="85"/>
    <n v="0"/>
    <n v="433.7"/>
    <n v="13"/>
    <n v="13"/>
    <x v="0"/>
  </r>
  <r>
    <x v="31"/>
    <x v="3"/>
    <s v="Supplier D"/>
    <x v="1"/>
    <d v="2025-02-21T00:00:00"/>
    <d v="2025-03-02T00:00:00"/>
    <n v="219"/>
    <n v="0"/>
    <n v="436.39"/>
    <n v="9"/>
    <n v="9"/>
    <x v="0"/>
  </r>
  <r>
    <x v="32"/>
    <x v="1"/>
    <s v="Supplier D"/>
    <x v="2"/>
    <d v="2025-03-29T00:00:00"/>
    <d v="2025-04-05T00:00:00"/>
    <n v="410"/>
    <n v="0"/>
    <n v="78.7"/>
    <n v="7"/>
    <n v="7"/>
    <x v="0"/>
  </r>
  <r>
    <x v="33"/>
    <x v="3"/>
    <s v="Supplier B"/>
    <x v="2"/>
    <d v="2025-02-12T00:00:00"/>
    <d v="2025-03-01T00:00:00"/>
    <n v="386"/>
    <n v="0"/>
    <n v="88.06"/>
    <n v="17"/>
    <n v="17"/>
    <x v="0"/>
  </r>
  <r>
    <x v="34"/>
    <x v="1"/>
    <s v="Supplier D"/>
    <x v="1"/>
    <d v="2025-03-27T00:00:00"/>
    <d v="2025-04-03T00:00:00"/>
    <n v="106"/>
    <n v="0"/>
    <n v="99.96"/>
    <n v="7"/>
    <n v="7"/>
    <x v="0"/>
  </r>
  <r>
    <x v="35"/>
    <x v="0"/>
    <s v="Supplier D"/>
    <x v="1"/>
    <d v="2025-03-27T00:00:00"/>
    <d v="2025-04-04T00:00:00"/>
    <n v="471"/>
    <n v="0"/>
    <n v="407.59"/>
    <n v="6"/>
    <n v="8"/>
    <x v="1"/>
  </r>
  <r>
    <x v="36"/>
    <x v="1"/>
    <s v="Supplier A"/>
    <x v="1"/>
    <d v="2025-03-07T00:00:00"/>
    <d v="2025-03-13T00:00:00"/>
    <n v="52"/>
    <n v="0"/>
    <n v="279.57"/>
    <n v="6"/>
    <n v="6"/>
    <x v="0"/>
  </r>
  <r>
    <x v="37"/>
    <x v="0"/>
    <s v="Supplier B"/>
    <x v="0"/>
    <d v="2025-03-28T00:00:00"/>
    <d v="2025-04-01T00:00:00"/>
    <n v="324"/>
    <n v="0"/>
    <n v="68.86"/>
    <n v="3"/>
    <n v="4"/>
    <x v="1"/>
  </r>
  <r>
    <x v="38"/>
    <x v="0"/>
    <s v="Supplier D"/>
    <x v="1"/>
    <d v="2025-01-23T00:00:00"/>
    <d v="2025-02-04T00:00:00"/>
    <n v="118"/>
    <n v="0"/>
    <n v="43.24"/>
    <n v="9"/>
    <n v="12"/>
    <x v="1"/>
  </r>
  <r>
    <x v="39"/>
    <x v="4"/>
    <s v="Supplier A"/>
    <x v="0"/>
    <d v="2025-02-12T00:00:00"/>
    <d v="2025-02-23T00:00:00"/>
    <n v="116"/>
    <n v="0"/>
    <n v="145.6"/>
    <n v="11"/>
    <n v="11"/>
    <x v="0"/>
  </r>
  <r>
    <x v="40"/>
    <x v="0"/>
    <s v="Supplier A"/>
    <x v="0"/>
    <d v="2025-03-27T00:00:00"/>
    <d v="2025-04-02T00:00:00"/>
    <n v="40"/>
    <n v="0"/>
    <n v="262.86"/>
    <n v="4"/>
    <n v="6"/>
    <x v="1"/>
  </r>
  <r>
    <x v="41"/>
    <x v="1"/>
    <s v="Supplier B"/>
    <x v="1"/>
    <d v="2025-03-05T00:00:00"/>
    <d v="2025-03-15T00:00:00"/>
    <n v="241"/>
    <n v="1"/>
    <n v="265.60000000000002"/>
    <n v="10"/>
    <n v="10"/>
    <x v="0"/>
  </r>
  <r>
    <x v="42"/>
    <x v="0"/>
    <s v="Supplier D"/>
    <x v="1"/>
    <d v="2025-02-18T00:00:00"/>
    <d v="2025-02-24T00:00:00"/>
    <n v="302"/>
    <n v="0"/>
    <n v="228.15"/>
    <n v="6"/>
    <n v="6"/>
    <x v="0"/>
  </r>
  <r>
    <x v="43"/>
    <x v="1"/>
    <s v="Supplier D"/>
    <x v="3"/>
    <d v="2025-02-23T00:00:00"/>
    <d v="2025-02-26T00:00:00"/>
    <n v="29"/>
    <n v="1"/>
    <n v="403.08"/>
    <n v="3"/>
    <n v="3"/>
    <x v="0"/>
  </r>
  <r>
    <x v="44"/>
    <x v="0"/>
    <s v="Supplier A"/>
    <x v="0"/>
    <d v="2025-02-21T00:00:00"/>
    <d v="2025-03-10T00:00:00"/>
    <n v="152"/>
    <n v="1"/>
    <n v="102.9"/>
    <n v="12"/>
    <n v="17"/>
    <x v="1"/>
  </r>
  <r>
    <x v="45"/>
    <x v="0"/>
    <s v="Supplier C"/>
    <x v="2"/>
    <d v="2025-03-07T00:00:00"/>
    <d v="2025-03-24T00:00:00"/>
    <n v="364"/>
    <n v="0"/>
    <n v="316.95999999999998"/>
    <n v="17"/>
    <n v="17"/>
    <x v="0"/>
  </r>
  <r>
    <x v="46"/>
    <x v="2"/>
    <s v="Supplier D"/>
    <x v="1"/>
    <d v="2025-02-08T00:00:00"/>
    <d v="2025-02-16T00:00:00"/>
    <n v="445"/>
    <n v="0"/>
    <n v="53.84"/>
    <n v="8"/>
    <n v="8"/>
    <x v="0"/>
  </r>
  <r>
    <x v="47"/>
    <x v="1"/>
    <s v="Supplier C"/>
    <x v="2"/>
    <d v="2025-03-09T00:00:00"/>
    <d v="2025-03-25T00:00:00"/>
    <n v="234"/>
    <n v="0"/>
    <n v="441.36"/>
    <n v="16"/>
    <n v="16"/>
    <x v="0"/>
  </r>
  <r>
    <x v="48"/>
    <x v="1"/>
    <s v="Supplier A"/>
    <x v="3"/>
    <d v="2025-01-24T00:00:00"/>
    <d v="2025-02-07T00:00:00"/>
    <n v="432"/>
    <n v="1"/>
    <n v="398.25"/>
    <n v="10"/>
    <n v="14"/>
    <x v="1"/>
  </r>
  <r>
    <x v="49"/>
    <x v="0"/>
    <s v="Supplier B"/>
    <x v="1"/>
    <d v="2025-03-17T00:00:00"/>
    <d v="2025-03-22T00:00:00"/>
    <n v="442"/>
    <n v="0"/>
    <n v="328.92"/>
    <n v="5"/>
    <n v="5"/>
    <x v="0"/>
  </r>
  <r>
    <x v="50"/>
    <x v="2"/>
    <s v="Supplier C"/>
    <x v="2"/>
    <d v="2025-02-10T00:00:00"/>
    <d v="2025-02-19T00:00:00"/>
    <n v="404"/>
    <n v="1"/>
    <n v="104.29"/>
    <n v="4"/>
    <n v="9"/>
    <x v="1"/>
  </r>
  <r>
    <x v="51"/>
    <x v="4"/>
    <s v="Supplier D"/>
    <x v="1"/>
    <d v="2025-03-04T00:00:00"/>
    <d v="2025-03-23T00:00:00"/>
    <n v="310"/>
    <n v="0"/>
    <n v="197.05"/>
    <n v="19"/>
    <n v="19"/>
    <x v="0"/>
  </r>
  <r>
    <x v="52"/>
    <x v="0"/>
    <s v="Supplier D"/>
    <x v="3"/>
    <d v="2025-02-12T00:00:00"/>
    <d v="2025-02-26T00:00:00"/>
    <n v="15"/>
    <n v="0"/>
    <n v="87.95"/>
    <n v="14"/>
    <n v="14"/>
    <x v="0"/>
  </r>
  <r>
    <x v="53"/>
    <x v="2"/>
    <s v="Supplier D"/>
    <x v="2"/>
    <d v="2025-02-01T00:00:00"/>
    <d v="2025-02-21T00:00:00"/>
    <n v="475"/>
    <n v="0"/>
    <n v="118.95"/>
    <n v="16"/>
    <n v="20"/>
    <x v="1"/>
  </r>
  <r>
    <x v="54"/>
    <x v="2"/>
    <s v="Supplier B"/>
    <x v="0"/>
    <d v="2025-03-09T00:00:00"/>
    <d v="2025-03-10T00:00:00"/>
    <n v="303"/>
    <n v="0"/>
    <n v="229.16"/>
    <n v="1"/>
    <n v="1"/>
    <x v="0"/>
  </r>
  <r>
    <x v="55"/>
    <x v="4"/>
    <s v="Supplier C"/>
    <x v="1"/>
    <d v="2025-03-16T00:00:00"/>
    <d v="2025-04-06T00:00:00"/>
    <n v="375"/>
    <n v="0"/>
    <n v="373.21"/>
    <n v="18"/>
    <n v="21"/>
    <x v="1"/>
  </r>
  <r>
    <x v="56"/>
    <x v="3"/>
    <s v="Supplier A"/>
    <x v="2"/>
    <d v="2025-02-27T00:00:00"/>
    <d v="2025-03-05T00:00:00"/>
    <n v="217"/>
    <n v="0"/>
    <n v="219.18"/>
    <n v="6"/>
    <n v="6"/>
    <x v="0"/>
  </r>
  <r>
    <x v="57"/>
    <x v="0"/>
    <s v="Supplier B"/>
    <x v="2"/>
    <d v="2025-03-05T00:00:00"/>
    <d v="2025-03-14T00:00:00"/>
    <n v="394"/>
    <n v="0"/>
    <n v="188.39"/>
    <n v="9"/>
    <n v="9"/>
    <x v="0"/>
  </r>
  <r>
    <x v="58"/>
    <x v="0"/>
    <s v="Supplier C"/>
    <x v="2"/>
    <d v="2025-02-10T00:00:00"/>
    <d v="2025-02-17T00:00:00"/>
    <n v="325"/>
    <n v="1"/>
    <n v="231.58"/>
    <n v="7"/>
    <n v="7"/>
    <x v="0"/>
  </r>
  <r>
    <x v="59"/>
    <x v="0"/>
    <s v="Supplier B"/>
    <x v="3"/>
    <d v="2025-02-22T00:00:00"/>
    <d v="2025-03-13T00:00:00"/>
    <n v="413"/>
    <n v="0"/>
    <n v="261.86"/>
    <n v="14"/>
    <n v="19"/>
    <x v="1"/>
  </r>
  <r>
    <x v="60"/>
    <x v="1"/>
    <s v="Supplier C"/>
    <x v="2"/>
    <d v="2025-03-26T00:00:00"/>
    <d v="2025-03-31T00:00:00"/>
    <n v="186"/>
    <n v="0"/>
    <n v="305.91000000000003"/>
    <n v="5"/>
    <n v="5"/>
    <x v="0"/>
  </r>
  <r>
    <x v="61"/>
    <x v="3"/>
    <s v="Supplier B"/>
    <x v="3"/>
    <d v="2025-03-05T00:00:00"/>
    <d v="2025-03-11T00:00:00"/>
    <n v="172"/>
    <n v="1"/>
    <n v="21.86"/>
    <n v="6"/>
    <n v="6"/>
    <x v="0"/>
  </r>
  <r>
    <x v="62"/>
    <x v="2"/>
    <s v="Supplier A"/>
    <x v="2"/>
    <d v="2025-02-07T00:00:00"/>
    <d v="2025-02-10T00:00:00"/>
    <n v="202"/>
    <n v="0"/>
    <n v="223.76"/>
    <n v="3"/>
    <n v="3"/>
    <x v="0"/>
  </r>
  <r>
    <x v="63"/>
    <x v="3"/>
    <s v="Supplier A"/>
    <x v="0"/>
    <d v="2025-03-22T00:00:00"/>
    <d v="2025-04-06T00:00:00"/>
    <n v="126"/>
    <n v="0"/>
    <n v="84.34"/>
    <n v="15"/>
    <n v="15"/>
    <x v="0"/>
  </r>
  <r>
    <x v="64"/>
    <x v="0"/>
    <s v="Supplier A"/>
    <x v="0"/>
    <d v="2025-01-27T00:00:00"/>
    <d v="2025-02-14T00:00:00"/>
    <n v="356"/>
    <n v="0"/>
    <n v="44.07"/>
    <n v="18"/>
    <n v="18"/>
    <x v="0"/>
  </r>
  <r>
    <x v="65"/>
    <x v="1"/>
    <s v="Supplier B"/>
    <x v="0"/>
    <d v="2025-03-28T00:00:00"/>
    <d v="2025-04-01T00:00:00"/>
    <n v="349"/>
    <n v="0"/>
    <n v="453.47"/>
    <n v="1"/>
    <n v="4"/>
    <x v="1"/>
  </r>
  <r>
    <x v="66"/>
    <x v="2"/>
    <s v="Supplier A"/>
    <x v="3"/>
    <d v="2025-04-10T00:00:00"/>
    <d v="2025-04-29T00:00:00"/>
    <n v="109"/>
    <n v="1"/>
    <n v="255.03"/>
    <n v="16"/>
    <n v="19"/>
    <x v="1"/>
  </r>
  <r>
    <x v="67"/>
    <x v="4"/>
    <s v="Supplier B"/>
    <x v="1"/>
    <d v="2025-03-11T00:00:00"/>
    <d v="2025-03-27T00:00:00"/>
    <n v="236"/>
    <n v="0"/>
    <n v="286.55"/>
    <n v="16"/>
    <n v="16"/>
    <x v="0"/>
  </r>
  <r>
    <x v="68"/>
    <x v="0"/>
    <s v="Supplier C"/>
    <x v="2"/>
    <d v="2025-03-19T00:00:00"/>
    <d v="2025-03-27T00:00:00"/>
    <n v="350"/>
    <n v="1"/>
    <n v="234.45"/>
    <n v="8"/>
    <n v="8"/>
    <x v="0"/>
  </r>
  <r>
    <x v="69"/>
    <x v="1"/>
    <s v="Supplier D"/>
    <x v="3"/>
    <d v="2025-03-18T00:00:00"/>
    <d v="2025-04-04T00:00:00"/>
    <n v="422"/>
    <n v="0"/>
    <n v="145.83000000000001"/>
    <n v="17"/>
    <n v="17"/>
    <x v="0"/>
  </r>
  <r>
    <x v="70"/>
    <x v="2"/>
    <s v="Supplier A"/>
    <x v="0"/>
    <d v="2025-01-23T00:00:00"/>
    <d v="2025-02-04T00:00:00"/>
    <n v="338"/>
    <n v="0"/>
    <n v="173.12"/>
    <n v="12"/>
    <n v="12"/>
    <x v="0"/>
  </r>
  <r>
    <x v="71"/>
    <x v="3"/>
    <s v="Supplier C"/>
    <x v="2"/>
    <d v="2025-03-01T00:00:00"/>
    <d v="2025-03-13T00:00:00"/>
    <n v="68"/>
    <n v="0"/>
    <n v="479.33"/>
    <n v="12"/>
    <n v="12"/>
    <x v="0"/>
  </r>
  <r>
    <x v="72"/>
    <x v="4"/>
    <s v="Supplier C"/>
    <x v="2"/>
    <d v="2025-03-15T00:00:00"/>
    <d v="2025-03-25T00:00:00"/>
    <n v="55"/>
    <n v="0"/>
    <n v="221.91"/>
    <n v="5"/>
    <n v="10"/>
    <x v="1"/>
  </r>
  <r>
    <x v="73"/>
    <x v="2"/>
    <s v="Supplier A"/>
    <x v="0"/>
    <d v="2025-03-17T00:00:00"/>
    <d v="2025-03-26T00:00:00"/>
    <n v="134"/>
    <n v="0"/>
    <n v="117.73"/>
    <n v="9"/>
    <n v="9"/>
    <x v="0"/>
  </r>
  <r>
    <x v="74"/>
    <x v="1"/>
    <s v="Supplier A"/>
    <x v="0"/>
    <d v="2025-04-10T00:00:00"/>
    <d v="2025-04-23T00:00:00"/>
    <n v="442"/>
    <n v="0"/>
    <n v="455.9"/>
    <n v="13"/>
    <n v="13"/>
    <x v="0"/>
  </r>
  <r>
    <x v="75"/>
    <x v="0"/>
    <s v="Supplier B"/>
    <x v="0"/>
    <d v="2025-03-05T00:00:00"/>
    <d v="2025-03-23T00:00:00"/>
    <n v="153"/>
    <n v="0"/>
    <n v="438.61"/>
    <n v="14"/>
    <n v="18"/>
    <x v="1"/>
  </r>
  <r>
    <x v="76"/>
    <x v="1"/>
    <s v="Supplier D"/>
    <x v="1"/>
    <d v="2025-02-19T00:00:00"/>
    <d v="2025-03-06T00:00:00"/>
    <n v="125"/>
    <n v="0"/>
    <n v="414.23"/>
    <n v="15"/>
    <n v="15"/>
    <x v="0"/>
  </r>
  <r>
    <x v="77"/>
    <x v="2"/>
    <s v="Supplier C"/>
    <x v="1"/>
    <d v="2025-01-28T00:00:00"/>
    <d v="2025-02-10T00:00:00"/>
    <n v="52"/>
    <n v="0"/>
    <n v="95.08"/>
    <n v="13"/>
    <n v="13"/>
    <x v="0"/>
  </r>
  <r>
    <x v="78"/>
    <x v="3"/>
    <s v="Supplier A"/>
    <x v="3"/>
    <d v="2025-04-07T00:00:00"/>
    <d v="2025-04-17T00:00:00"/>
    <n v="298"/>
    <n v="0"/>
    <n v="58.88"/>
    <n v="10"/>
    <n v="10"/>
    <x v="0"/>
  </r>
  <r>
    <x v="79"/>
    <x v="0"/>
    <s v="Supplier A"/>
    <x v="1"/>
    <d v="2025-04-02T00:00:00"/>
    <d v="2025-04-13T00:00:00"/>
    <n v="97"/>
    <n v="0"/>
    <n v="490.67"/>
    <n v="8"/>
    <n v="11"/>
    <x v="1"/>
  </r>
  <r>
    <x v="80"/>
    <x v="0"/>
    <s v="Supplier D"/>
    <x v="3"/>
    <d v="2025-01-23T00:00:00"/>
    <d v="2025-02-06T00:00:00"/>
    <n v="165"/>
    <n v="1"/>
    <n v="437.83"/>
    <n v="14"/>
    <n v="14"/>
    <x v="0"/>
  </r>
  <r>
    <x v="81"/>
    <x v="3"/>
    <s v="Supplier A"/>
    <x v="2"/>
    <d v="2025-02-18T00:00:00"/>
    <d v="2025-02-26T00:00:00"/>
    <n v="255"/>
    <n v="0"/>
    <n v="227.61"/>
    <n v="8"/>
    <n v="8"/>
    <x v="0"/>
  </r>
  <r>
    <x v="82"/>
    <x v="0"/>
    <s v="Supplier A"/>
    <x v="3"/>
    <d v="2025-01-26T00:00:00"/>
    <d v="2025-02-01T00:00:00"/>
    <n v="322"/>
    <n v="0"/>
    <n v="164.95"/>
    <n v="6"/>
    <n v="6"/>
    <x v="0"/>
  </r>
  <r>
    <x v="83"/>
    <x v="2"/>
    <s v="Supplier A"/>
    <x v="3"/>
    <d v="2025-04-01T00:00:00"/>
    <d v="2025-04-04T00:00:00"/>
    <n v="172"/>
    <n v="0"/>
    <n v="176.34"/>
    <n v="3"/>
    <n v="3"/>
    <x v="0"/>
  </r>
  <r>
    <x v="84"/>
    <x v="2"/>
    <s v="Supplier C"/>
    <x v="3"/>
    <d v="2025-04-03T00:00:00"/>
    <d v="2025-04-25T00:00:00"/>
    <n v="453"/>
    <n v="0"/>
    <n v="437.08"/>
    <n v="19"/>
    <n v="22"/>
    <x v="1"/>
  </r>
  <r>
    <x v="85"/>
    <x v="0"/>
    <s v="Supplier D"/>
    <x v="0"/>
    <d v="2025-02-17T00:00:00"/>
    <d v="2025-03-03T00:00:00"/>
    <n v="411"/>
    <n v="0"/>
    <n v="102.08"/>
    <n v="14"/>
    <n v="14"/>
    <x v="0"/>
  </r>
  <r>
    <x v="86"/>
    <x v="4"/>
    <s v="Supplier B"/>
    <x v="1"/>
    <d v="2025-02-23T00:00:00"/>
    <d v="2025-03-13T00:00:00"/>
    <n v="313"/>
    <n v="0"/>
    <n v="393.59"/>
    <n v="18"/>
    <n v="18"/>
    <x v="0"/>
  </r>
  <r>
    <x v="87"/>
    <x v="0"/>
    <s v="Supplier A"/>
    <x v="0"/>
    <d v="2025-02-07T00:00:00"/>
    <d v="2025-02-21T00:00:00"/>
    <n v="408"/>
    <n v="0"/>
    <n v="148.80000000000001"/>
    <n v="14"/>
    <n v="14"/>
    <x v="0"/>
  </r>
  <r>
    <x v="88"/>
    <x v="2"/>
    <s v="Supplier A"/>
    <x v="1"/>
    <d v="2025-02-14T00:00:00"/>
    <d v="2025-03-07T00:00:00"/>
    <n v="389"/>
    <n v="0"/>
    <n v="139.56"/>
    <n v="17"/>
    <n v="21"/>
    <x v="1"/>
  </r>
  <r>
    <x v="89"/>
    <x v="4"/>
    <s v="Supplier C"/>
    <x v="2"/>
    <d v="2025-02-07T00:00:00"/>
    <d v="2025-02-22T00:00:00"/>
    <n v="270"/>
    <n v="0"/>
    <n v="385.58"/>
    <n v="15"/>
    <n v="15"/>
    <x v="0"/>
  </r>
  <r>
    <x v="90"/>
    <x v="4"/>
    <s v="Supplier C"/>
    <x v="1"/>
    <d v="2025-03-02T00:00:00"/>
    <d v="2025-03-14T00:00:00"/>
    <n v="398"/>
    <n v="1"/>
    <n v="467.28"/>
    <n v="12"/>
    <n v="12"/>
    <x v="0"/>
  </r>
  <r>
    <x v="91"/>
    <x v="4"/>
    <s v="Supplier D"/>
    <x v="2"/>
    <d v="2025-02-24T00:00:00"/>
    <d v="2025-03-12T00:00:00"/>
    <n v="206"/>
    <n v="0"/>
    <n v="484.06"/>
    <n v="13"/>
    <n v="16"/>
    <x v="1"/>
  </r>
  <r>
    <x v="92"/>
    <x v="3"/>
    <s v="Supplier B"/>
    <x v="1"/>
    <d v="2025-03-11T00:00:00"/>
    <d v="2025-03-22T00:00:00"/>
    <n v="237"/>
    <n v="0"/>
    <n v="124.85"/>
    <n v="11"/>
    <n v="11"/>
    <x v="0"/>
  </r>
  <r>
    <x v="93"/>
    <x v="4"/>
    <s v="Supplier C"/>
    <x v="0"/>
    <d v="2025-03-22T00:00:00"/>
    <d v="2025-03-27T00:00:00"/>
    <n v="388"/>
    <n v="0"/>
    <n v="412.94"/>
    <n v="5"/>
    <n v="5"/>
    <x v="0"/>
  </r>
  <r>
    <x v="94"/>
    <x v="2"/>
    <s v="Supplier B"/>
    <x v="1"/>
    <d v="2025-03-22T00:00:00"/>
    <d v="2025-04-01T00:00:00"/>
    <n v="198"/>
    <n v="0"/>
    <n v="196.86"/>
    <n v="10"/>
    <n v="10"/>
    <x v="0"/>
  </r>
  <r>
    <x v="95"/>
    <x v="1"/>
    <s v="Supplier C"/>
    <x v="1"/>
    <d v="2025-02-03T00:00:00"/>
    <d v="2025-02-05T00:00:00"/>
    <n v="95"/>
    <n v="0"/>
    <n v="146.97999999999999"/>
    <n v="2"/>
    <n v="2"/>
    <x v="0"/>
  </r>
  <r>
    <x v="96"/>
    <x v="1"/>
    <s v="Supplier C"/>
    <x v="0"/>
    <d v="2025-03-28T00:00:00"/>
    <d v="2025-04-16T00:00:00"/>
    <n v="59"/>
    <n v="0"/>
    <n v="393.18"/>
    <n v="19"/>
    <n v="19"/>
    <x v="0"/>
  </r>
  <r>
    <x v="97"/>
    <x v="2"/>
    <s v="Supplier D"/>
    <x v="2"/>
    <d v="2025-03-03T00:00:00"/>
    <d v="2025-03-11T00:00:00"/>
    <n v="189"/>
    <n v="0"/>
    <n v="378.52"/>
    <n v="7"/>
    <n v="8"/>
    <x v="1"/>
  </r>
  <r>
    <x v="98"/>
    <x v="3"/>
    <s v="Supplier B"/>
    <x v="1"/>
    <d v="2025-01-26T00:00:00"/>
    <d v="2025-02-04T00:00:00"/>
    <n v="367"/>
    <n v="1"/>
    <n v="462.88"/>
    <n v="9"/>
    <n v="9"/>
    <x v="0"/>
  </r>
  <r>
    <x v="99"/>
    <x v="4"/>
    <s v="Supplier A"/>
    <x v="1"/>
    <d v="2025-02-02T00:00:00"/>
    <d v="2025-02-19T00:00:00"/>
    <n v="270"/>
    <n v="1"/>
    <n v="450.65"/>
    <n v="14"/>
    <n v="17"/>
    <x v="1"/>
  </r>
  <r>
    <x v="100"/>
    <x v="3"/>
    <s v="Supplier B"/>
    <x v="0"/>
    <d v="2025-01-30T00:00:00"/>
    <d v="2025-02-13T00:00:00"/>
    <n v="433"/>
    <n v="0"/>
    <n v="247.45"/>
    <n v="14"/>
    <n v="14"/>
    <x v="0"/>
  </r>
  <r>
    <x v="101"/>
    <x v="3"/>
    <s v="Supplier D"/>
    <x v="1"/>
    <d v="2025-02-03T00:00:00"/>
    <d v="2025-02-19T00:00:00"/>
    <n v="143"/>
    <n v="0"/>
    <n v="328.06"/>
    <n v="16"/>
    <n v="16"/>
    <x v="0"/>
  </r>
  <r>
    <x v="102"/>
    <x v="0"/>
    <s v="Supplier C"/>
    <x v="0"/>
    <d v="2025-02-07T00:00:00"/>
    <d v="2025-02-19T00:00:00"/>
    <n v="434"/>
    <n v="0"/>
    <n v="280.08"/>
    <n v="12"/>
    <n v="12"/>
    <x v="0"/>
  </r>
  <r>
    <x v="103"/>
    <x v="1"/>
    <s v="Supplier A"/>
    <x v="3"/>
    <d v="2025-03-16T00:00:00"/>
    <d v="2025-03-30T00:00:00"/>
    <n v="17"/>
    <n v="0"/>
    <n v="189.22"/>
    <n v="13"/>
    <n v="14"/>
    <x v="1"/>
  </r>
  <r>
    <x v="104"/>
    <x v="4"/>
    <s v="Supplier C"/>
    <x v="1"/>
    <d v="2025-03-08T00:00:00"/>
    <d v="2025-03-09T00:00:00"/>
    <n v="494"/>
    <n v="0"/>
    <n v="160.88999999999999"/>
    <n v="1"/>
    <n v="1"/>
    <x v="0"/>
  </r>
  <r>
    <x v="105"/>
    <x v="4"/>
    <s v="Supplier B"/>
    <x v="2"/>
    <d v="2025-03-17T00:00:00"/>
    <d v="2025-03-23T00:00:00"/>
    <n v="321"/>
    <n v="0"/>
    <n v="68.8"/>
    <n v="1"/>
    <n v="6"/>
    <x v="1"/>
  </r>
  <r>
    <x v="106"/>
    <x v="2"/>
    <s v="Supplier A"/>
    <x v="1"/>
    <d v="2025-03-12T00:00:00"/>
    <d v="2025-03-30T00:00:00"/>
    <n v="100"/>
    <n v="0"/>
    <n v="96.87"/>
    <n v="18"/>
    <n v="18"/>
    <x v="0"/>
  </r>
  <r>
    <x v="107"/>
    <x v="0"/>
    <s v="Supplier B"/>
    <x v="3"/>
    <d v="2025-04-04T00:00:00"/>
    <d v="2025-04-07T00:00:00"/>
    <n v="363"/>
    <n v="0"/>
    <n v="240.74"/>
    <n v="3"/>
    <n v="3"/>
    <x v="0"/>
  </r>
  <r>
    <x v="108"/>
    <x v="2"/>
    <s v="Supplier C"/>
    <x v="2"/>
    <d v="2025-03-17T00:00:00"/>
    <d v="2025-04-06T00:00:00"/>
    <n v="4"/>
    <n v="0"/>
    <n v="273.33999999999997"/>
    <n v="19"/>
    <n v="20"/>
    <x v="1"/>
  </r>
  <r>
    <x v="109"/>
    <x v="4"/>
    <s v="Supplier B"/>
    <x v="0"/>
    <d v="2025-02-22T00:00:00"/>
    <d v="2025-03-12T00:00:00"/>
    <n v="295"/>
    <n v="1"/>
    <n v="95.37"/>
    <n v="13"/>
    <n v="18"/>
    <x v="1"/>
  </r>
  <r>
    <x v="110"/>
    <x v="2"/>
    <s v="Supplier D"/>
    <x v="2"/>
    <d v="2025-03-23T00:00:00"/>
    <d v="2025-03-29T00:00:00"/>
    <n v="269"/>
    <n v="0"/>
    <n v="212.4"/>
    <n v="6"/>
    <n v="6"/>
    <x v="0"/>
  </r>
  <r>
    <x v="111"/>
    <x v="1"/>
    <s v="Supplier B"/>
    <x v="2"/>
    <d v="2025-01-25T00:00:00"/>
    <d v="2025-02-07T00:00:00"/>
    <n v="470"/>
    <n v="1"/>
    <n v="252.24"/>
    <n v="13"/>
    <n v="13"/>
    <x v="0"/>
  </r>
  <r>
    <x v="112"/>
    <x v="2"/>
    <s v="Supplier A"/>
    <x v="3"/>
    <d v="2025-03-17T00:00:00"/>
    <d v="2025-04-06T00:00:00"/>
    <n v="283"/>
    <n v="0"/>
    <n v="329.95"/>
    <n v="19"/>
    <n v="20"/>
    <x v="1"/>
  </r>
  <r>
    <x v="113"/>
    <x v="3"/>
    <s v="Supplier C"/>
    <x v="1"/>
    <d v="2025-03-21T00:00:00"/>
    <d v="2025-04-04T00:00:00"/>
    <n v="452"/>
    <n v="1"/>
    <n v="105.44"/>
    <n v="14"/>
    <n v="14"/>
    <x v="0"/>
  </r>
  <r>
    <x v="114"/>
    <x v="2"/>
    <s v="Supplier C"/>
    <x v="2"/>
    <d v="2025-02-19T00:00:00"/>
    <d v="2025-02-21T00:00:00"/>
    <n v="195"/>
    <n v="1"/>
    <n v="163.01"/>
    <n v="2"/>
    <n v="2"/>
    <x v="0"/>
  </r>
  <r>
    <x v="115"/>
    <x v="3"/>
    <s v="Supplier B"/>
    <x v="0"/>
    <d v="2025-02-28T00:00:00"/>
    <d v="2025-03-09T00:00:00"/>
    <n v="197"/>
    <n v="0"/>
    <n v="223.23"/>
    <n v="9"/>
    <n v="9"/>
    <x v="0"/>
  </r>
  <r>
    <x v="116"/>
    <x v="3"/>
    <s v="Supplier D"/>
    <x v="2"/>
    <d v="2025-02-26T00:00:00"/>
    <d v="2025-03-17T00:00:00"/>
    <n v="473"/>
    <n v="1"/>
    <n v="190.65"/>
    <n v="19"/>
    <n v="19"/>
    <x v="0"/>
  </r>
  <r>
    <x v="117"/>
    <x v="2"/>
    <s v="Supplier C"/>
    <x v="0"/>
    <d v="2025-02-02T00:00:00"/>
    <d v="2025-02-15T00:00:00"/>
    <n v="362"/>
    <n v="0"/>
    <n v="163.32"/>
    <n v="10"/>
    <n v="13"/>
    <x v="1"/>
  </r>
  <r>
    <x v="118"/>
    <x v="2"/>
    <s v="Supplier C"/>
    <x v="1"/>
    <d v="2025-03-04T00:00:00"/>
    <d v="2025-03-06T00:00:00"/>
    <n v="307"/>
    <n v="0"/>
    <n v="282.62"/>
    <n v="2"/>
    <n v="2"/>
    <x v="0"/>
  </r>
  <r>
    <x v="119"/>
    <x v="4"/>
    <s v="Supplier B"/>
    <x v="0"/>
    <d v="2025-02-02T00:00:00"/>
    <d v="2025-02-03T00:00:00"/>
    <n v="404"/>
    <n v="0"/>
    <n v="108.89"/>
    <n v="1"/>
    <n v="1"/>
    <x v="0"/>
  </r>
  <r>
    <x v="120"/>
    <x v="3"/>
    <s v="Supplier C"/>
    <x v="3"/>
    <d v="2025-04-05T00:00:00"/>
    <d v="2025-04-18T00:00:00"/>
    <n v="499"/>
    <n v="1"/>
    <n v="288.25"/>
    <n v="13"/>
    <n v="13"/>
    <x v="0"/>
  </r>
  <r>
    <x v="121"/>
    <x v="4"/>
    <s v="Supplier C"/>
    <x v="1"/>
    <d v="2025-04-06T00:00:00"/>
    <d v="2025-04-25T00:00:00"/>
    <n v="444"/>
    <n v="0"/>
    <n v="359.22"/>
    <n v="19"/>
    <n v="19"/>
    <x v="0"/>
  </r>
  <r>
    <x v="122"/>
    <x v="0"/>
    <s v="Supplier C"/>
    <x v="0"/>
    <d v="2025-04-01T00:00:00"/>
    <d v="2025-04-04T00:00:00"/>
    <n v="305"/>
    <n v="0"/>
    <n v="56.09"/>
    <n v="3"/>
    <n v="3"/>
    <x v="0"/>
  </r>
  <r>
    <x v="123"/>
    <x v="1"/>
    <s v="Supplier D"/>
    <x v="0"/>
    <d v="2025-03-16T00:00:00"/>
    <d v="2025-03-30T00:00:00"/>
    <n v="20"/>
    <n v="0"/>
    <n v="313.62"/>
    <n v="10"/>
    <n v="14"/>
    <x v="1"/>
  </r>
  <r>
    <x v="124"/>
    <x v="3"/>
    <s v="Supplier A"/>
    <x v="1"/>
    <d v="2025-02-02T00:00:00"/>
    <d v="2025-02-10T00:00:00"/>
    <n v="101"/>
    <n v="0"/>
    <n v="315.31"/>
    <n v="8"/>
    <n v="8"/>
    <x v="0"/>
  </r>
  <r>
    <x v="125"/>
    <x v="2"/>
    <s v="Supplier C"/>
    <x v="1"/>
    <d v="2025-03-02T00:00:00"/>
    <d v="2025-03-06T00:00:00"/>
    <n v="201"/>
    <n v="1"/>
    <n v="325.37"/>
    <n v="4"/>
    <n v="4"/>
    <x v="0"/>
  </r>
  <r>
    <x v="126"/>
    <x v="4"/>
    <s v="Supplier C"/>
    <x v="3"/>
    <d v="2025-03-11T00:00:00"/>
    <d v="2025-03-18T00:00:00"/>
    <n v="392"/>
    <n v="0"/>
    <n v="114.41"/>
    <n v="7"/>
    <n v="7"/>
    <x v="0"/>
  </r>
  <r>
    <x v="127"/>
    <x v="2"/>
    <s v="Supplier A"/>
    <x v="0"/>
    <d v="2025-03-10T00:00:00"/>
    <d v="2025-03-15T00:00:00"/>
    <n v="149"/>
    <n v="1"/>
    <n v="314.82"/>
    <n v="5"/>
    <n v="5"/>
    <x v="0"/>
  </r>
  <r>
    <x v="128"/>
    <x v="0"/>
    <s v="Supplier B"/>
    <x v="0"/>
    <d v="2025-02-06T00:00:00"/>
    <d v="2025-03-02T00:00:00"/>
    <n v="267"/>
    <n v="0"/>
    <n v="388.56"/>
    <n v="19"/>
    <n v="24"/>
    <x v="1"/>
  </r>
  <r>
    <x v="129"/>
    <x v="4"/>
    <s v="Supplier A"/>
    <x v="0"/>
    <d v="2025-03-26T00:00:00"/>
    <d v="2025-04-04T00:00:00"/>
    <n v="85"/>
    <n v="1"/>
    <n v="56.02"/>
    <n v="9"/>
    <n v="9"/>
    <x v="0"/>
  </r>
  <r>
    <x v="130"/>
    <x v="0"/>
    <s v="Supplier C"/>
    <x v="2"/>
    <d v="2025-02-10T00:00:00"/>
    <d v="2025-02-19T00:00:00"/>
    <n v="214"/>
    <n v="0"/>
    <n v="282.16000000000003"/>
    <n v="9"/>
    <n v="9"/>
    <x v="0"/>
  </r>
  <r>
    <x v="131"/>
    <x v="2"/>
    <s v="Supplier A"/>
    <x v="2"/>
    <d v="2025-02-20T00:00:00"/>
    <d v="2025-03-12T00:00:00"/>
    <n v="79"/>
    <n v="0"/>
    <n v="66.44"/>
    <n v="18"/>
    <n v="20"/>
    <x v="1"/>
  </r>
  <r>
    <x v="132"/>
    <x v="0"/>
    <s v="Supplier B"/>
    <x v="2"/>
    <d v="2025-02-18T00:00:00"/>
    <d v="2025-02-26T00:00:00"/>
    <n v="401"/>
    <n v="0"/>
    <n v="94.25"/>
    <n v="8"/>
    <n v="8"/>
    <x v="0"/>
  </r>
  <r>
    <x v="133"/>
    <x v="1"/>
    <s v="Supplier D"/>
    <x v="0"/>
    <d v="2025-02-05T00:00:00"/>
    <d v="2025-02-13T00:00:00"/>
    <n v="245"/>
    <n v="0"/>
    <n v="490.97"/>
    <n v="8"/>
    <n v="8"/>
    <x v="0"/>
  </r>
  <r>
    <x v="134"/>
    <x v="4"/>
    <s v="Supplier D"/>
    <x v="0"/>
    <d v="2025-02-07T00:00:00"/>
    <d v="2025-02-13T00:00:00"/>
    <n v="220"/>
    <n v="0"/>
    <n v="397.82"/>
    <n v="6"/>
    <n v="6"/>
    <x v="0"/>
  </r>
  <r>
    <x v="135"/>
    <x v="2"/>
    <s v="Supplier C"/>
    <x v="2"/>
    <d v="2025-01-26T00:00:00"/>
    <d v="2025-02-14T00:00:00"/>
    <n v="479"/>
    <n v="1"/>
    <n v="260.45999999999998"/>
    <n v="18"/>
    <n v="19"/>
    <x v="1"/>
  </r>
  <r>
    <x v="136"/>
    <x v="1"/>
    <s v="Supplier C"/>
    <x v="2"/>
    <d v="2025-01-21T00:00:00"/>
    <d v="2025-01-28T00:00:00"/>
    <n v="202"/>
    <n v="0"/>
    <n v="431.39"/>
    <n v="5"/>
    <n v="7"/>
    <x v="1"/>
  </r>
  <r>
    <x v="137"/>
    <x v="2"/>
    <s v="Supplier C"/>
    <x v="1"/>
    <d v="2025-04-08T00:00:00"/>
    <d v="2025-04-17T00:00:00"/>
    <n v="57"/>
    <n v="0"/>
    <n v="285.07"/>
    <n v="9"/>
    <n v="9"/>
    <x v="0"/>
  </r>
  <r>
    <x v="138"/>
    <x v="2"/>
    <s v="Supplier B"/>
    <x v="2"/>
    <d v="2025-02-09T00:00:00"/>
    <d v="2025-02-24T00:00:00"/>
    <n v="214"/>
    <n v="0"/>
    <n v="114.01"/>
    <n v="15"/>
    <n v="15"/>
    <x v="0"/>
  </r>
  <r>
    <x v="139"/>
    <x v="4"/>
    <s v="Supplier D"/>
    <x v="1"/>
    <d v="2025-01-31T00:00:00"/>
    <d v="2025-02-18T00:00:00"/>
    <n v="228"/>
    <n v="0"/>
    <n v="8.64"/>
    <n v="18"/>
    <n v="18"/>
    <x v="0"/>
  </r>
  <r>
    <x v="140"/>
    <x v="2"/>
    <s v="Supplier A"/>
    <x v="2"/>
    <d v="2025-02-04T00:00:00"/>
    <d v="2025-02-08T00:00:00"/>
    <n v="330"/>
    <n v="0"/>
    <n v="227.93"/>
    <n v="3"/>
    <n v="4"/>
    <x v="1"/>
  </r>
  <r>
    <x v="141"/>
    <x v="2"/>
    <s v="Supplier C"/>
    <x v="1"/>
    <d v="2025-03-28T00:00:00"/>
    <d v="2025-04-05T00:00:00"/>
    <n v="489"/>
    <n v="0"/>
    <n v="111.2"/>
    <n v="8"/>
    <n v="8"/>
    <x v="0"/>
  </r>
  <r>
    <x v="142"/>
    <x v="4"/>
    <s v="Supplier A"/>
    <x v="1"/>
    <d v="2025-03-25T00:00:00"/>
    <d v="2025-03-27T00:00:00"/>
    <n v="340"/>
    <n v="1"/>
    <n v="15.55"/>
    <n v="2"/>
    <n v="2"/>
    <x v="0"/>
  </r>
  <r>
    <x v="143"/>
    <x v="4"/>
    <s v="Supplier B"/>
    <x v="3"/>
    <d v="2025-03-27T00:00:00"/>
    <d v="2025-04-01T00:00:00"/>
    <n v="302"/>
    <n v="0"/>
    <n v="126.96"/>
    <n v="5"/>
    <n v="5"/>
    <x v="0"/>
  </r>
  <r>
    <x v="144"/>
    <x v="1"/>
    <s v="Supplier B"/>
    <x v="2"/>
    <d v="2025-02-07T00:00:00"/>
    <d v="2025-02-19T00:00:00"/>
    <n v="182"/>
    <n v="0"/>
    <n v="133.47999999999999"/>
    <n v="10"/>
    <n v="12"/>
    <x v="1"/>
  </r>
  <r>
    <x v="145"/>
    <x v="0"/>
    <s v="Supplier A"/>
    <x v="2"/>
    <d v="2025-02-21T00:00:00"/>
    <d v="2025-03-05T00:00:00"/>
    <n v="44"/>
    <n v="1"/>
    <n v="13.63"/>
    <n v="12"/>
    <n v="12"/>
    <x v="0"/>
  </r>
  <r>
    <x v="146"/>
    <x v="0"/>
    <s v="Supplier B"/>
    <x v="0"/>
    <d v="2025-01-30T00:00:00"/>
    <d v="2025-02-07T00:00:00"/>
    <n v="389"/>
    <n v="1"/>
    <n v="314.87"/>
    <n v="8"/>
    <n v="8"/>
    <x v="0"/>
  </r>
  <r>
    <x v="147"/>
    <x v="0"/>
    <s v="Supplier D"/>
    <x v="1"/>
    <d v="2025-03-15T00:00:00"/>
    <d v="2025-03-21T00:00:00"/>
    <n v="188"/>
    <n v="0"/>
    <n v="221.9"/>
    <n v="6"/>
    <n v="6"/>
    <x v="0"/>
  </r>
  <r>
    <x v="148"/>
    <x v="3"/>
    <s v="Supplier D"/>
    <x v="2"/>
    <d v="2025-03-25T00:00:00"/>
    <d v="2025-04-05T00:00:00"/>
    <n v="416"/>
    <n v="0"/>
    <n v="395.35"/>
    <n v="6"/>
    <n v="11"/>
    <x v="1"/>
  </r>
  <r>
    <x v="149"/>
    <x v="3"/>
    <s v="Supplier C"/>
    <x v="3"/>
    <d v="2025-01-26T00:00:00"/>
    <d v="2025-02-04T00:00:00"/>
    <n v="5"/>
    <n v="0"/>
    <n v="85.16"/>
    <n v="9"/>
    <n v="9"/>
    <x v="0"/>
  </r>
  <r>
    <x v="150"/>
    <x v="2"/>
    <s v="Supplier A"/>
    <x v="0"/>
    <d v="2025-03-15T00:00:00"/>
    <d v="2025-04-07T00:00:00"/>
    <n v="336"/>
    <n v="0"/>
    <n v="195.8"/>
    <n v="18"/>
    <n v="23"/>
    <x v="1"/>
  </r>
  <r>
    <x v="151"/>
    <x v="0"/>
    <s v="Supplier B"/>
    <x v="1"/>
    <d v="2025-03-16T00:00:00"/>
    <d v="2025-03-30T00:00:00"/>
    <n v="6"/>
    <n v="1"/>
    <n v="104.09"/>
    <n v="13"/>
    <n v="14"/>
    <x v="1"/>
  </r>
  <r>
    <x v="152"/>
    <x v="4"/>
    <s v="Supplier D"/>
    <x v="0"/>
    <d v="2025-03-23T00:00:00"/>
    <d v="2025-03-30T00:00:00"/>
    <n v="373"/>
    <n v="1"/>
    <n v="466.55"/>
    <n v="7"/>
    <n v="7"/>
    <x v="0"/>
  </r>
  <r>
    <x v="153"/>
    <x v="2"/>
    <s v="Supplier D"/>
    <x v="2"/>
    <d v="2025-03-07T00:00:00"/>
    <d v="2025-03-31T00:00:00"/>
    <n v="153"/>
    <n v="0"/>
    <n v="211.86"/>
    <n v="19"/>
    <n v="24"/>
    <x v="1"/>
  </r>
  <r>
    <x v="154"/>
    <x v="0"/>
    <s v="Supplier C"/>
    <x v="1"/>
    <d v="2025-03-01T00:00:00"/>
    <d v="2025-03-16T00:00:00"/>
    <n v="222"/>
    <n v="1"/>
    <n v="219.39"/>
    <n v="15"/>
    <n v="15"/>
    <x v="0"/>
  </r>
  <r>
    <x v="155"/>
    <x v="1"/>
    <s v="Supplier C"/>
    <x v="0"/>
    <d v="2025-03-20T00:00:00"/>
    <d v="2025-04-04T00:00:00"/>
    <n v="437"/>
    <n v="0"/>
    <n v="374.1"/>
    <n v="13"/>
    <n v="15"/>
    <x v="1"/>
  </r>
  <r>
    <x v="156"/>
    <x v="2"/>
    <s v="Supplier A"/>
    <x v="2"/>
    <d v="2025-03-27T00:00:00"/>
    <d v="2025-04-05T00:00:00"/>
    <n v="374"/>
    <n v="1"/>
    <n v="339.35"/>
    <n v="9"/>
    <n v="9"/>
    <x v="0"/>
  </r>
  <r>
    <x v="157"/>
    <x v="1"/>
    <s v="Supplier D"/>
    <x v="0"/>
    <d v="2025-02-04T00:00:00"/>
    <d v="2025-02-15T00:00:00"/>
    <n v="79"/>
    <n v="0"/>
    <n v="459.64"/>
    <n v="11"/>
    <n v="11"/>
    <x v="0"/>
  </r>
  <r>
    <x v="158"/>
    <x v="4"/>
    <s v="Supplier A"/>
    <x v="0"/>
    <d v="2025-03-15T00:00:00"/>
    <d v="2025-03-29T00:00:00"/>
    <n v="314"/>
    <n v="0"/>
    <n v="491.08"/>
    <n v="11"/>
    <n v="14"/>
    <x v="1"/>
  </r>
  <r>
    <x v="159"/>
    <x v="1"/>
    <s v="Supplier C"/>
    <x v="3"/>
    <d v="2025-02-17T00:00:00"/>
    <d v="2025-02-23T00:00:00"/>
    <n v="470"/>
    <n v="0"/>
    <n v="259.08"/>
    <n v="6"/>
    <n v="6"/>
    <x v="0"/>
  </r>
  <r>
    <x v="160"/>
    <x v="1"/>
    <s v="Supplier C"/>
    <x v="0"/>
    <d v="2025-02-07T00:00:00"/>
    <d v="2025-02-20T00:00:00"/>
    <n v="201"/>
    <n v="0"/>
    <n v="57.56"/>
    <n v="13"/>
    <n v="13"/>
    <x v="0"/>
  </r>
  <r>
    <x v="161"/>
    <x v="3"/>
    <s v="Supplier D"/>
    <x v="1"/>
    <d v="2025-02-18T00:00:00"/>
    <d v="2025-03-02T00:00:00"/>
    <n v="325"/>
    <n v="0"/>
    <n v="255.26"/>
    <n v="10"/>
    <n v="12"/>
    <x v="1"/>
  </r>
  <r>
    <x v="162"/>
    <x v="4"/>
    <s v="Supplier D"/>
    <x v="0"/>
    <d v="2025-03-01T00:00:00"/>
    <d v="2025-03-15T00:00:00"/>
    <n v="260"/>
    <n v="0"/>
    <n v="284.38"/>
    <n v="9"/>
    <n v="14"/>
    <x v="1"/>
  </r>
  <r>
    <x v="163"/>
    <x v="1"/>
    <s v="Supplier C"/>
    <x v="1"/>
    <d v="2025-04-08T00:00:00"/>
    <d v="2025-04-17T00:00:00"/>
    <n v="424"/>
    <n v="0"/>
    <n v="408.12"/>
    <n v="9"/>
    <n v="9"/>
    <x v="0"/>
  </r>
  <r>
    <x v="164"/>
    <x v="3"/>
    <s v="Supplier C"/>
    <x v="0"/>
    <d v="2025-02-15T00:00:00"/>
    <d v="2025-02-25T00:00:00"/>
    <n v="430"/>
    <n v="0"/>
    <n v="111.62"/>
    <n v="10"/>
    <n v="10"/>
    <x v="0"/>
  </r>
  <r>
    <x v="165"/>
    <x v="4"/>
    <s v="Supplier D"/>
    <x v="0"/>
    <d v="2025-03-21T00:00:00"/>
    <d v="2025-03-23T00:00:00"/>
    <n v="168"/>
    <n v="0"/>
    <n v="111.54"/>
    <n v="2"/>
    <n v="2"/>
    <x v="0"/>
  </r>
  <r>
    <x v="166"/>
    <x v="1"/>
    <s v="Supplier A"/>
    <x v="1"/>
    <d v="2025-02-16T00:00:00"/>
    <d v="2025-03-07T00:00:00"/>
    <n v="437"/>
    <n v="0"/>
    <n v="393.02"/>
    <n v="19"/>
    <n v="19"/>
    <x v="0"/>
  </r>
  <r>
    <x v="167"/>
    <x v="4"/>
    <s v="Supplier B"/>
    <x v="2"/>
    <d v="2025-03-04T00:00:00"/>
    <d v="2025-03-14T00:00:00"/>
    <n v="497"/>
    <n v="0"/>
    <n v="145.66"/>
    <n v="10"/>
    <n v="10"/>
    <x v="0"/>
  </r>
  <r>
    <x v="168"/>
    <x v="3"/>
    <s v="Supplier D"/>
    <x v="3"/>
    <d v="2025-02-27T00:00:00"/>
    <d v="2025-03-15T00:00:00"/>
    <n v="21"/>
    <n v="0"/>
    <n v="339.48"/>
    <n v="16"/>
    <n v="16"/>
    <x v="0"/>
  </r>
  <r>
    <x v="169"/>
    <x v="2"/>
    <s v="Supplier D"/>
    <x v="0"/>
    <d v="2025-03-14T00:00:00"/>
    <d v="2025-03-16T00:00:00"/>
    <n v="179"/>
    <n v="0"/>
    <n v="79.040000000000006"/>
    <n v="2"/>
    <n v="2"/>
    <x v="0"/>
  </r>
  <r>
    <x v="170"/>
    <x v="3"/>
    <s v="Supplier B"/>
    <x v="3"/>
    <d v="2025-03-26T00:00:00"/>
    <d v="2025-04-01T00:00:00"/>
    <n v="167"/>
    <n v="0"/>
    <n v="435.08"/>
    <n v="6"/>
    <n v="6"/>
    <x v="0"/>
  </r>
  <r>
    <x v="171"/>
    <x v="1"/>
    <s v="Supplier A"/>
    <x v="3"/>
    <d v="2025-03-25T00:00:00"/>
    <d v="2025-03-31T00:00:00"/>
    <n v="360"/>
    <n v="0"/>
    <n v="275.2"/>
    <n v="3"/>
    <n v="6"/>
    <x v="1"/>
  </r>
  <r>
    <x v="172"/>
    <x v="3"/>
    <s v="Supplier C"/>
    <x v="1"/>
    <d v="2025-03-07T00:00:00"/>
    <d v="2025-03-15T00:00:00"/>
    <n v="38"/>
    <n v="0"/>
    <n v="359.91"/>
    <n v="8"/>
    <n v="8"/>
    <x v="0"/>
  </r>
  <r>
    <x v="173"/>
    <x v="3"/>
    <s v="Supplier D"/>
    <x v="0"/>
    <d v="2025-02-11T00:00:00"/>
    <d v="2025-02-21T00:00:00"/>
    <n v="419"/>
    <n v="0"/>
    <n v="404.24"/>
    <n v="10"/>
    <n v="10"/>
    <x v="0"/>
  </r>
  <r>
    <x v="174"/>
    <x v="0"/>
    <s v="Supplier A"/>
    <x v="3"/>
    <d v="2025-03-12T00:00:00"/>
    <d v="2025-03-14T00:00:00"/>
    <n v="157"/>
    <n v="0"/>
    <n v="56.69"/>
    <n v="2"/>
    <n v="2"/>
    <x v="0"/>
  </r>
  <r>
    <x v="175"/>
    <x v="0"/>
    <s v="Supplier A"/>
    <x v="3"/>
    <d v="2025-03-30T00:00:00"/>
    <d v="2025-04-03T00:00:00"/>
    <n v="309"/>
    <n v="0"/>
    <n v="137.81"/>
    <n v="4"/>
    <n v="4"/>
    <x v="0"/>
  </r>
  <r>
    <x v="176"/>
    <x v="3"/>
    <s v="Supplier B"/>
    <x v="1"/>
    <d v="2025-02-14T00:00:00"/>
    <d v="2025-02-16T00:00:00"/>
    <n v="311"/>
    <n v="0"/>
    <n v="66.78"/>
    <n v="2"/>
    <n v="2"/>
    <x v="0"/>
  </r>
  <r>
    <x v="177"/>
    <x v="3"/>
    <s v="Supplier B"/>
    <x v="0"/>
    <d v="2025-02-06T00:00:00"/>
    <d v="2025-02-19T00:00:00"/>
    <n v="443"/>
    <n v="0"/>
    <n v="208.69"/>
    <n v="13"/>
    <n v="13"/>
    <x v="0"/>
  </r>
  <r>
    <x v="178"/>
    <x v="3"/>
    <s v="Supplier A"/>
    <x v="1"/>
    <d v="2025-04-09T00:00:00"/>
    <d v="2025-04-22T00:00:00"/>
    <n v="488"/>
    <n v="0"/>
    <n v="235.03"/>
    <n v="13"/>
    <n v="13"/>
    <x v="0"/>
  </r>
  <r>
    <x v="179"/>
    <x v="1"/>
    <s v="Supplier C"/>
    <x v="2"/>
    <d v="2025-04-03T00:00:00"/>
    <d v="2025-04-09T00:00:00"/>
    <n v="296"/>
    <n v="0"/>
    <n v="47.58"/>
    <n v="6"/>
    <n v="6"/>
    <x v="0"/>
  </r>
  <r>
    <x v="180"/>
    <x v="3"/>
    <s v="Supplier A"/>
    <x v="3"/>
    <d v="2025-02-20T00:00:00"/>
    <d v="2025-03-07T00:00:00"/>
    <n v="274"/>
    <n v="0"/>
    <n v="126.98"/>
    <n v="15"/>
    <n v="15"/>
    <x v="0"/>
  </r>
  <r>
    <x v="181"/>
    <x v="1"/>
    <s v="Supplier B"/>
    <x v="3"/>
    <d v="2025-02-24T00:00:00"/>
    <d v="2025-03-07T00:00:00"/>
    <n v="328"/>
    <n v="0"/>
    <n v="484.08"/>
    <n v="10"/>
    <n v="11"/>
    <x v="1"/>
  </r>
  <r>
    <x v="182"/>
    <x v="3"/>
    <s v="Supplier C"/>
    <x v="2"/>
    <d v="2025-02-03T00:00:00"/>
    <d v="2025-02-13T00:00:00"/>
    <n v="420"/>
    <n v="0"/>
    <n v="235.63"/>
    <n v="10"/>
    <n v="10"/>
    <x v="0"/>
  </r>
  <r>
    <x v="183"/>
    <x v="2"/>
    <s v="Supplier D"/>
    <x v="1"/>
    <d v="2025-02-23T00:00:00"/>
    <d v="2025-03-15T00:00:00"/>
    <n v="140"/>
    <n v="0"/>
    <n v="216.97"/>
    <n v="19"/>
    <n v="20"/>
    <x v="1"/>
  </r>
  <r>
    <x v="184"/>
    <x v="1"/>
    <s v="Supplier B"/>
    <x v="2"/>
    <d v="2025-01-29T00:00:00"/>
    <d v="2025-02-05T00:00:00"/>
    <n v="164"/>
    <n v="0"/>
    <n v="374.35"/>
    <n v="5"/>
    <n v="7"/>
    <x v="1"/>
  </r>
  <r>
    <x v="185"/>
    <x v="4"/>
    <s v="Supplier B"/>
    <x v="0"/>
    <d v="2025-04-08T00:00:00"/>
    <d v="2025-04-24T00:00:00"/>
    <n v="407"/>
    <n v="0"/>
    <n v="487.23"/>
    <n v="16"/>
    <n v="16"/>
    <x v="0"/>
  </r>
  <r>
    <x v="186"/>
    <x v="2"/>
    <s v="Supplier C"/>
    <x v="2"/>
    <d v="2025-02-12T00:00:00"/>
    <d v="2025-02-16T00:00:00"/>
    <n v="492"/>
    <n v="0"/>
    <n v="190.53"/>
    <n v="4"/>
    <n v="4"/>
    <x v="0"/>
  </r>
  <r>
    <x v="187"/>
    <x v="1"/>
    <s v="Supplier D"/>
    <x v="2"/>
    <d v="2025-03-22T00:00:00"/>
    <d v="2025-04-05T00:00:00"/>
    <n v="452"/>
    <n v="0"/>
    <n v="251.58"/>
    <n v="10"/>
    <n v="14"/>
    <x v="1"/>
  </r>
  <r>
    <x v="188"/>
    <x v="2"/>
    <s v="Supplier D"/>
    <x v="2"/>
    <d v="2025-01-31T00:00:00"/>
    <d v="2025-02-17T00:00:00"/>
    <n v="84"/>
    <n v="0"/>
    <n v="15.29"/>
    <n v="13"/>
    <n v="17"/>
    <x v="1"/>
  </r>
  <r>
    <x v="189"/>
    <x v="0"/>
    <s v="Supplier C"/>
    <x v="3"/>
    <d v="2025-02-20T00:00:00"/>
    <d v="2025-03-08T00:00:00"/>
    <n v="420"/>
    <n v="0"/>
    <n v="249.92"/>
    <n v="16"/>
    <n v="16"/>
    <x v="0"/>
  </r>
  <r>
    <x v="190"/>
    <x v="0"/>
    <s v="Supplier B"/>
    <x v="0"/>
    <d v="2025-02-16T00:00:00"/>
    <d v="2025-02-20T00:00:00"/>
    <n v="10"/>
    <n v="0"/>
    <n v="285.17"/>
    <n v="4"/>
    <n v="4"/>
    <x v="0"/>
  </r>
  <r>
    <x v="191"/>
    <x v="3"/>
    <s v="Supplier A"/>
    <x v="2"/>
    <d v="2025-02-11T00:00:00"/>
    <d v="2025-02-25T00:00:00"/>
    <n v="380"/>
    <n v="0"/>
    <n v="245.53"/>
    <n v="13"/>
    <n v="14"/>
    <x v="1"/>
  </r>
  <r>
    <x v="192"/>
    <x v="4"/>
    <s v="Supplier D"/>
    <x v="2"/>
    <d v="2025-03-11T00:00:00"/>
    <d v="2025-03-29T00:00:00"/>
    <n v="219"/>
    <n v="1"/>
    <n v="33.4"/>
    <n v="18"/>
    <n v="18"/>
    <x v="0"/>
  </r>
  <r>
    <x v="193"/>
    <x v="0"/>
    <s v="Supplier C"/>
    <x v="1"/>
    <d v="2025-04-10T00:00:00"/>
    <d v="2025-04-19T00:00:00"/>
    <n v="224"/>
    <n v="0"/>
    <n v="126.15"/>
    <n v="9"/>
    <n v="9"/>
    <x v="0"/>
  </r>
  <r>
    <x v="194"/>
    <x v="3"/>
    <s v="Supplier D"/>
    <x v="3"/>
    <d v="2025-03-30T00:00:00"/>
    <d v="2025-04-14T00:00:00"/>
    <n v="78"/>
    <n v="0"/>
    <n v="206.24"/>
    <n v="15"/>
    <n v="15"/>
    <x v="0"/>
  </r>
  <r>
    <x v="195"/>
    <x v="3"/>
    <s v="Supplier D"/>
    <x v="2"/>
    <d v="2025-01-26T00:00:00"/>
    <d v="2025-02-06T00:00:00"/>
    <n v="197"/>
    <n v="0"/>
    <n v="492.86"/>
    <n v="11"/>
    <n v="11"/>
    <x v="0"/>
  </r>
  <r>
    <x v="196"/>
    <x v="4"/>
    <s v="Supplier B"/>
    <x v="3"/>
    <d v="2025-04-05T00:00:00"/>
    <d v="2025-04-21T00:00:00"/>
    <n v="460"/>
    <n v="1"/>
    <n v="362.09"/>
    <n v="13"/>
    <n v="16"/>
    <x v="1"/>
  </r>
  <r>
    <x v="197"/>
    <x v="3"/>
    <s v="Supplier B"/>
    <x v="3"/>
    <d v="2025-03-05T00:00:00"/>
    <d v="2025-03-16T00:00:00"/>
    <n v="75"/>
    <n v="1"/>
    <n v="208.04"/>
    <n v="11"/>
    <n v="11"/>
    <x v="0"/>
  </r>
  <r>
    <x v="198"/>
    <x v="2"/>
    <s v="Supplier C"/>
    <x v="1"/>
    <d v="2025-01-21T00:00:00"/>
    <d v="2025-02-02T00:00:00"/>
    <n v="333"/>
    <n v="0"/>
    <n v="254.58"/>
    <n v="12"/>
    <n v="12"/>
    <x v="0"/>
  </r>
  <r>
    <x v="199"/>
    <x v="1"/>
    <s v="Supplier A"/>
    <x v="3"/>
    <d v="2025-02-12T00:00:00"/>
    <d v="2025-02-24T00:00:00"/>
    <n v="225"/>
    <n v="0"/>
    <n v="170.76"/>
    <n v="12"/>
    <n v="12"/>
    <x v="0"/>
  </r>
  <r>
    <x v="200"/>
    <x v="4"/>
    <s v="Supplier D"/>
    <x v="1"/>
    <d v="2025-02-10T00:00:00"/>
    <d v="2025-02-22T00:00:00"/>
    <n v="81"/>
    <n v="1"/>
    <n v="360.96"/>
    <n v="11"/>
    <n v="12"/>
    <x v="1"/>
  </r>
  <r>
    <x v="201"/>
    <x v="4"/>
    <s v="Supplier D"/>
    <x v="1"/>
    <d v="2025-04-04T00:00:00"/>
    <d v="2025-04-06T00:00:00"/>
    <n v="352"/>
    <n v="1"/>
    <n v="490.19"/>
    <n v="2"/>
    <n v="2"/>
    <x v="0"/>
  </r>
  <r>
    <x v="202"/>
    <x v="2"/>
    <s v="Supplier C"/>
    <x v="3"/>
    <d v="2025-03-14T00:00:00"/>
    <d v="2025-03-18T00:00:00"/>
    <n v="86"/>
    <n v="0"/>
    <n v="296.25"/>
    <n v="4"/>
    <n v="4"/>
    <x v="0"/>
  </r>
  <r>
    <x v="203"/>
    <x v="2"/>
    <s v="Supplier B"/>
    <x v="0"/>
    <d v="2025-03-23T00:00:00"/>
    <d v="2025-04-07T00:00:00"/>
    <n v="338"/>
    <n v="0"/>
    <n v="218.42"/>
    <n v="11"/>
    <n v="15"/>
    <x v="1"/>
  </r>
  <r>
    <x v="204"/>
    <x v="4"/>
    <s v="Supplier D"/>
    <x v="0"/>
    <d v="2025-02-25T00:00:00"/>
    <d v="2025-03-13T00:00:00"/>
    <n v="399"/>
    <n v="0"/>
    <n v="298.67"/>
    <n v="11"/>
    <n v="16"/>
    <x v="1"/>
  </r>
  <r>
    <x v="205"/>
    <x v="4"/>
    <s v="Supplier B"/>
    <x v="3"/>
    <d v="2025-03-06T00:00:00"/>
    <d v="2025-03-22T00:00:00"/>
    <n v="297"/>
    <n v="1"/>
    <n v="429.37"/>
    <n v="16"/>
    <n v="16"/>
    <x v="0"/>
  </r>
  <r>
    <x v="206"/>
    <x v="3"/>
    <s v="Supplier A"/>
    <x v="3"/>
    <d v="2025-03-05T00:00:00"/>
    <d v="2025-03-21T00:00:00"/>
    <n v="379"/>
    <n v="1"/>
    <n v="274.48"/>
    <n v="16"/>
    <n v="16"/>
    <x v="0"/>
  </r>
  <r>
    <x v="207"/>
    <x v="4"/>
    <s v="Supplier D"/>
    <x v="1"/>
    <d v="2025-03-16T00:00:00"/>
    <d v="2025-03-17T00:00:00"/>
    <n v="300"/>
    <n v="0"/>
    <n v="107.07"/>
    <n v="1"/>
    <n v="1"/>
    <x v="0"/>
  </r>
  <r>
    <x v="208"/>
    <x v="2"/>
    <s v="Supplier B"/>
    <x v="1"/>
    <d v="2025-03-06T00:00:00"/>
    <d v="2025-03-17T00:00:00"/>
    <n v="321"/>
    <n v="0"/>
    <n v="57.98"/>
    <n v="11"/>
    <n v="11"/>
    <x v="0"/>
  </r>
  <r>
    <x v="209"/>
    <x v="3"/>
    <s v="Supplier B"/>
    <x v="1"/>
    <d v="2025-03-10T00:00:00"/>
    <d v="2025-03-26T00:00:00"/>
    <n v="33"/>
    <n v="0"/>
    <n v="30.93"/>
    <n v="13"/>
    <n v="16"/>
    <x v="1"/>
  </r>
  <r>
    <x v="210"/>
    <x v="2"/>
    <s v="Supplier C"/>
    <x v="1"/>
    <d v="2025-02-07T00:00:00"/>
    <d v="2025-02-09T00:00:00"/>
    <n v="218"/>
    <n v="0"/>
    <n v="424.21"/>
    <n v="2"/>
    <n v="2"/>
    <x v="0"/>
  </r>
  <r>
    <x v="211"/>
    <x v="4"/>
    <s v="Supplier B"/>
    <x v="1"/>
    <d v="2025-01-26T00:00:00"/>
    <d v="2025-02-02T00:00:00"/>
    <n v="329"/>
    <n v="1"/>
    <n v="36.799999999999997"/>
    <n v="7"/>
    <n v="7"/>
    <x v="0"/>
  </r>
  <r>
    <x v="212"/>
    <x v="2"/>
    <s v="Supplier B"/>
    <x v="2"/>
    <d v="2025-02-27T00:00:00"/>
    <d v="2025-03-06T00:00:00"/>
    <n v="76"/>
    <n v="1"/>
    <n v="110.95"/>
    <n v="6"/>
    <n v="7"/>
    <x v="1"/>
  </r>
  <r>
    <x v="213"/>
    <x v="3"/>
    <s v="Supplier C"/>
    <x v="1"/>
    <d v="2025-02-12T00:00:00"/>
    <d v="2025-02-21T00:00:00"/>
    <n v="421"/>
    <n v="0"/>
    <n v="486.54"/>
    <n v="9"/>
    <n v="9"/>
    <x v="0"/>
  </r>
  <r>
    <x v="214"/>
    <x v="1"/>
    <s v="Supplier D"/>
    <x v="0"/>
    <d v="2025-02-03T00:00:00"/>
    <d v="2025-02-18T00:00:00"/>
    <n v="1"/>
    <n v="0"/>
    <n v="39.14"/>
    <n v="15"/>
    <n v="15"/>
    <x v="0"/>
  </r>
  <r>
    <x v="215"/>
    <x v="4"/>
    <s v="Supplier D"/>
    <x v="3"/>
    <d v="2025-04-04T00:00:00"/>
    <d v="2025-04-10T00:00:00"/>
    <n v="150"/>
    <n v="0"/>
    <n v="274.01"/>
    <n v="6"/>
    <n v="6"/>
    <x v="0"/>
  </r>
  <r>
    <x v="216"/>
    <x v="1"/>
    <s v="Supplier C"/>
    <x v="3"/>
    <d v="2025-01-31T00:00:00"/>
    <d v="2025-02-11T00:00:00"/>
    <n v="318"/>
    <n v="0"/>
    <n v="51.19"/>
    <n v="11"/>
    <n v="11"/>
    <x v="0"/>
  </r>
  <r>
    <x v="217"/>
    <x v="3"/>
    <s v="Supplier C"/>
    <x v="2"/>
    <d v="2025-02-12T00:00:00"/>
    <d v="2025-02-23T00:00:00"/>
    <n v="165"/>
    <n v="1"/>
    <n v="227.84"/>
    <n v="11"/>
    <n v="11"/>
    <x v="0"/>
  </r>
  <r>
    <x v="218"/>
    <x v="4"/>
    <s v="Supplier B"/>
    <x v="1"/>
    <d v="2025-03-26T00:00:00"/>
    <d v="2025-03-27T00:00:00"/>
    <n v="469"/>
    <n v="0"/>
    <n v="383.4"/>
    <n v="1"/>
    <n v="1"/>
    <x v="0"/>
  </r>
  <r>
    <x v="219"/>
    <x v="4"/>
    <s v="Supplier B"/>
    <x v="2"/>
    <d v="2025-03-04T00:00:00"/>
    <d v="2025-03-07T00:00:00"/>
    <n v="95"/>
    <n v="0"/>
    <n v="250.95"/>
    <n v="3"/>
    <n v="3"/>
    <x v="0"/>
  </r>
  <r>
    <x v="220"/>
    <x v="2"/>
    <s v="Supplier B"/>
    <x v="1"/>
    <d v="2025-02-07T00:00:00"/>
    <d v="2025-02-13T00:00:00"/>
    <n v="338"/>
    <n v="1"/>
    <n v="379.42"/>
    <n v="6"/>
    <n v="6"/>
    <x v="0"/>
  </r>
  <r>
    <x v="221"/>
    <x v="0"/>
    <s v="Supplier B"/>
    <x v="2"/>
    <d v="2025-04-09T00:00:00"/>
    <d v="2025-04-20T00:00:00"/>
    <n v="390"/>
    <n v="0"/>
    <n v="305.04000000000002"/>
    <n v="6"/>
    <n v="11"/>
    <x v="1"/>
  </r>
  <r>
    <x v="222"/>
    <x v="1"/>
    <s v="Supplier C"/>
    <x v="3"/>
    <d v="2025-04-10T00:00:00"/>
    <d v="2025-04-20T00:00:00"/>
    <n v="274"/>
    <n v="0"/>
    <n v="287.94"/>
    <n v="10"/>
    <n v="10"/>
    <x v="0"/>
  </r>
  <r>
    <x v="223"/>
    <x v="3"/>
    <s v="Supplier B"/>
    <x v="3"/>
    <d v="2025-03-04T00:00:00"/>
    <d v="2025-03-07T00:00:00"/>
    <n v="350"/>
    <n v="0"/>
    <n v="13.78"/>
    <n v="3"/>
    <n v="3"/>
    <x v="0"/>
  </r>
  <r>
    <x v="224"/>
    <x v="3"/>
    <s v="Supplier D"/>
    <x v="1"/>
    <d v="2025-03-21T00:00:00"/>
    <d v="2025-04-06T00:00:00"/>
    <n v="306"/>
    <n v="0"/>
    <n v="266.58"/>
    <n v="16"/>
    <n v="16"/>
    <x v="0"/>
  </r>
  <r>
    <x v="225"/>
    <x v="1"/>
    <s v="Supplier D"/>
    <x v="0"/>
    <d v="2025-03-05T00:00:00"/>
    <d v="2025-03-18T00:00:00"/>
    <n v="154"/>
    <n v="0"/>
    <n v="136.44"/>
    <n v="11"/>
    <n v="13"/>
    <x v="1"/>
  </r>
  <r>
    <x v="226"/>
    <x v="3"/>
    <s v="Supplier A"/>
    <x v="1"/>
    <d v="2025-03-20T00:00:00"/>
    <d v="2025-03-22T00:00:00"/>
    <n v="95"/>
    <n v="0"/>
    <n v="329.56"/>
    <n v="2"/>
    <n v="2"/>
    <x v="0"/>
  </r>
  <r>
    <x v="227"/>
    <x v="0"/>
    <s v="Supplier B"/>
    <x v="2"/>
    <d v="2025-03-22T00:00:00"/>
    <d v="2025-04-06T00:00:00"/>
    <n v="140"/>
    <n v="0"/>
    <n v="251.62"/>
    <n v="15"/>
    <n v="15"/>
    <x v="0"/>
  </r>
  <r>
    <x v="228"/>
    <x v="4"/>
    <s v="Supplier D"/>
    <x v="3"/>
    <d v="2025-02-11T00:00:00"/>
    <d v="2025-02-22T00:00:00"/>
    <n v="79"/>
    <n v="0"/>
    <n v="205.54"/>
    <n v="11"/>
    <n v="11"/>
    <x v="0"/>
  </r>
  <r>
    <x v="229"/>
    <x v="2"/>
    <s v="Supplier C"/>
    <x v="3"/>
    <d v="2025-02-01T00:00:00"/>
    <d v="2025-02-04T00:00:00"/>
    <n v="250"/>
    <n v="0"/>
    <n v="401.13"/>
    <n v="3"/>
    <n v="3"/>
    <x v="0"/>
  </r>
  <r>
    <x v="230"/>
    <x v="1"/>
    <s v="Supplier A"/>
    <x v="0"/>
    <d v="2025-03-30T00:00:00"/>
    <d v="2025-04-01T00:00:00"/>
    <n v="286"/>
    <n v="1"/>
    <n v="477.96"/>
    <n v="2"/>
    <n v="2"/>
    <x v="0"/>
  </r>
  <r>
    <x v="231"/>
    <x v="0"/>
    <s v="Supplier C"/>
    <x v="1"/>
    <d v="2025-04-06T00:00:00"/>
    <d v="2025-04-16T00:00:00"/>
    <n v="52"/>
    <n v="0"/>
    <n v="277.27"/>
    <n v="10"/>
    <n v="10"/>
    <x v="0"/>
  </r>
  <r>
    <x v="232"/>
    <x v="3"/>
    <s v="Supplier A"/>
    <x v="3"/>
    <d v="2025-03-27T00:00:00"/>
    <d v="2025-04-08T00:00:00"/>
    <n v="349"/>
    <n v="0"/>
    <n v="55.11"/>
    <n v="12"/>
    <n v="12"/>
    <x v="0"/>
  </r>
  <r>
    <x v="233"/>
    <x v="3"/>
    <s v="Supplier D"/>
    <x v="3"/>
    <d v="2025-02-27T00:00:00"/>
    <d v="2025-03-10T00:00:00"/>
    <n v="284"/>
    <n v="0"/>
    <n v="253.57"/>
    <n v="11"/>
    <n v="11"/>
    <x v="0"/>
  </r>
  <r>
    <x v="234"/>
    <x v="4"/>
    <s v="Supplier A"/>
    <x v="0"/>
    <d v="2025-03-28T00:00:00"/>
    <d v="2025-04-05T00:00:00"/>
    <n v="465"/>
    <n v="0"/>
    <n v="419.04"/>
    <n v="8"/>
    <n v="8"/>
    <x v="0"/>
  </r>
  <r>
    <x v="235"/>
    <x v="3"/>
    <s v="Supplier C"/>
    <x v="3"/>
    <d v="2025-02-02T00:00:00"/>
    <d v="2025-02-12T00:00:00"/>
    <n v="107"/>
    <n v="0"/>
    <n v="103.24"/>
    <n v="5"/>
    <n v="10"/>
    <x v="1"/>
  </r>
  <r>
    <x v="236"/>
    <x v="3"/>
    <s v="Supplier B"/>
    <x v="1"/>
    <d v="2025-02-27T00:00:00"/>
    <d v="2025-03-17T00:00:00"/>
    <n v="173"/>
    <n v="0"/>
    <n v="265.93"/>
    <n v="18"/>
    <n v="18"/>
    <x v="0"/>
  </r>
  <r>
    <x v="237"/>
    <x v="0"/>
    <s v="Supplier C"/>
    <x v="3"/>
    <d v="2025-03-24T00:00:00"/>
    <d v="2025-03-28T00:00:00"/>
    <n v="489"/>
    <n v="0"/>
    <n v="13.47"/>
    <n v="4"/>
    <n v="4"/>
    <x v="0"/>
  </r>
  <r>
    <x v="238"/>
    <x v="1"/>
    <s v="Supplier C"/>
    <x v="3"/>
    <d v="2025-03-08T00:00:00"/>
    <d v="2025-03-11T00:00:00"/>
    <n v="147"/>
    <n v="0"/>
    <n v="381.46"/>
    <n v="3"/>
    <n v="3"/>
    <x v="0"/>
  </r>
  <r>
    <x v="239"/>
    <x v="4"/>
    <s v="Supplier B"/>
    <x v="1"/>
    <d v="2025-02-07T00:00:00"/>
    <d v="2025-02-09T00:00:00"/>
    <n v="273"/>
    <n v="0"/>
    <n v="309.3"/>
    <n v="2"/>
    <n v="2"/>
    <x v="0"/>
  </r>
  <r>
    <x v="240"/>
    <x v="0"/>
    <s v="Supplier A"/>
    <x v="1"/>
    <d v="2025-01-29T00:00:00"/>
    <d v="2025-02-12T00:00:00"/>
    <n v="474"/>
    <n v="0"/>
    <n v="397.32"/>
    <n v="14"/>
    <n v="14"/>
    <x v="0"/>
  </r>
  <r>
    <x v="241"/>
    <x v="1"/>
    <s v="Supplier D"/>
    <x v="3"/>
    <d v="2025-03-20T00:00:00"/>
    <d v="2025-04-06T00:00:00"/>
    <n v="157"/>
    <n v="0"/>
    <n v="212.15"/>
    <n v="17"/>
    <n v="17"/>
    <x v="0"/>
  </r>
  <r>
    <x v="242"/>
    <x v="2"/>
    <s v="Supplier A"/>
    <x v="1"/>
    <d v="2025-04-06T00:00:00"/>
    <d v="2025-04-18T00:00:00"/>
    <n v="343"/>
    <n v="0"/>
    <n v="165.84"/>
    <n v="11"/>
    <n v="12"/>
    <x v="1"/>
  </r>
  <r>
    <x v="243"/>
    <x v="4"/>
    <s v="Supplier D"/>
    <x v="0"/>
    <d v="2025-04-08T00:00:00"/>
    <d v="2025-04-25T00:00:00"/>
    <n v="247"/>
    <n v="0"/>
    <n v="318.67"/>
    <n v="17"/>
    <n v="17"/>
    <x v="0"/>
  </r>
  <r>
    <x v="244"/>
    <x v="3"/>
    <s v="Supplier A"/>
    <x v="0"/>
    <d v="2025-02-18T00:00:00"/>
    <d v="2025-03-05T00:00:00"/>
    <n v="113"/>
    <n v="0"/>
    <n v="315.73"/>
    <n v="15"/>
    <n v="15"/>
    <x v="0"/>
  </r>
  <r>
    <x v="245"/>
    <x v="0"/>
    <s v="Supplier C"/>
    <x v="0"/>
    <d v="2025-02-03T00:00:00"/>
    <d v="2025-02-18T00:00:00"/>
    <n v="499"/>
    <n v="0"/>
    <n v="15.93"/>
    <n v="15"/>
    <n v="15"/>
    <x v="0"/>
  </r>
  <r>
    <x v="246"/>
    <x v="3"/>
    <s v="Supplier C"/>
    <x v="0"/>
    <d v="2025-04-09T00:00:00"/>
    <d v="2025-04-18T00:00:00"/>
    <n v="42"/>
    <n v="0"/>
    <n v="253.83"/>
    <n v="8"/>
    <n v="9"/>
    <x v="1"/>
  </r>
  <r>
    <x v="247"/>
    <x v="4"/>
    <s v="Supplier C"/>
    <x v="2"/>
    <d v="2025-02-25T00:00:00"/>
    <d v="2025-03-06T00:00:00"/>
    <n v="323"/>
    <n v="0"/>
    <n v="389.24"/>
    <n v="9"/>
    <n v="9"/>
    <x v="0"/>
  </r>
  <r>
    <x v="248"/>
    <x v="1"/>
    <s v="Supplier B"/>
    <x v="3"/>
    <d v="2025-02-09T00:00:00"/>
    <d v="2025-02-20T00:00:00"/>
    <n v="188"/>
    <n v="1"/>
    <n v="493.75"/>
    <n v="11"/>
    <n v="11"/>
    <x v="0"/>
  </r>
  <r>
    <x v="249"/>
    <x v="4"/>
    <s v="Supplier B"/>
    <x v="2"/>
    <d v="2025-03-15T00:00:00"/>
    <d v="2025-03-21T00:00:00"/>
    <n v="174"/>
    <n v="0"/>
    <n v="38.79"/>
    <n v="6"/>
    <n v="6"/>
    <x v="0"/>
  </r>
  <r>
    <x v="250"/>
    <x v="5"/>
    <m/>
    <x v="4"/>
    <m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s v="Chicago"/>
    <d v="2025-02-23T00:00:00"/>
    <d v="2025-03-01T00:00:00"/>
    <n v="15"/>
    <n v="0"/>
    <n v="446.2"/>
    <n v="6"/>
    <n v="6"/>
    <s v="ON TIME"/>
    <n v="2.5"/>
    <m/>
  </r>
  <r>
    <x v="1"/>
    <x v="1"/>
    <x v="1"/>
    <s v="San Francisco"/>
    <d v="2025-02-25T00:00:00"/>
    <d v="2025-03-15T00:00:00"/>
    <n v="138"/>
    <n v="0"/>
    <n v="208.02"/>
    <n v="18"/>
    <n v="18"/>
    <s v="ON TIME"/>
    <n v="7.666666666666667"/>
    <m/>
  </r>
  <r>
    <x v="2"/>
    <x v="1"/>
    <x v="0"/>
    <s v="Chicago"/>
    <d v="2025-01-22T00:00:00"/>
    <d v="2025-02-08T00:00:00"/>
    <n v="270"/>
    <n v="0"/>
    <n v="423.75"/>
    <n v="14"/>
    <n v="17"/>
    <s v="LATE"/>
    <n v="19.285714285714285"/>
    <m/>
  </r>
  <r>
    <x v="3"/>
    <x v="0"/>
    <x v="2"/>
    <s v="Chicago"/>
    <d v="2025-01-29T00:00:00"/>
    <d v="2025-02-06T00:00:00"/>
    <n v="151"/>
    <n v="0"/>
    <n v="123.17"/>
    <n v="8"/>
    <n v="8"/>
    <s v="ON TIME"/>
    <n v="18.875"/>
    <m/>
  </r>
  <r>
    <x v="4"/>
    <x v="2"/>
    <x v="3"/>
    <s v="Dallas"/>
    <d v="2025-03-10T00:00:00"/>
    <d v="2025-03-24T00:00:00"/>
    <n v="237"/>
    <n v="1"/>
    <n v="462.93"/>
    <n v="14"/>
    <n v="14"/>
    <s v="ON TIME"/>
    <n v="16.928571428571427"/>
    <m/>
  </r>
  <r>
    <x v="5"/>
    <x v="3"/>
    <x v="2"/>
    <s v="New York"/>
    <d v="2025-02-20T00:00:00"/>
    <d v="2025-03-13T00:00:00"/>
    <n v="223"/>
    <n v="0"/>
    <n v="407.72"/>
    <n v="17"/>
    <n v="21"/>
    <s v="LATE"/>
    <n v="13.117647058823529"/>
    <m/>
  </r>
  <r>
    <x v="6"/>
    <x v="1"/>
    <x v="2"/>
    <s v="New York"/>
    <d v="2025-02-17T00:00:00"/>
    <d v="2025-03-06T00:00:00"/>
    <n v="248"/>
    <n v="0"/>
    <n v="128.05000000000001"/>
    <n v="17"/>
    <n v="17"/>
    <s v="ON TIME"/>
    <n v="14.588235294117647"/>
    <m/>
  </r>
  <r>
    <x v="7"/>
    <x v="3"/>
    <x v="3"/>
    <s v="New York"/>
    <d v="2025-03-16T00:00:00"/>
    <d v="2025-03-21T00:00:00"/>
    <n v="415"/>
    <n v="0"/>
    <n v="384.22"/>
    <n v="5"/>
    <n v="5"/>
    <s v="ON TIME"/>
    <n v="83"/>
    <m/>
  </r>
  <r>
    <x v="8"/>
    <x v="3"/>
    <x v="1"/>
    <s v="Dallas"/>
    <d v="2025-03-26T00:00:00"/>
    <d v="2025-04-01T00:00:00"/>
    <n v="149"/>
    <n v="0"/>
    <n v="317.58999999999997"/>
    <n v="6"/>
    <n v="6"/>
    <s v="ON TIME"/>
    <n v="24.833333333333332"/>
    <m/>
  </r>
  <r>
    <x v="9"/>
    <x v="2"/>
    <x v="3"/>
    <s v="San Francisco"/>
    <d v="2025-03-04T00:00:00"/>
    <d v="2025-03-22T00:00:00"/>
    <n v="270"/>
    <n v="0"/>
    <n v="16.850000000000001"/>
    <n v="18"/>
    <n v="18"/>
    <s v="ON TIME"/>
    <n v="15"/>
    <m/>
  </r>
  <r>
    <x v="10"/>
    <x v="1"/>
    <x v="0"/>
    <s v="Chicago"/>
    <d v="2025-02-19T00:00:00"/>
    <d v="2025-02-26T00:00:00"/>
    <n v="88"/>
    <n v="0"/>
    <n v="386.77"/>
    <n v="7"/>
    <n v="7"/>
    <s v="ON TIME"/>
    <n v="12.571428571428571"/>
    <m/>
  </r>
  <r>
    <x v="11"/>
    <x v="0"/>
    <x v="3"/>
    <s v="Chicago"/>
    <d v="2025-01-31T00:00:00"/>
    <d v="2025-02-14T00:00:00"/>
    <n v="134"/>
    <n v="0"/>
    <n v="5.57"/>
    <n v="14"/>
    <n v="14"/>
    <s v="ON TIME"/>
    <n v="9.5714285714285712"/>
    <m/>
  </r>
  <r>
    <x v="12"/>
    <x v="1"/>
    <x v="2"/>
    <s v="Dallas"/>
    <d v="2025-02-01T00:00:00"/>
    <d v="2025-02-07T00:00:00"/>
    <n v="86"/>
    <n v="1"/>
    <n v="138.08000000000001"/>
    <n v="6"/>
    <n v="6"/>
    <s v="ON TIME"/>
    <n v="14.333333333333334"/>
    <m/>
  </r>
  <r>
    <x v="13"/>
    <x v="4"/>
    <x v="2"/>
    <s v="San Francisco"/>
    <d v="2025-02-09T00:00:00"/>
    <d v="2025-02-17T00:00:00"/>
    <n v="8"/>
    <n v="0"/>
    <n v="169.87"/>
    <n v="8"/>
    <n v="8"/>
    <s v="ON TIME"/>
    <n v="1"/>
    <m/>
  </r>
  <r>
    <x v="14"/>
    <x v="2"/>
    <x v="3"/>
    <s v="New York"/>
    <d v="2025-01-30T00:00:00"/>
    <d v="2025-02-12T00:00:00"/>
    <n v="174"/>
    <n v="0"/>
    <n v="213.44"/>
    <n v="13"/>
    <n v="13"/>
    <s v="ON TIME"/>
    <n v="13.384615384615385"/>
    <m/>
  </r>
  <r>
    <x v="15"/>
    <x v="1"/>
    <x v="0"/>
    <s v="San Francisco"/>
    <d v="2025-03-23T00:00:00"/>
    <d v="2025-04-05T00:00:00"/>
    <n v="346"/>
    <n v="0"/>
    <n v="476.24"/>
    <n v="13"/>
    <n v="13"/>
    <s v="ON TIME"/>
    <n v="26.615384615384617"/>
    <m/>
  </r>
  <r>
    <x v="16"/>
    <x v="3"/>
    <x v="0"/>
    <s v="Chicago"/>
    <d v="2025-02-11T00:00:00"/>
    <d v="2025-02-15T00:00:00"/>
    <n v="309"/>
    <n v="0"/>
    <n v="393.73"/>
    <n v="4"/>
    <n v="4"/>
    <s v="ON TIME"/>
    <n v="77.25"/>
    <m/>
  </r>
  <r>
    <x v="17"/>
    <x v="4"/>
    <x v="0"/>
    <s v="Chicago"/>
    <d v="2025-03-22T00:00:00"/>
    <d v="2025-03-26T00:00:00"/>
    <n v="382"/>
    <n v="0"/>
    <n v="418.76"/>
    <n v="4"/>
    <n v="4"/>
    <s v="ON TIME"/>
    <n v="95.5"/>
    <m/>
  </r>
  <r>
    <x v="18"/>
    <x v="2"/>
    <x v="1"/>
    <s v="San Francisco"/>
    <d v="2025-04-02T00:00:00"/>
    <d v="2025-04-13T00:00:00"/>
    <n v="380"/>
    <n v="0"/>
    <n v="127.26"/>
    <n v="11"/>
    <n v="11"/>
    <s v="ON TIME"/>
    <n v="34.545454545454547"/>
    <m/>
  </r>
  <r>
    <x v="19"/>
    <x v="2"/>
    <x v="0"/>
    <s v="Chicago"/>
    <d v="2025-03-24T00:00:00"/>
    <d v="2025-03-31T00:00:00"/>
    <n v="194"/>
    <n v="0"/>
    <n v="215.02"/>
    <n v="2"/>
    <n v="7"/>
    <s v="LATE"/>
    <n v="97"/>
    <m/>
  </r>
  <r>
    <x v="20"/>
    <x v="1"/>
    <x v="3"/>
    <s v="Dallas"/>
    <d v="2025-01-30T00:00:00"/>
    <d v="2025-02-13T00:00:00"/>
    <n v="297"/>
    <n v="1"/>
    <n v="247.08"/>
    <n v="14"/>
    <n v="14"/>
    <s v="ON TIME"/>
    <n v="21.214285714285715"/>
    <m/>
  </r>
  <r>
    <x v="21"/>
    <x v="0"/>
    <x v="2"/>
    <s v="New York"/>
    <d v="2025-03-02T00:00:00"/>
    <d v="2025-03-16T00:00:00"/>
    <n v="359"/>
    <n v="0"/>
    <n v="23.81"/>
    <n v="11"/>
    <n v="14"/>
    <s v="LATE"/>
    <n v="32.636363636363633"/>
    <m/>
  </r>
  <r>
    <x v="22"/>
    <x v="1"/>
    <x v="0"/>
    <s v="New York"/>
    <d v="2025-04-02T00:00:00"/>
    <d v="2025-04-16T00:00:00"/>
    <n v="123"/>
    <n v="0"/>
    <n v="142.68"/>
    <n v="14"/>
    <n v="14"/>
    <s v="ON TIME"/>
    <n v="8.7857142857142865"/>
    <m/>
  </r>
  <r>
    <x v="23"/>
    <x v="0"/>
    <x v="3"/>
    <s v="San Francisco"/>
    <d v="2025-03-13T00:00:00"/>
    <d v="2025-03-20T00:00:00"/>
    <n v="151"/>
    <n v="0"/>
    <n v="463.9"/>
    <n v="7"/>
    <n v="7"/>
    <s v="ON TIME"/>
    <n v="21.571428571428573"/>
    <m/>
  </r>
  <r>
    <x v="24"/>
    <x v="0"/>
    <x v="2"/>
    <s v="Chicago"/>
    <d v="2025-03-24T00:00:00"/>
    <d v="2025-04-02T00:00:00"/>
    <n v="242"/>
    <n v="0"/>
    <n v="460.7"/>
    <n v="5"/>
    <n v="9"/>
    <s v="LATE"/>
    <n v="48.4"/>
    <m/>
  </r>
  <r>
    <x v="25"/>
    <x v="3"/>
    <x v="3"/>
    <s v="New York"/>
    <d v="2025-03-26T00:00:00"/>
    <d v="2025-04-08T00:00:00"/>
    <n v="98"/>
    <n v="0"/>
    <n v="270.85000000000002"/>
    <n v="13"/>
    <n v="13"/>
    <s v="ON TIME"/>
    <n v="7.5384615384615383"/>
    <m/>
  </r>
  <r>
    <x v="26"/>
    <x v="4"/>
    <x v="2"/>
    <s v="Chicago"/>
    <d v="2025-03-05T00:00:00"/>
    <d v="2025-03-18T00:00:00"/>
    <n v="359"/>
    <n v="0"/>
    <n v="145.25"/>
    <n v="13"/>
    <n v="13"/>
    <s v="ON TIME"/>
    <n v="27.615384615384617"/>
    <m/>
  </r>
  <r>
    <x v="27"/>
    <x v="4"/>
    <x v="0"/>
    <s v="San Francisco"/>
    <d v="2025-04-06T00:00:00"/>
    <d v="2025-04-17T00:00:00"/>
    <n v="27"/>
    <n v="1"/>
    <n v="447.11"/>
    <n v="7"/>
    <n v="11"/>
    <s v="LATE"/>
    <n v="3.8571428571428572"/>
    <m/>
  </r>
  <r>
    <x v="28"/>
    <x v="3"/>
    <x v="2"/>
    <s v="Chicago"/>
    <d v="2025-03-07T00:00:00"/>
    <d v="2025-03-16T00:00:00"/>
    <n v="20"/>
    <n v="0"/>
    <n v="235.16"/>
    <n v="6"/>
    <n v="9"/>
    <s v="LATE"/>
    <n v="3.3333333333333335"/>
    <m/>
  </r>
  <r>
    <x v="29"/>
    <x v="2"/>
    <x v="0"/>
    <s v="Chicago"/>
    <d v="2025-03-31T00:00:00"/>
    <d v="2025-04-14T00:00:00"/>
    <n v="192"/>
    <n v="0"/>
    <n v="315.19"/>
    <n v="14"/>
    <n v="14"/>
    <s v="ON TIME"/>
    <n v="13.714285714285714"/>
    <m/>
  </r>
  <r>
    <x v="30"/>
    <x v="0"/>
    <x v="1"/>
    <s v="Chicago"/>
    <d v="2025-02-19T00:00:00"/>
    <d v="2025-03-04T00:00:00"/>
    <n v="85"/>
    <n v="0"/>
    <n v="433.7"/>
    <n v="13"/>
    <n v="13"/>
    <s v="ON TIME"/>
    <n v="6.5384615384615383"/>
    <m/>
  </r>
  <r>
    <x v="31"/>
    <x v="3"/>
    <x v="2"/>
    <s v="San Francisco"/>
    <d v="2025-02-21T00:00:00"/>
    <d v="2025-03-02T00:00:00"/>
    <n v="219"/>
    <n v="0"/>
    <n v="436.39"/>
    <n v="9"/>
    <n v="9"/>
    <s v="ON TIME"/>
    <n v="24.333333333333332"/>
    <m/>
  </r>
  <r>
    <x v="32"/>
    <x v="1"/>
    <x v="2"/>
    <s v="Dallas"/>
    <d v="2025-03-29T00:00:00"/>
    <d v="2025-04-05T00:00:00"/>
    <n v="410"/>
    <n v="0"/>
    <n v="78.7"/>
    <n v="7"/>
    <n v="7"/>
    <s v="ON TIME"/>
    <n v="58.571428571428569"/>
    <m/>
  </r>
  <r>
    <x v="33"/>
    <x v="3"/>
    <x v="0"/>
    <s v="Dallas"/>
    <d v="2025-02-12T00:00:00"/>
    <d v="2025-03-01T00:00:00"/>
    <n v="386"/>
    <n v="0"/>
    <n v="88.06"/>
    <n v="17"/>
    <n v="17"/>
    <s v="ON TIME"/>
    <n v="22.705882352941178"/>
    <m/>
  </r>
  <r>
    <x v="34"/>
    <x v="1"/>
    <x v="2"/>
    <s v="San Francisco"/>
    <d v="2025-03-27T00:00:00"/>
    <d v="2025-04-03T00:00:00"/>
    <n v="106"/>
    <n v="0"/>
    <n v="99.96"/>
    <n v="7"/>
    <n v="7"/>
    <s v="ON TIME"/>
    <n v="15.142857142857142"/>
    <m/>
  </r>
  <r>
    <x v="35"/>
    <x v="0"/>
    <x v="2"/>
    <s v="San Francisco"/>
    <d v="2025-03-27T00:00:00"/>
    <d v="2025-04-04T00:00:00"/>
    <n v="471"/>
    <n v="0"/>
    <n v="407.59"/>
    <n v="6"/>
    <n v="8"/>
    <s v="LATE"/>
    <n v="78.5"/>
    <m/>
  </r>
  <r>
    <x v="36"/>
    <x v="1"/>
    <x v="3"/>
    <s v="San Francisco"/>
    <d v="2025-03-07T00:00:00"/>
    <d v="2025-03-13T00:00:00"/>
    <n v="52"/>
    <n v="0"/>
    <n v="279.57"/>
    <n v="6"/>
    <n v="6"/>
    <s v="ON TIME"/>
    <n v="8.6666666666666661"/>
    <m/>
  </r>
  <r>
    <x v="37"/>
    <x v="0"/>
    <x v="0"/>
    <s v="Chicago"/>
    <d v="2025-03-28T00:00:00"/>
    <d v="2025-04-01T00:00:00"/>
    <n v="324"/>
    <n v="0"/>
    <n v="68.86"/>
    <n v="3"/>
    <n v="4"/>
    <s v="LATE"/>
    <n v="108"/>
    <m/>
  </r>
  <r>
    <x v="38"/>
    <x v="0"/>
    <x v="2"/>
    <s v="San Francisco"/>
    <d v="2025-01-23T00:00:00"/>
    <d v="2025-02-04T00:00:00"/>
    <n v="118"/>
    <n v="0"/>
    <n v="43.24"/>
    <n v="9"/>
    <n v="12"/>
    <s v="LATE"/>
    <n v="13.111111111111111"/>
    <m/>
  </r>
  <r>
    <x v="39"/>
    <x v="4"/>
    <x v="3"/>
    <s v="Chicago"/>
    <d v="2025-02-12T00:00:00"/>
    <d v="2025-02-23T00:00:00"/>
    <n v="116"/>
    <n v="0"/>
    <n v="145.6"/>
    <n v="11"/>
    <n v="11"/>
    <s v="ON TIME"/>
    <n v="10.545454545454545"/>
    <m/>
  </r>
  <r>
    <x v="40"/>
    <x v="0"/>
    <x v="3"/>
    <s v="Chicago"/>
    <d v="2025-03-27T00:00:00"/>
    <d v="2025-04-02T00:00:00"/>
    <n v="40"/>
    <n v="0"/>
    <n v="262.86"/>
    <n v="4"/>
    <n v="6"/>
    <s v="LATE"/>
    <n v="10"/>
    <m/>
  </r>
  <r>
    <x v="41"/>
    <x v="1"/>
    <x v="0"/>
    <s v="San Francisco"/>
    <d v="2025-03-05T00:00:00"/>
    <d v="2025-03-15T00:00:00"/>
    <n v="241"/>
    <n v="1"/>
    <n v="265.60000000000002"/>
    <n v="10"/>
    <n v="10"/>
    <s v="ON TIME"/>
    <n v="24.1"/>
    <m/>
  </r>
  <r>
    <x v="42"/>
    <x v="0"/>
    <x v="2"/>
    <s v="San Francisco"/>
    <d v="2025-02-18T00:00:00"/>
    <d v="2025-02-24T00:00:00"/>
    <n v="302"/>
    <n v="0"/>
    <n v="228.15"/>
    <n v="6"/>
    <n v="6"/>
    <s v="ON TIME"/>
    <n v="50.333333333333336"/>
    <m/>
  </r>
  <r>
    <x v="43"/>
    <x v="1"/>
    <x v="2"/>
    <s v="New York"/>
    <d v="2025-02-23T00:00:00"/>
    <d v="2025-02-26T00:00:00"/>
    <n v="29"/>
    <n v="1"/>
    <n v="403.08"/>
    <n v="3"/>
    <n v="3"/>
    <s v="ON TIME"/>
    <n v="9.6666666666666661"/>
    <m/>
  </r>
  <r>
    <x v="44"/>
    <x v="0"/>
    <x v="3"/>
    <s v="Chicago"/>
    <d v="2025-02-21T00:00:00"/>
    <d v="2025-03-10T00:00:00"/>
    <n v="152"/>
    <n v="1"/>
    <n v="102.9"/>
    <n v="12"/>
    <n v="17"/>
    <s v="LATE"/>
    <n v="12.666666666666666"/>
    <m/>
  </r>
  <r>
    <x v="45"/>
    <x v="0"/>
    <x v="1"/>
    <s v="Dallas"/>
    <d v="2025-03-07T00:00:00"/>
    <d v="2025-03-24T00:00:00"/>
    <n v="364"/>
    <n v="0"/>
    <n v="316.95999999999998"/>
    <n v="17"/>
    <n v="17"/>
    <s v="ON TIME"/>
    <n v="21.411764705882351"/>
    <m/>
  </r>
  <r>
    <x v="46"/>
    <x v="2"/>
    <x v="2"/>
    <s v="San Francisco"/>
    <d v="2025-02-08T00:00:00"/>
    <d v="2025-02-16T00:00:00"/>
    <n v="445"/>
    <n v="0"/>
    <n v="53.84"/>
    <n v="8"/>
    <n v="8"/>
    <s v="ON TIME"/>
    <n v="55.625"/>
    <m/>
  </r>
  <r>
    <x v="47"/>
    <x v="1"/>
    <x v="1"/>
    <s v="Dallas"/>
    <d v="2025-03-09T00:00:00"/>
    <d v="2025-03-25T00:00:00"/>
    <n v="234"/>
    <n v="0"/>
    <n v="441.36"/>
    <n v="16"/>
    <n v="16"/>
    <s v="ON TIME"/>
    <n v="14.625"/>
    <m/>
  </r>
  <r>
    <x v="48"/>
    <x v="1"/>
    <x v="3"/>
    <s v="New York"/>
    <d v="2025-01-24T00:00:00"/>
    <d v="2025-02-07T00:00:00"/>
    <n v="432"/>
    <n v="1"/>
    <n v="398.25"/>
    <n v="10"/>
    <n v="14"/>
    <s v="LATE"/>
    <n v="43.2"/>
    <m/>
  </r>
  <r>
    <x v="49"/>
    <x v="0"/>
    <x v="0"/>
    <s v="San Francisco"/>
    <d v="2025-03-17T00:00:00"/>
    <d v="2025-03-22T00:00:00"/>
    <n v="442"/>
    <n v="0"/>
    <n v="328.92"/>
    <n v="5"/>
    <n v="5"/>
    <s v="ON TIME"/>
    <n v="88.4"/>
    <m/>
  </r>
  <r>
    <x v="50"/>
    <x v="2"/>
    <x v="1"/>
    <s v="Dallas"/>
    <d v="2025-02-10T00:00:00"/>
    <d v="2025-02-19T00:00:00"/>
    <n v="404"/>
    <n v="1"/>
    <n v="104.29"/>
    <n v="4"/>
    <n v="9"/>
    <s v="LATE"/>
    <n v="101"/>
    <m/>
  </r>
  <r>
    <x v="51"/>
    <x v="4"/>
    <x v="2"/>
    <s v="San Francisco"/>
    <d v="2025-03-04T00:00:00"/>
    <d v="2025-03-23T00:00:00"/>
    <n v="310"/>
    <n v="0"/>
    <n v="197.05"/>
    <n v="19"/>
    <n v="19"/>
    <s v="ON TIME"/>
    <n v="16.315789473684209"/>
    <m/>
  </r>
  <r>
    <x v="52"/>
    <x v="0"/>
    <x v="2"/>
    <s v="New York"/>
    <d v="2025-02-12T00:00:00"/>
    <d v="2025-02-26T00:00:00"/>
    <n v="15"/>
    <n v="0"/>
    <n v="87.95"/>
    <n v="14"/>
    <n v="14"/>
    <s v="ON TIME"/>
    <n v="1.0714285714285714"/>
    <m/>
  </r>
  <r>
    <x v="53"/>
    <x v="2"/>
    <x v="2"/>
    <s v="Dallas"/>
    <d v="2025-02-01T00:00:00"/>
    <d v="2025-02-21T00:00:00"/>
    <n v="475"/>
    <n v="0"/>
    <n v="118.95"/>
    <n v="16"/>
    <n v="20"/>
    <s v="LATE"/>
    <n v="29.6875"/>
    <m/>
  </r>
  <r>
    <x v="54"/>
    <x v="2"/>
    <x v="0"/>
    <s v="Chicago"/>
    <d v="2025-03-09T00:00:00"/>
    <d v="2025-03-10T00:00:00"/>
    <n v="303"/>
    <n v="0"/>
    <n v="229.16"/>
    <n v="1"/>
    <n v="1"/>
    <s v="ON TIME"/>
    <n v="303"/>
    <m/>
  </r>
  <r>
    <x v="55"/>
    <x v="4"/>
    <x v="1"/>
    <s v="San Francisco"/>
    <d v="2025-03-16T00:00:00"/>
    <d v="2025-04-06T00:00:00"/>
    <n v="375"/>
    <n v="0"/>
    <n v="373.21"/>
    <n v="18"/>
    <n v="21"/>
    <s v="LATE"/>
    <n v="20.833333333333332"/>
    <m/>
  </r>
  <r>
    <x v="56"/>
    <x v="3"/>
    <x v="3"/>
    <s v="Dallas"/>
    <d v="2025-02-27T00:00:00"/>
    <d v="2025-03-05T00:00:00"/>
    <n v="217"/>
    <n v="0"/>
    <n v="219.18"/>
    <n v="6"/>
    <n v="6"/>
    <s v="ON TIME"/>
    <n v="36.166666666666664"/>
    <m/>
  </r>
  <r>
    <x v="57"/>
    <x v="0"/>
    <x v="0"/>
    <s v="Dallas"/>
    <d v="2025-03-05T00:00:00"/>
    <d v="2025-03-14T00:00:00"/>
    <n v="394"/>
    <n v="0"/>
    <n v="188.39"/>
    <n v="9"/>
    <n v="9"/>
    <s v="ON TIME"/>
    <n v="43.777777777777779"/>
    <m/>
  </r>
  <r>
    <x v="58"/>
    <x v="0"/>
    <x v="1"/>
    <s v="Dallas"/>
    <d v="2025-02-10T00:00:00"/>
    <d v="2025-02-17T00:00:00"/>
    <n v="325"/>
    <n v="1"/>
    <n v="231.58"/>
    <n v="7"/>
    <n v="7"/>
    <s v="ON TIME"/>
    <n v="46.428571428571431"/>
    <m/>
  </r>
  <r>
    <x v="59"/>
    <x v="0"/>
    <x v="0"/>
    <s v="New York"/>
    <d v="2025-02-22T00:00:00"/>
    <d v="2025-03-13T00:00:00"/>
    <n v="413"/>
    <n v="0"/>
    <n v="261.86"/>
    <n v="14"/>
    <n v="19"/>
    <s v="LATE"/>
    <n v="29.5"/>
    <m/>
  </r>
  <r>
    <x v="60"/>
    <x v="1"/>
    <x v="1"/>
    <s v="Dallas"/>
    <d v="2025-03-26T00:00:00"/>
    <d v="2025-03-31T00:00:00"/>
    <n v="186"/>
    <n v="0"/>
    <n v="305.91000000000003"/>
    <n v="5"/>
    <n v="5"/>
    <s v="ON TIME"/>
    <n v="37.200000000000003"/>
    <m/>
  </r>
  <r>
    <x v="61"/>
    <x v="3"/>
    <x v="0"/>
    <s v="New York"/>
    <d v="2025-03-05T00:00:00"/>
    <d v="2025-03-11T00:00:00"/>
    <n v="172"/>
    <n v="1"/>
    <n v="21.86"/>
    <n v="6"/>
    <n v="6"/>
    <s v="ON TIME"/>
    <n v="28.666666666666668"/>
    <m/>
  </r>
  <r>
    <x v="62"/>
    <x v="2"/>
    <x v="3"/>
    <s v="Dallas"/>
    <d v="2025-02-07T00:00:00"/>
    <d v="2025-02-10T00:00:00"/>
    <n v="202"/>
    <n v="0"/>
    <n v="223.76"/>
    <n v="3"/>
    <n v="3"/>
    <s v="ON TIME"/>
    <n v="67.333333333333329"/>
    <m/>
  </r>
  <r>
    <x v="63"/>
    <x v="3"/>
    <x v="3"/>
    <s v="Chicago"/>
    <d v="2025-03-22T00:00:00"/>
    <d v="2025-04-06T00:00:00"/>
    <n v="126"/>
    <n v="0"/>
    <n v="84.34"/>
    <n v="15"/>
    <n v="15"/>
    <s v="ON TIME"/>
    <n v="8.4"/>
    <m/>
  </r>
  <r>
    <x v="64"/>
    <x v="0"/>
    <x v="3"/>
    <s v="Chicago"/>
    <d v="2025-01-27T00:00:00"/>
    <d v="2025-02-14T00:00:00"/>
    <n v="356"/>
    <n v="0"/>
    <n v="44.07"/>
    <n v="18"/>
    <n v="18"/>
    <s v="ON TIME"/>
    <n v="19.777777777777779"/>
    <m/>
  </r>
  <r>
    <x v="65"/>
    <x v="1"/>
    <x v="0"/>
    <s v="Chicago"/>
    <d v="2025-03-28T00:00:00"/>
    <d v="2025-04-01T00:00:00"/>
    <n v="349"/>
    <n v="0"/>
    <n v="453.47"/>
    <n v="1"/>
    <n v="4"/>
    <s v="LATE"/>
    <n v="349"/>
    <m/>
  </r>
  <r>
    <x v="66"/>
    <x v="2"/>
    <x v="3"/>
    <s v="New York"/>
    <d v="2025-04-10T00:00:00"/>
    <d v="2025-04-29T00:00:00"/>
    <n v="109"/>
    <n v="1"/>
    <n v="255.03"/>
    <n v="16"/>
    <n v="19"/>
    <s v="LATE"/>
    <n v="6.8125"/>
    <m/>
  </r>
  <r>
    <x v="67"/>
    <x v="4"/>
    <x v="0"/>
    <s v="San Francisco"/>
    <d v="2025-03-11T00:00:00"/>
    <d v="2025-03-27T00:00:00"/>
    <n v="236"/>
    <n v="0"/>
    <n v="286.55"/>
    <n v="16"/>
    <n v="16"/>
    <s v="ON TIME"/>
    <n v="14.75"/>
    <m/>
  </r>
  <r>
    <x v="68"/>
    <x v="0"/>
    <x v="1"/>
    <s v="Dallas"/>
    <d v="2025-03-19T00:00:00"/>
    <d v="2025-03-27T00:00:00"/>
    <n v="350"/>
    <n v="1"/>
    <n v="234.45"/>
    <n v="8"/>
    <n v="8"/>
    <s v="ON TIME"/>
    <n v="43.75"/>
    <m/>
  </r>
  <r>
    <x v="69"/>
    <x v="1"/>
    <x v="2"/>
    <s v="New York"/>
    <d v="2025-03-18T00:00:00"/>
    <d v="2025-04-04T00:00:00"/>
    <n v="422"/>
    <n v="0"/>
    <n v="145.83000000000001"/>
    <n v="17"/>
    <n v="17"/>
    <s v="ON TIME"/>
    <n v="24.823529411764707"/>
    <m/>
  </r>
  <r>
    <x v="70"/>
    <x v="2"/>
    <x v="3"/>
    <s v="Chicago"/>
    <d v="2025-01-23T00:00:00"/>
    <d v="2025-02-04T00:00:00"/>
    <n v="338"/>
    <n v="0"/>
    <n v="173.12"/>
    <n v="12"/>
    <n v="12"/>
    <s v="ON TIME"/>
    <n v="28.166666666666668"/>
    <m/>
  </r>
  <r>
    <x v="71"/>
    <x v="3"/>
    <x v="1"/>
    <s v="Dallas"/>
    <d v="2025-03-01T00:00:00"/>
    <d v="2025-03-13T00:00:00"/>
    <n v="68"/>
    <n v="0"/>
    <n v="479.33"/>
    <n v="12"/>
    <n v="12"/>
    <s v="ON TIME"/>
    <n v="5.666666666666667"/>
    <m/>
  </r>
  <r>
    <x v="72"/>
    <x v="4"/>
    <x v="1"/>
    <s v="Dallas"/>
    <d v="2025-03-15T00:00:00"/>
    <d v="2025-03-25T00:00:00"/>
    <n v="55"/>
    <n v="0"/>
    <n v="221.91"/>
    <n v="5"/>
    <n v="10"/>
    <s v="LATE"/>
    <n v="11"/>
    <m/>
  </r>
  <r>
    <x v="73"/>
    <x v="2"/>
    <x v="3"/>
    <s v="Chicago"/>
    <d v="2025-03-17T00:00:00"/>
    <d v="2025-03-26T00:00:00"/>
    <n v="134"/>
    <n v="0"/>
    <n v="117.73"/>
    <n v="9"/>
    <n v="9"/>
    <s v="ON TIME"/>
    <n v="14.888888888888889"/>
    <m/>
  </r>
  <r>
    <x v="74"/>
    <x v="1"/>
    <x v="3"/>
    <s v="Chicago"/>
    <d v="2025-04-10T00:00:00"/>
    <d v="2025-04-23T00:00:00"/>
    <n v="442"/>
    <n v="0"/>
    <n v="455.9"/>
    <n v="13"/>
    <n v="13"/>
    <s v="ON TIME"/>
    <n v="34"/>
    <m/>
  </r>
  <r>
    <x v="75"/>
    <x v="0"/>
    <x v="0"/>
    <s v="Chicago"/>
    <d v="2025-03-05T00:00:00"/>
    <d v="2025-03-23T00:00:00"/>
    <n v="153"/>
    <n v="0"/>
    <n v="438.61"/>
    <n v="14"/>
    <n v="18"/>
    <s v="LATE"/>
    <n v="10.928571428571429"/>
    <m/>
  </r>
  <r>
    <x v="76"/>
    <x v="1"/>
    <x v="2"/>
    <s v="San Francisco"/>
    <d v="2025-02-19T00:00:00"/>
    <d v="2025-03-06T00:00:00"/>
    <n v="125"/>
    <n v="0"/>
    <n v="414.23"/>
    <n v="15"/>
    <n v="15"/>
    <s v="ON TIME"/>
    <n v="8.3333333333333339"/>
    <m/>
  </r>
  <r>
    <x v="77"/>
    <x v="2"/>
    <x v="1"/>
    <s v="San Francisco"/>
    <d v="2025-01-28T00:00:00"/>
    <d v="2025-02-10T00:00:00"/>
    <n v="52"/>
    <n v="0"/>
    <n v="95.08"/>
    <n v="13"/>
    <n v="13"/>
    <s v="ON TIME"/>
    <n v="4"/>
    <m/>
  </r>
  <r>
    <x v="78"/>
    <x v="3"/>
    <x v="3"/>
    <s v="New York"/>
    <d v="2025-04-07T00:00:00"/>
    <d v="2025-04-17T00:00:00"/>
    <n v="298"/>
    <n v="0"/>
    <n v="58.88"/>
    <n v="10"/>
    <n v="10"/>
    <s v="ON TIME"/>
    <n v="29.8"/>
    <m/>
  </r>
  <r>
    <x v="79"/>
    <x v="0"/>
    <x v="3"/>
    <s v="San Francisco"/>
    <d v="2025-04-02T00:00:00"/>
    <d v="2025-04-13T00:00:00"/>
    <n v="97"/>
    <n v="0"/>
    <n v="490.67"/>
    <n v="8"/>
    <n v="11"/>
    <s v="LATE"/>
    <n v="12.125"/>
    <m/>
  </r>
  <r>
    <x v="80"/>
    <x v="0"/>
    <x v="2"/>
    <s v="New York"/>
    <d v="2025-01-23T00:00:00"/>
    <d v="2025-02-06T00:00:00"/>
    <n v="165"/>
    <n v="1"/>
    <n v="437.83"/>
    <n v="14"/>
    <n v="14"/>
    <s v="ON TIME"/>
    <n v="11.785714285714286"/>
    <m/>
  </r>
  <r>
    <x v="81"/>
    <x v="3"/>
    <x v="3"/>
    <s v="Dallas"/>
    <d v="2025-02-18T00:00:00"/>
    <d v="2025-02-26T00:00:00"/>
    <n v="255"/>
    <n v="0"/>
    <n v="227.61"/>
    <n v="8"/>
    <n v="8"/>
    <s v="ON TIME"/>
    <n v="31.875"/>
    <m/>
  </r>
  <r>
    <x v="82"/>
    <x v="0"/>
    <x v="3"/>
    <s v="New York"/>
    <d v="2025-01-26T00:00:00"/>
    <d v="2025-02-01T00:00:00"/>
    <n v="322"/>
    <n v="0"/>
    <n v="164.95"/>
    <n v="6"/>
    <n v="6"/>
    <s v="ON TIME"/>
    <n v="53.666666666666664"/>
    <m/>
  </r>
  <r>
    <x v="83"/>
    <x v="2"/>
    <x v="3"/>
    <s v="New York"/>
    <d v="2025-04-01T00:00:00"/>
    <d v="2025-04-04T00:00:00"/>
    <n v="172"/>
    <n v="0"/>
    <n v="176.34"/>
    <n v="3"/>
    <n v="3"/>
    <s v="ON TIME"/>
    <n v="57.333333333333336"/>
    <m/>
  </r>
  <r>
    <x v="84"/>
    <x v="2"/>
    <x v="1"/>
    <s v="New York"/>
    <d v="2025-04-03T00:00:00"/>
    <d v="2025-04-25T00:00:00"/>
    <n v="453"/>
    <n v="0"/>
    <n v="437.08"/>
    <n v="19"/>
    <n v="22"/>
    <s v="LATE"/>
    <n v="23.842105263157894"/>
    <m/>
  </r>
  <r>
    <x v="85"/>
    <x v="0"/>
    <x v="2"/>
    <s v="Chicago"/>
    <d v="2025-02-17T00:00:00"/>
    <d v="2025-03-03T00:00:00"/>
    <n v="411"/>
    <n v="0"/>
    <n v="102.08"/>
    <n v="14"/>
    <n v="14"/>
    <s v="ON TIME"/>
    <n v="29.357142857142858"/>
    <m/>
  </r>
  <r>
    <x v="86"/>
    <x v="4"/>
    <x v="0"/>
    <s v="San Francisco"/>
    <d v="2025-02-23T00:00:00"/>
    <d v="2025-03-13T00:00:00"/>
    <n v="313"/>
    <n v="0"/>
    <n v="393.59"/>
    <n v="18"/>
    <n v="18"/>
    <s v="ON TIME"/>
    <n v="17.388888888888889"/>
    <m/>
  </r>
  <r>
    <x v="87"/>
    <x v="0"/>
    <x v="3"/>
    <s v="Chicago"/>
    <d v="2025-02-07T00:00:00"/>
    <d v="2025-02-21T00:00:00"/>
    <n v="408"/>
    <n v="0"/>
    <n v="148.80000000000001"/>
    <n v="14"/>
    <n v="14"/>
    <s v="ON TIME"/>
    <n v="29.142857142857142"/>
    <m/>
  </r>
  <r>
    <x v="88"/>
    <x v="2"/>
    <x v="3"/>
    <s v="San Francisco"/>
    <d v="2025-02-14T00:00:00"/>
    <d v="2025-03-07T00:00:00"/>
    <n v="389"/>
    <n v="0"/>
    <n v="139.56"/>
    <n v="17"/>
    <n v="21"/>
    <s v="LATE"/>
    <n v="22.882352941176471"/>
    <m/>
  </r>
  <r>
    <x v="89"/>
    <x v="4"/>
    <x v="1"/>
    <s v="Dallas"/>
    <d v="2025-02-07T00:00:00"/>
    <d v="2025-02-22T00:00:00"/>
    <n v="270"/>
    <n v="0"/>
    <n v="385.58"/>
    <n v="15"/>
    <n v="15"/>
    <s v="ON TIME"/>
    <n v="18"/>
    <m/>
  </r>
  <r>
    <x v="90"/>
    <x v="4"/>
    <x v="1"/>
    <s v="San Francisco"/>
    <d v="2025-03-02T00:00:00"/>
    <d v="2025-03-14T00:00:00"/>
    <n v="398"/>
    <n v="1"/>
    <n v="467.28"/>
    <n v="12"/>
    <n v="12"/>
    <s v="ON TIME"/>
    <n v="33.166666666666664"/>
    <m/>
  </r>
  <r>
    <x v="91"/>
    <x v="4"/>
    <x v="2"/>
    <s v="Dallas"/>
    <d v="2025-02-24T00:00:00"/>
    <d v="2025-03-12T00:00:00"/>
    <n v="206"/>
    <n v="0"/>
    <n v="484.06"/>
    <n v="13"/>
    <n v="16"/>
    <s v="LATE"/>
    <n v="15.846153846153847"/>
    <m/>
  </r>
  <r>
    <x v="92"/>
    <x v="3"/>
    <x v="0"/>
    <s v="San Francisco"/>
    <d v="2025-03-11T00:00:00"/>
    <d v="2025-03-22T00:00:00"/>
    <n v="237"/>
    <n v="0"/>
    <n v="124.85"/>
    <n v="11"/>
    <n v="11"/>
    <s v="ON TIME"/>
    <n v="21.545454545454547"/>
    <m/>
  </r>
  <r>
    <x v="93"/>
    <x v="4"/>
    <x v="1"/>
    <s v="Chicago"/>
    <d v="2025-03-22T00:00:00"/>
    <d v="2025-03-27T00:00:00"/>
    <n v="388"/>
    <n v="0"/>
    <n v="412.94"/>
    <n v="5"/>
    <n v="5"/>
    <s v="ON TIME"/>
    <n v="77.599999999999994"/>
    <m/>
  </r>
  <r>
    <x v="94"/>
    <x v="2"/>
    <x v="0"/>
    <s v="San Francisco"/>
    <d v="2025-03-22T00:00:00"/>
    <d v="2025-04-01T00:00:00"/>
    <n v="198"/>
    <n v="0"/>
    <n v="196.86"/>
    <n v="10"/>
    <n v="10"/>
    <s v="ON TIME"/>
    <n v="19.8"/>
    <m/>
  </r>
  <r>
    <x v="95"/>
    <x v="1"/>
    <x v="1"/>
    <s v="San Francisco"/>
    <d v="2025-02-03T00:00:00"/>
    <d v="2025-02-05T00:00:00"/>
    <n v="95"/>
    <n v="0"/>
    <n v="146.97999999999999"/>
    <n v="2"/>
    <n v="2"/>
    <s v="ON TIME"/>
    <n v="47.5"/>
    <m/>
  </r>
  <r>
    <x v="96"/>
    <x v="1"/>
    <x v="1"/>
    <s v="Chicago"/>
    <d v="2025-03-28T00:00:00"/>
    <d v="2025-04-16T00:00:00"/>
    <n v="59"/>
    <n v="0"/>
    <n v="393.18"/>
    <n v="19"/>
    <n v="19"/>
    <s v="ON TIME"/>
    <n v="3.1052631578947367"/>
    <m/>
  </r>
  <r>
    <x v="97"/>
    <x v="2"/>
    <x v="2"/>
    <s v="Dallas"/>
    <d v="2025-03-03T00:00:00"/>
    <d v="2025-03-11T00:00:00"/>
    <n v="189"/>
    <n v="0"/>
    <n v="378.52"/>
    <n v="7"/>
    <n v="8"/>
    <s v="LATE"/>
    <n v="27"/>
    <m/>
  </r>
  <r>
    <x v="98"/>
    <x v="3"/>
    <x v="0"/>
    <s v="San Francisco"/>
    <d v="2025-01-26T00:00:00"/>
    <d v="2025-02-04T00:00:00"/>
    <n v="367"/>
    <n v="1"/>
    <n v="462.88"/>
    <n v="9"/>
    <n v="9"/>
    <s v="ON TIME"/>
    <n v="40.777777777777779"/>
    <m/>
  </r>
  <r>
    <x v="99"/>
    <x v="4"/>
    <x v="3"/>
    <s v="San Francisco"/>
    <d v="2025-02-02T00:00:00"/>
    <d v="2025-02-19T00:00:00"/>
    <n v="270"/>
    <n v="1"/>
    <n v="450.65"/>
    <n v="14"/>
    <n v="17"/>
    <s v="LATE"/>
    <n v="19.285714285714285"/>
    <m/>
  </r>
  <r>
    <x v="100"/>
    <x v="3"/>
    <x v="0"/>
    <s v="Chicago"/>
    <d v="2025-01-30T00:00:00"/>
    <d v="2025-02-13T00:00:00"/>
    <n v="433"/>
    <n v="0"/>
    <n v="247.45"/>
    <n v="14"/>
    <n v="14"/>
    <s v="ON TIME"/>
    <n v="30.928571428571427"/>
    <m/>
  </r>
  <r>
    <x v="101"/>
    <x v="3"/>
    <x v="2"/>
    <s v="San Francisco"/>
    <d v="2025-02-03T00:00:00"/>
    <d v="2025-02-19T00:00:00"/>
    <n v="143"/>
    <n v="0"/>
    <n v="328.06"/>
    <n v="16"/>
    <n v="16"/>
    <s v="ON TIME"/>
    <n v="8.9375"/>
    <m/>
  </r>
  <r>
    <x v="102"/>
    <x v="0"/>
    <x v="1"/>
    <s v="Chicago"/>
    <d v="2025-02-07T00:00:00"/>
    <d v="2025-02-19T00:00:00"/>
    <n v="434"/>
    <n v="0"/>
    <n v="280.08"/>
    <n v="12"/>
    <n v="12"/>
    <s v="ON TIME"/>
    <n v="36.166666666666664"/>
    <m/>
  </r>
  <r>
    <x v="103"/>
    <x v="1"/>
    <x v="3"/>
    <s v="New York"/>
    <d v="2025-03-16T00:00:00"/>
    <d v="2025-03-30T00:00:00"/>
    <n v="17"/>
    <n v="0"/>
    <n v="189.22"/>
    <n v="13"/>
    <n v="14"/>
    <s v="LATE"/>
    <n v="1.3076923076923077"/>
    <m/>
  </r>
  <r>
    <x v="104"/>
    <x v="4"/>
    <x v="1"/>
    <s v="San Francisco"/>
    <d v="2025-03-08T00:00:00"/>
    <d v="2025-03-09T00:00:00"/>
    <n v="494"/>
    <n v="0"/>
    <n v="160.88999999999999"/>
    <n v="1"/>
    <n v="1"/>
    <s v="ON TIME"/>
    <n v="494"/>
    <m/>
  </r>
  <r>
    <x v="105"/>
    <x v="4"/>
    <x v="0"/>
    <s v="Dallas"/>
    <d v="2025-03-17T00:00:00"/>
    <d v="2025-03-23T00:00:00"/>
    <n v="321"/>
    <n v="0"/>
    <n v="68.8"/>
    <n v="1"/>
    <n v="6"/>
    <s v="LATE"/>
    <n v="321"/>
    <m/>
  </r>
  <r>
    <x v="106"/>
    <x v="2"/>
    <x v="3"/>
    <s v="San Francisco"/>
    <d v="2025-03-12T00:00:00"/>
    <d v="2025-03-30T00:00:00"/>
    <n v="100"/>
    <n v="0"/>
    <n v="96.87"/>
    <n v="18"/>
    <n v="18"/>
    <s v="ON TIME"/>
    <n v="5.5555555555555554"/>
    <m/>
  </r>
  <r>
    <x v="107"/>
    <x v="0"/>
    <x v="0"/>
    <s v="New York"/>
    <d v="2025-04-04T00:00:00"/>
    <d v="2025-04-07T00:00:00"/>
    <n v="363"/>
    <n v="0"/>
    <n v="240.74"/>
    <n v="3"/>
    <n v="3"/>
    <s v="ON TIME"/>
    <n v="121"/>
    <m/>
  </r>
  <r>
    <x v="108"/>
    <x v="2"/>
    <x v="1"/>
    <s v="Dallas"/>
    <d v="2025-03-17T00:00:00"/>
    <d v="2025-04-06T00:00:00"/>
    <n v="4"/>
    <n v="0"/>
    <n v="273.33999999999997"/>
    <n v="19"/>
    <n v="20"/>
    <s v="LATE"/>
    <n v="0.21052631578947367"/>
    <m/>
  </r>
  <r>
    <x v="109"/>
    <x v="4"/>
    <x v="0"/>
    <s v="Chicago"/>
    <d v="2025-02-22T00:00:00"/>
    <d v="2025-03-12T00:00:00"/>
    <n v="295"/>
    <n v="1"/>
    <n v="95.37"/>
    <n v="13"/>
    <n v="18"/>
    <s v="LATE"/>
    <n v="22.692307692307693"/>
    <m/>
  </r>
  <r>
    <x v="110"/>
    <x v="2"/>
    <x v="2"/>
    <s v="Dallas"/>
    <d v="2025-03-23T00:00:00"/>
    <d v="2025-03-29T00:00:00"/>
    <n v="269"/>
    <n v="0"/>
    <n v="212.4"/>
    <n v="6"/>
    <n v="6"/>
    <s v="ON TIME"/>
    <n v="44.833333333333336"/>
    <m/>
  </r>
  <r>
    <x v="111"/>
    <x v="1"/>
    <x v="0"/>
    <s v="Dallas"/>
    <d v="2025-01-25T00:00:00"/>
    <d v="2025-02-07T00:00:00"/>
    <n v="470"/>
    <n v="1"/>
    <n v="252.24"/>
    <n v="13"/>
    <n v="13"/>
    <s v="ON TIME"/>
    <n v="36.153846153846153"/>
    <m/>
  </r>
  <r>
    <x v="112"/>
    <x v="2"/>
    <x v="3"/>
    <s v="New York"/>
    <d v="2025-03-17T00:00:00"/>
    <d v="2025-04-06T00:00:00"/>
    <n v="283"/>
    <n v="0"/>
    <n v="329.95"/>
    <n v="19"/>
    <n v="20"/>
    <s v="LATE"/>
    <n v="14.894736842105264"/>
    <m/>
  </r>
  <r>
    <x v="113"/>
    <x v="3"/>
    <x v="1"/>
    <s v="San Francisco"/>
    <d v="2025-03-21T00:00:00"/>
    <d v="2025-04-04T00:00:00"/>
    <n v="452"/>
    <n v="1"/>
    <n v="105.44"/>
    <n v="14"/>
    <n v="14"/>
    <s v="ON TIME"/>
    <n v="32.285714285714285"/>
    <m/>
  </r>
  <r>
    <x v="114"/>
    <x v="2"/>
    <x v="1"/>
    <s v="Dallas"/>
    <d v="2025-02-19T00:00:00"/>
    <d v="2025-02-21T00:00:00"/>
    <n v="195"/>
    <n v="1"/>
    <n v="163.01"/>
    <n v="2"/>
    <n v="2"/>
    <s v="ON TIME"/>
    <n v="97.5"/>
    <m/>
  </r>
  <r>
    <x v="115"/>
    <x v="3"/>
    <x v="0"/>
    <s v="Chicago"/>
    <d v="2025-02-28T00:00:00"/>
    <d v="2025-03-09T00:00:00"/>
    <n v="197"/>
    <n v="0"/>
    <n v="223.23"/>
    <n v="9"/>
    <n v="9"/>
    <s v="ON TIME"/>
    <n v="21.888888888888889"/>
    <m/>
  </r>
  <r>
    <x v="116"/>
    <x v="3"/>
    <x v="2"/>
    <s v="Dallas"/>
    <d v="2025-02-26T00:00:00"/>
    <d v="2025-03-17T00:00:00"/>
    <n v="473"/>
    <n v="1"/>
    <n v="190.65"/>
    <n v="19"/>
    <n v="19"/>
    <s v="ON TIME"/>
    <n v="24.894736842105264"/>
    <m/>
  </r>
  <r>
    <x v="117"/>
    <x v="2"/>
    <x v="1"/>
    <s v="Chicago"/>
    <d v="2025-02-02T00:00:00"/>
    <d v="2025-02-15T00:00:00"/>
    <n v="362"/>
    <n v="0"/>
    <n v="163.32"/>
    <n v="10"/>
    <n v="13"/>
    <s v="LATE"/>
    <n v="36.200000000000003"/>
    <m/>
  </r>
  <r>
    <x v="118"/>
    <x v="2"/>
    <x v="1"/>
    <s v="San Francisco"/>
    <d v="2025-03-04T00:00:00"/>
    <d v="2025-03-06T00:00:00"/>
    <n v="307"/>
    <n v="0"/>
    <n v="282.62"/>
    <n v="2"/>
    <n v="2"/>
    <s v="ON TIME"/>
    <n v="153.5"/>
    <m/>
  </r>
  <r>
    <x v="119"/>
    <x v="4"/>
    <x v="0"/>
    <s v="Chicago"/>
    <d v="2025-02-02T00:00:00"/>
    <d v="2025-02-03T00:00:00"/>
    <n v="404"/>
    <n v="0"/>
    <n v="108.89"/>
    <n v="1"/>
    <n v="1"/>
    <s v="ON TIME"/>
    <n v="404"/>
    <m/>
  </r>
  <r>
    <x v="120"/>
    <x v="3"/>
    <x v="1"/>
    <s v="New York"/>
    <d v="2025-04-05T00:00:00"/>
    <d v="2025-04-18T00:00:00"/>
    <n v="499"/>
    <n v="1"/>
    <n v="288.25"/>
    <n v="13"/>
    <n v="13"/>
    <s v="ON TIME"/>
    <n v="38.384615384615387"/>
    <m/>
  </r>
  <r>
    <x v="121"/>
    <x v="4"/>
    <x v="1"/>
    <s v="San Francisco"/>
    <d v="2025-04-06T00:00:00"/>
    <d v="2025-04-25T00:00:00"/>
    <n v="444"/>
    <n v="0"/>
    <n v="359.22"/>
    <n v="19"/>
    <n v="19"/>
    <s v="ON TIME"/>
    <n v="23.368421052631579"/>
    <m/>
  </r>
  <r>
    <x v="122"/>
    <x v="0"/>
    <x v="1"/>
    <s v="Chicago"/>
    <d v="2025-04-01T00:00:00"/>
    <d v="2025-04-04T00:00:00"/>
    <n v="305"/>
    <n v="0"/>
    <n v="56.09"/>
    <n v="3"/>
    <n v="3"/>
    <s v="ON TIME"/>
    <n v="101.66666666666667"/>
    <m/>
  </r>
  <r>
    <x v="123"/>
    <x v="1"/>
    <x v="2"/>
    <s v="Chicago"/>
    <d v="2025-03-16T00:00:00"/>
    <d v="2025-03-30T00:00:00"/>
    <n v="20"/>
    <n v="0"/>
    <n v="313.62"/>
    <n v="10"/>
    <n v="14"/>
    <s v="LATE"/>
    <n v="2"/>
    <m/>
  </r>
  <r>
    <x v="124"/>
    <x v="3"/>
    <x v="3"/>
    <s v="San Francisco"/>
    <d v="2025-02-02T00:00:00"/>
    <d v="2025-02-10T00:00:00"/>
    <n v="101"/>
    <n v="0"/>
    <n v="315.31"/>
    <n v="8"/>
    <n v="8"/>
    <s v="ON TIME"/>
    <n v="12.625"/>
    <m/>
  </r>
  <r>
    <x v="125"/>
    <x v="2"/>
    <x v="1"/>
    <s v="San Francisco"/>
    <d v="2025-03-02T00:00:00"/>
    <d v="2025-03-06T00:00:00"/>
    <n v="201"/>
    <n v="1"/>
    <n v="325.37"/>
    <n v="4"/>
    <n v="4"/>
    <s v="ON TIME"/>
    <n v="50.25"/>
    <m/>
  </r>
  <r>
    <x v="126"/>
    <x v="4"/>
    <x v="1"/>
    <s v="New York"/>
    <d v="2025-03-11T00:00:00"/>
    <d v="2025-03-18T00:00:00"/>
    <n v="392"/>
    <n v="0"/>
    <n v="114.41"/>
    <n v="7"/>
    <n v="7"/>
    <s v="ON TIME"/>
    <n v="56"/>
    <m/>
  </r>
  <r>
    <x v="127"/>
    <x v="2"/>
    <x v="3"/>
    <s v="Chicago"/>
    <d v="2025-03-10T00:00:00"/>
    <d v="2025-03-15T00:00:00"/>
    <n v="149"/>
    <n v="1"/>
    <n v="314.82"/>
    <n v="5"/>
    <n v="5"/>
    <s v="ON TIME"/>
    <n v="29.8"/>
    <m/>
  </r>
  <r>
    <x v="128"/>
    <x v="0"/>
    <x v="0"/>
    <s v="Chicago"/>
    <d v="2025-02-06T00:00:00"/>
    <d v="2025-03-02T00:00:00"/>
    <n v="267"/>
    <n v="0"/>
    <n v="388.56"/>
    <n v="19"/>
    <n v="24"/>
    <s v="LATE"/>
    <n v="14.052631578947368"/>
    <m/>
  </r>
  <r>
    <x v="129"/>
    <x v="4"/>
    <x v="3"/>
    <s v="Chicago"/>
    <d v="2025-03-26T00:00:00"/>
    <d v="2025-04-04T00:00:00"/>
    <n v="85"/>
    <n v="1"/>
    <n v="56.02"/>
    <n v="9"/>
    <n v="9"/>
    <s v="ON TIME"/>
    <n v="9.4444444444444446"/>
    <m/>
  </r>
  <r>
    <x v="130"/>
    <x v="0"/>
    <x v="1"/>
    <s v="Dallas"/>
    <d v="2025-02-10T00:00:00"/>
    <d v="2025-02-19T00:00:00"/>
    <n v="214"/>
    <n v="0"/>
    <n v="282.16000000000003"/>
    <n v="9"/>
    <n v="9"/>
    <s v="ON TIME"/>
    <n v="23.777777777777779"/>
    <m/>
  </r>
  <r>
    <x v="131"/>
    <x v="2"/>
    <x v="3"/>
    <s v="Dallas"/>
    <d v="2025-02-20T00:00:00"/>
    <d v="2025-03-12T00:00:00"/>
    <n v="79"/>
    <n v="0"/>
    <n v="66.44"/>
    <n v="18"/>
    <n v="20"/>
    <s v="LATE"/>
    <n v="4.3888888888888893"/>
    <m/>
  </r>
  <r>
    <x v="132"/>
    <x v="0"/>
    <x v="0"/>
    <s v="Dallas"/>
    <d v="2025-02-18T00:00:00"/>
    <d v="2025-02-26T00:00:00"/>
    <n v="401"/>
    <n v="0"/>
    <n v="94.25"/>
    <n v="8"/>
    <n v="8"/>
    <s v="ON TIME"/>
    <n v="50.125"/>
    <m/>
  </r>
  <r>
    <x v="133"/>
    <x v="1"/>
    <x v="2"/>
    <s v="Chicago"/>
    <d v="2025-02-05T00:00:00"/>
    <d v="2025-02-13T00:00:00"/>
    <n v="245"/>
    <n v="0"/>
    <n v="490.97"/>
    <n v="8"/>
    <n v="8"/>
    <s v="ON TIME"/>
    <n v="30.625"/>
    <m/>
  </r>
  <r>
    <x v="134"/>
    <x v="4"/>
    <x v="2"/>
    <s v="Chicago"/>
    <d v="2025-02-07T00:00:00"/>
    <d v="2025-02-13T00:00:00"/>
    <n v="220"/>
    <n v="0"/>
    <n v="397.82"/>
    <n v="6"/>
    <n v="6"/>
    <s v="ON TIME"/>
    <n v="36.666666666666664"/>
    <m/>
  </r>
  <r>
    <x v="135"/>
    <x v="2"/>
    <x v="1"/>
    <s v="Dallas"/>
    <d v="2025-01-26T00:00:00"/>
    <d v="2025-02-14T00:00:00"/>
    <n v="479"/>
    <n v="1"/>
    <n v="260.45999999999998"/>
    <n v="18"/>
    <n v="19"/>
    <s v="LATE"/>
    <n v="26.611111111111111"/>
    <m/>
  </r>
  <r>
    <x v="136"/>
    <x v="1"/>
    <x v="1"/>
    <s v="Dallas"/>
    <d v="2025-01-21T00:00:00"/>
    <d v="2025-01-28T00:00:00"/>
    <n v="202"/>
    <n v="0"/>
    <n v="431.39"/>
    <n v="5"/>
    <n v="7"/>
    <s v="LATE"/>
    <n v="40.4"/>
    <m/>
  </r>
  <r>
    <x v="137"/>
    <x v="2"/>
    <x v="1"/>
    <s v="San Francisco"/>
    <d v="2025-04-08T00:00:00"/>
    <d v="2025-04-17T00:00:00"/>
    <n v="57"/>
    <n v="0"/>
    <n v="285.07"/>
    <n v="9"/>
    <n v="9"/>
    <s v="ON TIME"/>
    <n v="6.333333333333333"/>
    <m/>
  </r>
  <r>
    <x v="138"/>
    <x v="2"/>
    <x v="0"/>
    <s v="Dallas"/>
    <d v="2025-02-09T00:00:00"/>
    <d v="2025-02-24T00:00:00"/>
    <n v="214"/>
    <n v="0"/>
    <n v="114.01"/>
    <n v="15"/>
    <n v="15"/>
    <s v="ON TIME"/>
    <n v="14.266666666666667"/>
    <m/>
  </r>
  <r>
    <x v="139"/>
    <x v="4"/>
    <x v="2"/>
    <s v="San Francisco"/>
    <d v="2025-01-31T00:00:00"/>
    <d v="2025-02-18T00:00:00"/>
    <n v="228"/>
    <n v="0"/>
    <n v="8.64"/>
    <n v="18"/>
    <n v="18"/>
    <s v="ON TIME"/>
    <n v="12.666666666666666"/>
    <m/>
  </r>
  <r>
    <x v="140"/>
    <x v="2"/>
    <x v="3"/>
    <s v="Dallas"/>
    <d v="2025-02-04T00:00:00"/>
    <d v="2025-02-08T00:00:00"/>
    <n v="330"/>
    <n v="0"/>
    <n v="227.93"/>
    <n v="3"/>
    <n v="4"/>
    <s v="LATE"/>
    <n v="110"/>
    <m/>
  </r>
  <r>
    <x v="141"/>
    <x v="2"/>
    <x v="1"/>
    <s v="San Francisco"/>
    <d v="2025-03-28T00:00:00"/>
    <d v="2025-04-05T00:00:00"/>
    <n v="489"/>
    <n v="0"/>
    <n v="111.2"/>
    <n v="8"/>
    <n v="8"/>
    <s v="ON TIME"/>
    <n v="61.125"/>
    <m/>
  </r>
  <r>
    <x v="142"/>
    <x v="4"/>
    <x v="3"/>
    <s v="San Francisco"/>
    <d v="2025-03-25T00:00:00"/>
    <d v="2025-03-27T00:00:00"/>
    <n v="340"/>
    <n v="1"/>
    <n v="15.55"/>
    <n v="2"/>
    <n v="2"/>
    <s v="ON TIME"/>
    <n v="170"/>
    <m/>
  </r>
  <r>
    <x v="143"/>
    <x v="4"/>
    <x v="0"/>
    <s v="New York"/>
    <d v="2025-03-27T00:00:00"/>
    <d v="2025-04-01T00:00:00"/>
    <n v="302"/>
    <n v="0"/>
    <n v="126.96"/>
    <n v="5"/>
    <n v="5"/>
    <s v="ON TIME"/>
    <n v="60.4"/>
    <m/>
  </r>
  <r>
    <x v="144"/>
    <x v="1"/>
    <x v="0"/>
    <s v="Dallas"/>
    <d v="2025-02-07T00:00:00"/>
    <d v="2025-02-19T00:00:00"/>
    <n v="182"/>
    <n v="0"/>
    <n v="133.47999999999999"/>
    <n v="10"/>
    <n v="12"/>
    <s v="LATE"/>
    <n v="18.2"/>
    <m/>
  </r>
  <r>
    <x v="145"/>
    <x v="0"/>
    <x v="3"/>
    <s v="Dallas"/>
    <d v="2025-02-21T00:00:00"/>
    <d v="2025-03-05T00:00:00"/>
    <n v="44"/>
    <n v="1"/>
    <n v="13.63"/>
    <n v="12"/>
    <n v="12"/>
    <s v="ON TIME"/>
    <n v="3.6666666666666665"/>
    <m/>
  </r>
  <r>
    <x v="146"/>
    <x v="0"/>
    <x v="0"/>
    <s v="Chicago"/>
    <d v="2025-01-30T00:00:00"/>
    <d v="2025-02-07T00:00:00"/>
    <n v="389"/>
    <n v="1"/>
    <n v="314.87"/>
    <n v="8"/>
    <n v="8"/>
    <s v="ON TIME"/>
    <n v="48.625"/>
    <m/>
  </r>
  <r>
    <x v="147"/>
    <x v="0"/>
    <x v="2"/>
    <s v="San Francisco"/>
    <d v="2025-03-15T00:00:00"/>
    <d v="2025-03-21T00:00:00"/>
    <n v="188"/>
    <n v="0"/>
    <n v="221.9"/>
    <n v="6"/>
    <n v="6"/>
    <s v="ON TIME"/>
    <n v="31.333333333333332"/>
    <m/>
  </r>
  <r>
    <x v="148"/>
    <x v="3"/>
    <x v="2"/>
    <s v="Dallas"/>
    <d v="2025-03-25T00:00:00"/>
    <d v="2025-04-05T00:00:00"/>
    <n v="416"/>
    <n v="0"/>
    <n v="395.35"/>
    <n v="6"/>
    <n v="11"/>
    <s v="LATE"/>
    <n v="69.333333333333329"/>
    <m/>
  </r>
  <r>
    <x v="149"/>
    <x v="3"/>
    <x v="1"/>
    <s v="New York"/>
    <d v="2025-01-26T00:00:00"/>
    <d v="2025-02-04T00:00:00"/>
    <n v="5"/>
    <n v="0"/>
    <n v="85.16"/>
    <n v="9"/>
    <n v="9"/>
    <s v="ON TIME"/>
    <n v="0.55555555555555558"/>
    <m/>
  </r>
  <r>
    <x v="150"/>
    <x v="2"/>
    <x v="3"/>
    <s v="Chicago"/>
    <d v="2025-03-15T00:00:00"/>
    <d v="2025-04-07T00:00:00"/>
    <n v="336"/>
    <n v="0"/>
    <n v="195.8"/>
    <n v="18"/>
    <n v="23"/>
    <s v="LATE"/>
    <n v="18.666666666666668"/>
    <m/>
  </r>
  <r>
    <x v="151"/>
    <x v="0"/>
    <x v="0"/>
    <s v="San Francisco"/>
    <d v="2025-03-16T00:00:00"/>
    <d v="2025-03-30T00:00:00"/>
    <n v="6"/>
    <n v="1"/>
    <n v="104.09"/>
    <n v="13"/>
    <n v="14"/>
    <s v="LATE"/>
    <n v="0.46153846153846156"/>
    <m/>
  </r>
  <r>
    <x v="152"/>
    <x v="4"/>
    <x v="2"/>
    <s v="Chicago"/>
    <d v="2025-03-23T00:00:00"/>
    <d v="2025-03-30T00:00:00"/>
    <n v="373"/>
    <n v="1"/>
    <n v="466.55"/>
    <n v="7"/>
    <n v="7"/>
    <s v="ON TIME"/>
    <n v="53.285714285714285"/>
    <m/>
  </r>
  <r>
    <x v="153"/>
    <x v="2"/>
    <x v="2"/>
    <s v="Dallas"/>
    <d v="2025-03-07T00:00:00"/>
    <d v="2025-03-31T00:00:00"/>
    <n v="153"/>
    <n v="0"/>
    <n v="211.86"/>
    <n v="19"/>
    <n v="24"/>
    <s v="LATE"/>
    <n v="8.0526315789473681"/>
    <m/>
  </r>
  <r>
    <x v="154"/>
    <x v="0"/>
    <x v="1"/>
    <s v="San Francisco"/>
    <d v="2025-03-01T00:00:00"/>
    <d v="2025-03-16T00:00:00"/>
    <n v="222"/>
    <n v="1"/>
    <n v="219.39"/>
    <n v="15"/>
    <n v="15"/>
    <s v="ON TIME"/>
    <n v="14.8"/>
    <m/>
  </r>
  <r>
    <x v="155"/>
    <x v="1"/>
    <x v="1"/>
    <s v="Chicago"/>
    <d v="2025-03-20T00:00:00"/>
    <d v="2025-04-04T00:00:00"/>
    <n v="437"/>
    <n v="0"/>
    <n v="374.1"/>
    <n v="13"/>
    <n v="15"/>
    <s v="LATE"/>
    <n v="33.615384615384613"/>
    <m/>
  </r>
  <r>
    <x v="156"/>
    <x v="2"/>
    <x v="3"/>
    <s v="Dallas"/>
    <d v="2025-03-27T00:00:00"/>
    <d v="2025-04-05T00:00:00"/>
    <n v="374"/>
    <n v="1"/>
    <n v="339.35"/>
    <n v="9"/>
    <n v="9"/>
    <s v="ON TIME"/>
    <n v="41.555555555555557"/>
    <m/>
  </r>
  <r>
    <x v="157"/>
    <x v="1"/>
    <x v="2"/>
    <s v="Chicago"/>
    <d v="2025-02-04T00:00:00"/>
    <d v="2025-02-15T00:00:00"/>
    <n v="79"/>
    <n v="0"/>
    <n v="459.64"/>
    <n v="11"/>
    <n v="11"/>
    <s v="ON TIME"/>
    <n v="7.1818181818181817"/>
    <m/>
  </r>
  <r>
    <x v="158"/>
    <x v="4"/>
    <x v="3"/>
    <s v="Chicago"/>
    <d v="2025-03-15T00:00:00"/>
    <d v="2025-03-29T00:00:00"/>
    <n v="314"/>
    <n v="0"/>
    <n v="491.08"/>
    <n v="11"/>
    <n v="14"/>
    <s v="LATE"/>
    <n v="28.545454545454547"/>
    <m/>
  </r>
  <r>
    <x v="159"/>
    <x v="1"/>
    <x v="1"/>
    <s v="New York"/>
    <d v="2025-02-17T00:00:00"/>
    <d v="2025-02-23T00:00:00"/>
    <n v="470"/>
    <n v="0"/>
    <n v="259.08"/>
    <n v="6"/>
    <n v="6"/>
    <s v="ON TIME"/>
    <n v="78.333333333333329"/>
    <m/>
  </r>
  <r>
    <x v="160"/>
    <x v="1"/>
    <x v="1"/>
    <s v="Chicago"/>
    <d v="2025-02-07T00:00:00"/>
    <d v="2025-02-20T00:00:00"/>
    <n v="201"/>
    <n v="0"/>
    <n v="57.56"/>
    <n v="13"/>
    <n v="13"/>
    <s v="ON TIME"/>
    <n v="15.461538461538462"/>
    <m/>
  </r>
  <r>
    <x v="161"/>
    <x v="3"/>
    <x v="2"/>
    <s v="San Francisco"/>
    <d v="2025-02-18T00:00:00"/>
    <d v="2025-03-02T00:00:00"/>
    <n v="325"/>
    <n v="0"/>
    <n v="255.26"/>
    <n v="10"/>
    <n v="12"/>
    <s v="LATE"/>
    <n v="32.5"/>
    <m/>
  </r>
  <r>
    <x v="162"/>
    <x v="4"/>
    <x v="2"/>
    <s v="Chicago"/>
    <d v="2025-03-01T00:00:00"/>
    <d v="2025-03-15T00:00:00"/>
    <n v="260"/>
    <n v="0"/>
    <n v="284.38"/>
    <n v="9"/>
    <n v="14"/>
    <s v="LATE"/>
    <n v="28.888888888888889"/>
    <m/>
  </r>
  <r>
    <x v="163"/>
    <x v="1"/>
    <x v="1"/>
    <s v="San Francisco"/>
    <d v="2025-04-08T00:00:00"/>
    <d v="2025-04-17T00:00:00"/>
    <n v="424"/>
    <n v="0"/>
    <n v="408.12"/>
    <n v="9"/>
    <n v="9"/>
    <s v="ON TIME"/>
    <n v="47.111111111111114"/>
    <m/>
  </r>
  <r>
    <x v="164"/>
    <x v="3"/>
    <x v="1"/>
    <s v="Chicago"/>
    <d v="2025-02-15T00:00:00"/>
    <d v="2025-02-25T00:00:00"/>
    <n v="430"/>
    <n v="0"/>
    <n v="111.62"/>
    <n v="10"/>
    <n v="10"/>
    <s v="ON TIME"/>
    <n v="43"/>
    <m/>
  </r>
  <r>
    <x v="165"/>
    <x v="4"/>
    <x v="2"/>
    <s v="Chicago"/>
    <d v="2025-03-21T00:00:00"/>
    <d v="2025-03-23T00:00:00"/>
    <n v="168"/>
    <n v="0"/>
    <n v="111.54"/>
    <n v="2"/>
    <n v="2"/>
    <s v="ON TIME"/>
    <n v="84"/>
    <m/>
  </r>
  <r>
    <x v="166"/>
    <x v="1"/>
    <x v="3"/>
    <s v="San Francisco"/>
    <d v="2025-02-16T00:00:00"/>
    <d v="2025-03-07T00:00:00"/>
    <n v="437"/>
    <n v="0"/>
    <n v="393.02"/>
    <n v="19"/>
    <n v="19"/>
    <s v="ON TIME"/>
    <n v="23"/>
    <m/>
  </r>
  <r>
    <x v="167"/>
    <x v="4"/>
    <x v="0"/>
    <s v="Dallas"/>
    <d v="2025-03-04T00:00:00"/>
    <d v="2025-03-14T00:00:00"/>
    <n v="497"/>
    <n v="0"/>
    <n v="145.66"/>
    <n v="10"/>
    <n v="10"/>
    <s v="ON TIME"/>
    <n v="49.7"/>
    <m/>
  </r>
  <r>
    <x v="168"/>
    <x v="3"/>
    <x v="2"/>
    <s v="New York"/>
    <d v="2025-02-27T00:00:00"/>
    <d v="2025-03-15T00:00:00"/>
    <n v="21"/>
    <n v="0"/>
    <n v="339.48"/>
    <n v="16"/>
    <n v="16"/>
    <s v="ON TIME"/>
    <n v="1.3125"/>
    <m/>
  </r>
  <r>
    <x v="169"/>
    <x v="2"/>
    <x v="2"/>
    <s v="Chicago"/>
    <d v="2025-03-14T00:00:00"/>
    <d v="2025-03-16T00:00:00"/>
    <n v="179"/>
    <n v="0"/>
    <n v="79.040000000000006"/>
    <n v="2"/>
    <n v="2"/>
    <s v="ON TIME"/>
    <n v="89.5"/>
    <m/>
  </r>
  <r>
    <x v="170"/>
    <x v="3"/>
    <x v="0"/>
    <s v="New York"/>
    <d v="2025-03-26T00:00:00"/>
    <d v="2025-04-01T00:00:00"/>
    <n v="167"/>
    <n v="0"/>
    <n v="435.08"/>
    <n v="6"/>
    <n v="6"/>
    <s v="ON TIME"/>
    <n v="27.833333333333332"/>
    <m/>
  </r>
  <r>
    <x v="171"/>
    <x v="1"/>
    <x v="3"/>
    <s v="New York"/>
    <d v="2025-03-25T00:00:00"/>
    <d v="2025-03-31T00:00:00"/>
    <n v="360"/>
    <n v="0"/>
    <n v="275.2"/>
    <n v="3"/>
    <n v="6"/>
    <s v="LATE"/>
    <n v="120"/>
    <m/>
  </r>
  <r>
    <x v="172"/>
    <x v="3"/>
    <x v="1"/>
    <s v="San Francisco"/>
    <d v="2025-03-07T00:00:00"/>
    <d v="2025-03-15T00:00:00"/>
    <n v="38"/>
    <n v="0"/>
    <n v="359.91"/>
    <n v="8"/>
    <n v="8"/>
    <s v="ON TIME"/>
    <n v="4.75"/>
    <m/>
  </r>
  <r>
    <x v="173"/>
    <x v="3"/>
    <x v="2"/>
    <s v="Chicago"/>
    <d v="2025-02-11T00:00:00"/>
    <d v="2025-02-21T00:00:00"/>
    <n v="419"/>
    <n v="0"/>
    <n v="404.24"/>
    <n v="10"/>
    <n v="10"/>
    <s v="ON TIME"/>
    <n v="41.9"/>
    <m/>
  </r>
  <r>
    <x v="174"/>
    <x v="0"/>
    <x v="3"/>
    <s v="New York"/>
    <d v="2025-03-12T00:00:00"/>
    <d v="2025-03-14T00:00:00"/>
    <n v="157"/>
    <n v="0"/>
    <n v="56.69"/>
    <n v="2"/>
    <n v="2"/>
    <s v="ON TIME"/>
    <n v="78.5"/>
    <m/>
  </r>
  <r>
    <x v="175"/>
    <x v="0"/>
    <x v="3"/>
    <s v="New York"/>
    <d v="2025-03-30T00:00:00"/>
    <d v="2025-04-03T00:00:00"/>
    <n v="309"/>
    <n v="0"/>
    <n v="137.81"/>
    <n v="4"/>
    <n v="4"/>
    <s v="ON TIME"/>
    <n v="77.25"/>
    <m/>
  </r>
  <r>
    <x v="176"/>
    <x v="3"/>
    <x v="0"/>
    <s v="San Francisco"/>
    <d v="2025-02-14T00:00:00"/>
    <d v="2025-02-16T00:00:00"/>
    <n v="311"/>
    <n v="0"/>
    <n v="66.78"/>
    <n v="2"/>
    <n v="2"/>
    <s v="ON TIME"/>
    <n v="155.5"/>
    <m/>
  </r>
  <r>
    <x v="177"/>
    <x v="3"/>
    <x v="0"/>
    <s v="Chicago"/>
    <d v="2025-02-06T00:00:00"/>
    <d v="2025-02-19T00:00:00"/>
    <n v="443"/>
    <n v="0"/>
    <n v="208.69"/>
    <n v="13"/>
    <n v="13"/>
    <s v="ON TIME"/>
    <n v="34.07692307692308"/>
    <m/>
  </r>
  <r>
    <x v="178"/>
    <x v="3"/>
    <x v="3"/>
    <s v="San Francisco"/>
    <d v="2025-04-09T00:00:00"/>
    <d v="2025-04-22T00:00:00"/>
    <n v="488"/>
    <n v="0"/>
    <n v="235.03"/>
    <n v="13"/>
    <n v="13"/>
    <s v="ON TIME"/>
    <n v="37.53846153846154"/>
    <m/>
  </r>
  <r>
    <x v="179"/>
    <x v="1"/>
    <x v="1"/>
    <s v="Dallas"/>
    <d v="2025-04-03T00:00:00"/>
    <d v="2025-04-09T00:00:00"/>
    <n v="296"/>
    <n v="0"/>
    <n v="47.58"/>
    <n v="6"/>
    <n v="6"/>
    <s v="ON TIME"/>
    <n v="49.333333333333336"/>
    <m/>
  </r>
  <r>
    <x v="180"/>
    <x v="3"/>
    <x v="3"/>
    <s v="New York"/>
    <d v="2025-02-20T00:00:00"/>
    <d v="2025-03-07T00:00:00"/>
    <n v="274"/>
    <n v="0"/>
    <n v="126.98"/>
    <n v="15"/>
    <n v="15"/>
    <s v="ON TIME"/>
    <n v="18.266666666666666"/>
    <m/>
  </r>
  <r>
    <x v="181"/>
    <x v="1"/>
    <x v="0"/>
    <s v="New York"/>
    <d v="2025-02-24T00:00:00"/>
    <d v="2025-03-07T00:00:00"/>
    <n v="328"/>
    <n v="0"/>
    <n v="484.08"/>
    <n v="10"/>
    <n v="11"/>
    <s v="LATE"/>
    <n v="32.799999999999997"/>
    <m/>
  </r>
  <r>
    <x v="182"/>
    <x v="3"/>
    <x v="1"/>
    <s v="Dallas"/>
    <d v="2025-02-03T00:00:00"/>
    <d v="2025-02-13T00:00:00"/>
    <n v="420"/>
    <n v="0"/>
    <n v="235.63"/>
    <n v="10"/>
    <n v="10"/>
    <s v="ON TIME"/>
    <n v="42"/>
    <m/>
  </r>
  <r>
    <x v="183"/>
    <x v="2"/>
    <x v="2"/>
    <s v="San Francisco"/>
    <d v="2025-02-23T00:00:00"/>
    <d v="2025-03-15T00:00:00"/>
    <n v="140"/>
    <n v="0"/>
    <n v="216.97"/>
    <n v="19"/>
    <n v="20"/>
    <s v="LATE"/>
    <n v="7.3684210526315788"/>
    <m/>
  </r>
  <r>
    <x v="184"/>
    <x v="1"/>
    <x v="0"/>
    <s v="Dallas"/>
    <d v="2025-01-29T00:00:00"/>
    <d v="2025-02-05T00:00:00"/>
    <n v="164"/>
    <n v="0"/>
    <n v="374.35"/>
    <n v="5"/>
    <n v="7"/>
    <s v="LATE"/>
    <n v="32.799999999999997"/>
    <m/>
  </r>
  <r>
    <x v="185"/>
    <x v="4"/>
    <x v="0"/>
    <s v="Chicago"/>
    <d v="2025-04-08T00:00:00"/>
    <d v="2025-04-24T00:00:00"/>
    <n v="407"/>
    <n v="0"/>
    <n v="487.23"/>
    <n v="16"/>
    <n v="16"/>
    <s v="ON TIME"/>
    <n v="25.4375"/>
    <m/>
  </r>
  <r>
    <x v="186"/>
    <x v="2"/>
    <x v="1"/>
    <s v="Dallas"/>
    <d v="2025-02-12T00:00:00"/>
    <d v="2025-02-16T00:00:00"/>
    <n v="492"/>
    <n v="0"/>
    <n v="190.53"/>
    <n v="4"/>
    <n v="4"/>
    <s v="ON TIME"/>
    <n v="123"/>
    <m/>
  </r>
  <r>
    <x v="187"/>
    <x v="1"/>
    <x v="2"/>
    <s v="Dallas"/>
    <d v="2025-03-22T00:00:00"/>
    <d v="2025-04-05T00:00:00"/>
    <n v="452"/>
    <n v="0"/>
    <n v="251.58"/>
    <n v="10"/>
    <n v="14"/>
    <s v="LATE"/>
    <n v="45.2"/>
    <m/>
  </r>
  <r>
    <x v="188"/>
    <x v="2"/>
    <x v="2"/>
    <s v="Dallas"/>
    <d v="2025-01-31T00:00:00"/>
    <d v="2025-02-17T00:00:00"/>
    <n v="84"/>
    <n v="0"/>
    <n v="15.29"/>
    <n v="13"/>
    <n v="17"/>
    <s v="LATE"/>
    <n v="6.4615384615384617"/>
    <m/>
  </r>
  <r>
    <x v="189"/>
    <x v="0"/>
    <x v="1"/>
    <s v="New York"/>
    <d v="2025-02-20T00:00:00"/>
    <d v="2025-03-08T00:00:00"/>
    <n v="420"/>
    <n v="0"/>
    <n v="249.92"/>
    <n v="16"/>
    <n v="16"/>
    <s v="ON TIME"/>
    <n v="26.25"/>
    <m/>
  </r>
  <r>
    <x v="190"/>
    <x v="0"/>
    <x v="0"/>
    <s v="Chicago"/>
    <d v="2025-02-16T00:00:00"/>
    <d v="2025-02-20T00:00:00"/>
    <n v="10"/>
    <n v="0"/>
    <n v="285.17"/>
    <n v="4"/>
    <n v="4"/>
    <s v="ON TIME"/>
    <n v="2.5"/>
    <m/>
  </r>
  <r>
    <x v="191"/>
    <x v="3"/>
    <x v="3"/>
    <s v="Dallas"/>
    <d v="2025-02-11T00:00:00"/>
    <d v="2025-02-25T00:00:00"/>
    <n v="380"/>
    <n v="0"/>
    <n v="245.53"/>
    <n v="13"/>
    <n v="14"/>
    <s v="LATE"/>
    <n v="29.23076923076923"/>
    <m/>
  </r>
  <r>
    <x v="192"/>
    <x v="4"/>
    <x v="2"/>
    <s v="Dallas"/>
    <d v="2025-03-11T00:00:00"/>
    <d v="2025-03-29T00:00:00"/>
    <n v="219"/>
    <n v="1"/>
    <n v="33.4"/>
    <n v="18"/>
    <n v="18"/>
    <s v="ON TIME"/>
    <n v="12.166666666666666"/>
    <m/>
  </r>
  <r>
    <x v="193"/>
    <x v="0"/>
    <x v="1"/>
    <s v="San Francisco"/>
    <d v="2025-04-10T00:00:00"/>
    <d v="2025-04-19T00:00:00"/>
    <n v="224"/>
    <n v="0"/>
    <n v="126.15"/>
    <n v="9"/>
    <n v="9"/>
    <s v="ON TIME"/>
    <n v="24.888888888888889"/>
    <m/>
  </r>
  <r>
    <x v="194"/>
    <x v="3"/>
    <x v="2"/>
    <s v="New York"/>
    <d v="2025-03-30T00:00:00"/>
    <d v="2025-04-14T00:00:00"/>
    <n v="78"/>
    <n v="0"/>
    <n v="206.24"/>
    <n v="15"/>
    <n v="15"/>
    <s v="ON TIME"/>
    <n v="5.2"/>
    <m/>
  </r>
  <r>
    <x v="195"/>
    <x v="3"/>
    <x v="2"/>
    <s v="Dallas"/>
    <d v="2025-01-26T00:00:00"/>
    <d v="2025-02-06T00:00:00"/>
    <n v="197"/>
    <n v="0"/>
    <n v="492.86"/>
    <n v="11"/>
    <n v="11"/>
    <s v="ON TIME"/>
    <n v="17.90909090909091"/>
    <m/>
  </r>
  <r>
    <x v="196"/>
    <x v="4"/>
    <x v="0"/>
    <s v="New York"/>
    <d v="2025-04-05T00:00:00"/>
    <d v="2025-04-21T00:00:00"/>
    <n v="460"/>
    <n v="1"/>
    <n v="362.09"/>
    <n v="13"/>
    <n v="16"/>
    <s v="LATE"/>
    <n v="35.384615384615387"/>
    <m/>
  </r>
  <r>
    <x v="197"/>
    <x v="3"/>
    <x v="0"/>
    <s v="New York"/>
    <d v="2025-03-05T00:00:00"/>
    <d v="2025-03-16T00:00:00"/>
    <n v="75"/>
    <n v="1"/>
    <n v="208.04"/>
    <n v="11"/>
    <n v="11"/>
    <s v="ON TIME"/>
    <n v="6.8181818181818183"/>
    <m/>
  </r>
  <r>
    <x v="198"/>
    <x v="2"/>
    <x v="1"/>
    <s v="San Francisco"/>
    <d v="2025-01-21T00:00:00"/>
    <d v="2025-02-02T00:00:00"/>
    <n v="333"/>
    <n v="0"/>
    <n v="254.58"/>
    <n v="12"/>
    <n v="12"/>
    <s v="ON TIME"/>
    <n v="27.75"/>
    <m/>
  </r>
  <r>
    <x v="199"/>
    <x v="1"/>
    <x v="3"/>
    <s v="New York"/>
    <d v="2025-02-12T00:00:00"/>
    <d v="2025-02-24T00:00:00"/>
    <n v="225"/>
    <n v="0"/>
    <n v="170.76"/>
    <n v="12"/>
    <n v="12"/>
    <s v="ON TIME"/>
    <n v="18.75"/>
    <m/>
  </r>
  <r>
    <x v="200"/>
    <x v="4"/>
    <x v="2"/>
    <s v="San Francisco"/>
    <d v="2025-02-10T00:00:00"/>
    <d v="2025-02-22T00:00:00"/>
    <n v="81"/>
    <n v="1"/>
    <n v="360.96"/>
    <n v="11"/>
    <n v="12"/>
    <s v="LATE"/>
    <n v="7.3636363636363633"/>
    <m/>
  </r>
  <r>
    <x v="201"/>
    <x v="4"/>
    <x v="2"/>
    <s v="San Francisco"/>
    <d v="2025-04-04T00:00:00"/>
    <d v="2025-04-06T00:00:00"/>
    <n v="352"/>
    <n v="1"/>
    <n v="490.19"/>
    <n v="2"/>
    <n v="2"/>
    <s v="ON TIME"/>
    <n v="176"/>
    <m/>
  </r>
  <r>
    <x v="202"/>
    <x v="2"/>
    <x v="1"/>
    <s v="New York"/>
    <d v="2025-03-14T00:00:00"/>
    <d v="2025-03-18T00:00:00"/>
    <n v="86"/>
    <n v="0"/>
    <n v="296.25"/>
    <n v="4"/>
    <n v="4"/>
    <s v="ON TIME"/>
    <n v="21.5"/>
    <m/>
  </r>
  <r>
    <x v="203"/>
    <x v="2"/>
    <x v="0"/>
    <s v="Chicago"/>
    <d v="2025-03-23T00:00:00"/>
    <d v="2025-04-07T00:00:00"/>
    <n v="338"/>
    <n v="0"/>
    <n v="218.42"/>
    <n v="11"/>
    <n v="15"/>
    <s v="LATE"/>
    <n v="30.727272727272727"/>
    <m/>
  </r>
  <r>
    <x v="204"/>
    <x v="4"/>
    <x v="2"/>
    <s v="Chicago"/>
    <d v="2025-02-25T00:00:00"/>
    <d v="2025-03-13T00:00:00"/>
    <n v="399"/>
    <n v="0"/>
    <n v="298.67"/>
    <n v="11"/>
    <n v="16"/>
    <s v="LATE"/>
    <n v="36.272727272727273"/>
    <m/>
  </r>
  <r>
    <x v="205"/>
    <x v="4"/>
    <x v="0"/>
    <s v="New York"/>
    <d v="2025-03-06T00:00:00"/>
    <d v="2025-03-22T00:00:00"/>
    <n v="297"/>
    <n v="1"/>
    <n v="429.37"/>
    <n v="16"/>
    <n v="16"/>
    <s v="ON TIME"/>
    <n v="18.5625"/>
    <m/>
  </r>
  <r>
    <x v="206"/>
    <x v="3"/>
    <x v="3"/>
    <s v="New York"/>
    <d v="2025-03-05T00:00:00"/>
    <d v="2025-03-21T00:00:00"/>
    <n v="379"/>
    <n v="1"/>
    <n v="274.48"/>
    <n v="16"/>
    <n v="16"/>
    <s v="ON TIME"/>
    <n v="23.6875"/>
    <m/>
  </r>
  <r>
    <x v="207"/>
    <x v="4"/>
    <x v="2"/>
    <s v="San Francisco"/>
    <d v="2025-03-16T00:00:00"/>
    <d v="2025-03-17T00:00:00"/>
    <n v="300"/>
    <n v="0"/>
    <n v="107.07"/>
    <n v="1"/>
    <n v="1"/>
    <s v="ON TIME"/>
    <n v="300"/>
    <m/>
  </r>
  <r>
    <x v="208"/>
    <x v="2"/>
    <x v="0"/>
    <s v="San Francisco"/>
    <d v="2025-03-06T00:00:00"/>
    <d v="2025-03-17T00:00:00"/>
    <n v="321"/>
    <n v="0"/>
    <n v="57.98"/>
    <n v="11"/>
    <n v="11"/>
    <s v="ON TIME"/>
    <n v="29.181818181818183"/>
    <m/>
  </r>
  <r>
    <x v="209"/>
    <x v="3"/>
    <x v="0"/>
    <s v="San Francisco"/>
    <d v="2025-03-10T00:00:00"/>
    <d v="2025-03-26T00:00:00"/>
    <n v="33"/>
    <n v="0"/>
    <n v="30.93"/>
    <n v="13"/>
    <n v="16"/>
    <s v="LATE"/>
    <n v="2.5384615384615383"/>
    <m/>
  </r>
  <r>
    <x v="210"/>
    <x v="2"/>
    <x v="1"/>
    <s v="San Francisco"/>
    <d v="2025-02-07T00:00:00"/>
    <d v="2025-02-09T00:00:00"/>
    <n v="218"/>
    <n v="0"/>
    <n v="424.21"/>
    <n v="2"/>
    <n v="2"/>
    <s v="ON TIME"/>
    <n v="109"/>
    <m/>
  </r>
  <r>
    <x v="211"/>
    <x v="4"/>
    <x v="0"/>
    <s v="San Francisco"/>
    <d v="2025-01-26T00:00:00"/>
    <d v="2025-02-02T00:00:00"/>
    <n v="329"/>
    <n v="1"/>
    <n v="36.799999999999997"/>
    <n v="7"/>
    <n v="7"/>
    <s v="ON TIME"/>
    <n v="47"/>
    <m/>
  </r>
  <r>
    <x v="212"/>
    <x v="2"/>
    <x v="0"/>
    <s v="Dallas"/>
    <d v="2025-02-27T00:00:00"/>
    <d v="2025-03-06T00:00:00"/>
    <n v="76"/>
    <n v="1"/>
    <n v="110.95"/>
    <n v="6"/>
    <n v="7"/>
    <s v="LATE"/>
    <n v="12.666666666666666"/>
    <m/>
  </r>
  <r>
    <x v="213"/>
    <x v="3"/>
    <x v="1"/>
    <s v="San Francisco"/>
    <d v="2025-02-12T00:00:00"/>
    <d v="2025-02-21T00:00:00"/>
    <n v="421"/>
    <n v="0"/>
    <n v="486.54"/>
    <n v="9"/>
    <n v="9"/>
    <s v="ON TIME"/>
    <n v="46.777777777777779"/>
    <m/>
  </r>
  <r>
    <x v="214"/>
    <x v="1"/>
    <x v="2"/>
    <s v="Chicago"/>
    <d v="2025-02-03T00:00:00"/>
    <d v="2025-02-18T00:00:00"/>
    <n v="1"/>
    <n v="0"/>
    <n v="39.14"/>
    <n v="15"/>
    <n v="15"/>
    <s v="ON TIME"/>
    <n v="6.6666666666666666E-2"/>
    <m/>
  </r>
  <r>
    <x v="215"/>
    <x v="4"/>
    <x v="2"/>
    <s v="New York"/>
    <d v="2025-04-04T00:00:00"/>
    <d v="2025-04-10T00:00:00"/>
    <n v="150"/>
    <n v="0"/>
    <n v="274.01"/>
    <n v="6"/>
    <n v="6"/>
    <s v="ON TIME"/>
    <n v="25"/>
    <m/>
  </r>
  <r>
    <x v="216"/>
    <x v="1"/>
    <x v="1"/>
    <s v="New York"/>
    <d v="2025-01-31T00:00:00"/>
    <d v="2025-02-11T00:00:00"/>
    <n v="318"/>
    <n v="0"/>
    <n v="51.19"/>
    <n v="11"/>
    <n v="11"/>
    <s v="ON TIME"/>
    <n v="28.90909090909091"/>
    <m/>
  </r>
  <r>
    <x v="217"/>
    <x v="3"/>
    <x v="1"/>
    <s v="Dallas"/>
    <d v="2025-02-12T00:00:00"/>
    <d v="2025-02-23T00:00:00"/>
    <n v="165"/>
    <n v="1"/>
    <n v="227.84"/>
    <n v="11"/>
    <n v="11"/>
    <s v="ON TIME"/>
    <n v="15"/>
    <m/>
  </r>
  <r>
    <x v="218"/>
    <x v="4"/>
    <x v="0"/>
    <s v="San Francisco"/>
    <d v="2025-03-26T00:00:00"/>
    <d v="2025-03-27T00:00:00"/>
    <n v="469"/>
    <n v="0"/>
    <n v="383.4"/>
    <n v="1"/>
    <n v="1"/>
    <s v="ON TIME"/>
    <n v="469"/>
    <m/>
  </r>
  <r>
    <x v="219"/>
    <x v="4"/>
    <x v="0"/>
    <s v="Dallas"/>
    <d v="2025-03-04T00:00:00"/>
    <d v="2025-03-07T00:00:00"/>
    <n v="95"/>
    <n v="0"/>
    <n v="250.95"/>
    <n v="3"/>
    <n v="3"/>
    <s v="ON TIME"/>
    <n v="31.666666666666668"/>
    <m/>
  </r>
  <r>
    <x v="220"/>
    <x v="2"/>
    <x v="0"/>
    <s v="San Francisco"/>
    <d v="2025-02-07T00:00:00"/>
    <d v="2025-02-13T00:00:00"/>
    <n v="338"/>
    <n v="1"/>
    <n v="379.42"/>
    <n v="6"/>
    <n v="6"/>
    <s v="ON TIME"/>
    <n v="56.333333333333336"/>
    <m/>
  </r>
  <r>
    <x v="221"/>
    <x v="0"/>
    <x v="0"/>
    <s v="Dallas"/>
    <d v="2025-04-09T00:00:00"/>
    <d v="2025-04-20T00:00:00"/>
    <n v="390"/>
    <n v="0"/>
    <n v="305.04000000000002"/>
    <n v="6"/>
    <n v="11"/>
    <s v="LATE"/>
    <n v="65"/>
    <m/>
  </r>
  <r>
    <x v="222"/>
    <x v="1"/>
    <x v="1"/>
    <s v="New York"/>
    <d v="2025-04-10T00:00:00"/>
    <d v="2025-04-20T00:00:00"/>
    <n v="274"/>
    <n v="0"/>
    <n v="287.94"/>
    <n v="10"/>
    <n v="10"/>
    <s v="ON TIME"/>
    <n v="27.4"/>
    <m/>
  </r>
  <r>
    <x v="223"/>
    <x v="3"/>
    <x v="0"/>
    <s v="New York"/>
    <d v="2025-03-04T00:00:00"/>
    <d v="2025-03-07T00:00:00"/>
    <n v="350"/>
    <n v="0"/>
    <n v="13.78"/>
    <n v="3"/>
    <n v="3"/>
    <s v="ON TIME"/>
    <n v="116.66666666666667"/>
    <m/>
  </r>
  <r>
    <x v="224"/>
    <x v="3"/>
    <x v="2"/>
    <s v="San Francisco"/>
    <d v="2025-03-21T00:00:00"/>
    <d v="2025-04-06T00:00:00"/>
    <n v="306"/>
    <n v="0"/>
    <n v="266.58"/>
    <n v="16"/>
    <n v="16"/>
    <s v="ON TIME"/>
    <n v="19.125"/>
    <m/>
  </r>
  <r>
    <x v="225"/>
    <x v="1"/>
    <x v="2"/>
    <s v="Chicago"/>
    <d v="2025-03-05T00:00:00"/>
    <d v="2025-03-18T00:00:00"/>
    <n v="154"/>
    <n v="0"/>
    <n v="136.44"/>
    <n v="11"/>
    <n v="13"/>
    <s v="LATE"/>
    <n v="14"/>
    <m/>
  </r>
  <r>
    <x v="226"/>
    <x v="3"/>
    <x v="3"/>
    <s v="San Francisco"/>
    <d v="2025-03-20T00:00:00"/>
    <d v="2025-03-22T00:00:00"/>
    <n v="95"/>
    <n v="0"/>
    <n v="329.56"/>
    <n v="2"/>
    <n v="2"/>
    <s v="ON TIME"/>
    <n v="47.5"/>
    <m/>
  </r>
  <r>
    <x v="227"/>
    <x v="0"/>
    <x v="0"/>
    <s v="Dallas"/>
    <d v="2025-03-22T00:00:00"/>
    <d v="2025-04-06T00:00:00"/>
    <n v="140"/>
    <n v="0"/>
    <n v="251.62"/>
    <n v="15"/>
    <n v="15"/>
    <s v="ON TIME"/>
    <n v="9.3333333333333339"/>
    <m/>
  </r>
  <r>
    <x v="228"/>
    <x v="4"/>
    <x v="2"/>
    <s v="New York"/>
    <d v="2025-02-11T00:00:00"/>
    <d v="2025-02-22T00:00:00"/>
    <n v="79"/>
    <n v="0"/>
    <n v="205.54"/>
    <n v="11"/>
    <n v="11"/>
    <s v="ON TIME"/>
    <n v="7.1818181818181817"/>
    <m/>
  </r>
  <r>
    <x v="229"/>
    <x v="2"/>
    <x v="1"/>
    <s v="New York"/>
    <d v="2025-02-01T00:00:00"/>
    <d v="2025-02-04T00:00:00"/>
    <n v="250"/>
    <n v="0"/>
    <n v="401.13"/>
    <n v="3"/>
    <n v="3"/>
    <s v="ON TIME"/>
    <n v="83.333333333333329"/>
    <m/>
  </r>
  <r>
    <x v="230"/>
    <x v="1"/>
    <x v="3"/>
    <s v="Chicago"/>
    <d v="2025-03-30T00:00:00"/>
    <d v="2025-04-01T00:00:00"/>
    <n v="286"/>
    <n v="1"/>
    <n v="477.96"/>
    <n v="2"/>
    <n v="2"/>
    <s v="ON TIME"/>
    <n v="143"/>
    <m/>
  </r>
  <r>
    <x v="231"/>
    <x v="0"/>
    <x v="1"/>
    <s v="San Francisco"/>
    <d v="2025-04-06T00:00:00"/>
    <d v="2025-04-16T00:00:00"/>
    <n v="52"/>
    <n v="0"/>
    <n v="277.27"/>
    <n v="10"/>
    <n v="10"/>
    <s v="ON TIME"/>
    <n v="5.2"/>
    <m/>
  </r>
  <r>
    <x v="232"/>
    <x v="3"/>
    <x v="3"/>
    <s v="New York"/>
    <d v="2025-03-27T00:00:00"/>
    <d v="2025-04-08T00:00:00"/>
    <n v="349"/>
    <n v="0"/>
    <n v="55.11"/>
    <n v="12"/>
    <n v="12"/>
    <s v="ON TIME"/>
    <n v="29.083333333333332"/>
    <m/>
  </r>
  <r>
    <x v="233"/>
    <x v="3"/>
    <x v="2"/>
    <s v="New York"/>
    <d v="2025-02-27T00:00:00"/>
    <d v="2025-03-10T00:00:00"/>
    <n v="284"/>
    <n v="0"/>
    <n v="253.57"/>
    <n v="11"/>
    <n v="11"/>
    <s v="ON TIME"/>
    <n v="25.818181818181817"/>
    <m/>
  </r>
  <r>
    <x v="234"/>
    <x v="4"/>
    <x v="3"/>
    <s v="Chicago"/>
    <d v="2025-03-28T00:00:00"/>
    <d v="2025-04-05T00:00:00"/>
    <n v="465"/>
    <n v="0"/>
    <n v="419.04"/>
    <n v="8"/>
    <n v="8"/>
    <s v="ON TIME"/>
    <n v="58.125"/>
    <m/>
  </r>
  <r>
    <x v="235"/>
    <x v="3"/>
    <x v="1"/>
    <s v="New York"/>
    <d v="2025-02-02T00:00:00"/>
    <d v="2025-02-12T00:00:00"/>
    <n v="107"/>
    <n v="0"/>
    <n v="103.24"/>
    <n v="5"/>
    <n v="10"/>
    <s v="LATE"/>
    <n v="21.4"/>
    <m/>
  </r>
  <r>
    <x v="236"/>
    <x v="3"/>
    <x v="0"/>
    <s v="San Francisco"/>
    <d v="2025-02-27T00:00:00"/>
    <d v="2025-03-17T00:00:00"/>
    <n v="173"/>
    <n v="0"/>
    <n v="265.93"/>
    <n v="18"/>
    <n v="18"/>
    <s v="ON TIME"/>
    <n v="9.6111111111111107"/>
    <m/>
  </r>
  <r>
    <x v="237"/>
    <x v="0"/>
    <x v="1"/>
    <s v="New York"/>
    <d v="2025-03-24T00:00:00"/>
    <d v="2025-03-28T00:00:00"/>
    <n v="489"/>
    <n v="0"/>
    <n v="13.47"/>
    <n v="4"/>
    <n v="4"/>
    <s v="ON TIME"/>
    <n v="122.25"/>
    <m/>
  </r>
  <r>
    <x v="238"/>
    <x v="1"/>
    <x v="1"/>
    <s v="New York"/>
    <d v="2025-03-08T00:00:00"/>
    <d v="2025-03-11T00:00:00"/>
    <n v="147"/>
    <n v="0"/>
    <n v="381.46"/>
    <n v="3"/>
    <n v="3"/>
    <s v="ON TIME"/>
    <n v="49"/>
    <m/>
  </r>
  <r>
    <x v="239"/>
    <x v="4"/>
    <x v="0"/>
    <s v="San Francisco"/>
    <d v="2025-02-07T00:00:00"/>
    <d v="2025-02-09T00:00:00"/>
    <n v="273"/>
    <n v="0"/>
    <n v="309.3"/>
    <n v="2"/>
    <n v="2"/>
    <s v="ON TIME"/>
    <n v="136.5"/>
    <m/>
  </r>
  <r>
    <x v="240"/>
    <x v="0"/>
    <x v="3"/>
    <s v="San Francisco"/>
    <d v="2025-01-29T00:00:00"/>
    <d v="2025-02-12T00:00:00"/>
    <n v="474"/>
    <n v="0"/>
    <n v="397.32"/>
    <n v="14"/>
    <n v="14"/>
    <s v="ON TIME"/>
    <n v="33.857142857142854"/>
    <m/>
  </r>
  <r>
    <x v="241"/>
    <x v="1"/>
    <x v="2"/>
    <s v="New York"/>
    <d v="2025-03-20T00:00:00"/>
    <d v="2025-04-06T00:00:00"/>
    <n v="157"/>
    <n v="0"/>
    <n v="212.15"/>
    <n v="17"/>
    <n v="17"/>
    <s v="ON TIME"/>
    <n v="9.235294117647058"/>
    <m/>
  </r>
  <r>
    <x v="242"/>
    <x v="2"/>
    <x v="3"/>
    <s v="San Francisco"/>
    <d v="2025-04-06T00:00:00"/>
    <d v="2025-04-18T00:00:00"/>
    <n v="343"/>
    <n v="0"/>
    <n v="165.84"/>
    <n v="11"/>
    <n v="12"/>
    <s v="LATE"/>
    <n v="31.181818181818183"/>
    <m/>
  </r>
  <r>
    <x v="243"/>
    <x v="4"/>
    <x v="2"/>
    <s v="Chicago"/>
    <d v="2025-04-08T00:00:00"/>
    <d v="2025-04-25T00:00:00"/>
    <n v="247"/>
    <n v="0"/>
    <n v="318.67"/>
    <n v="17"/>
    <n v="17"/>
    <s v="ON TIME"/>
    <n v="14.529411764705882"/>
    <m/>
  </r>
  <r>
    <x v="244"/>
    <x v="3"/>
    <x v="3"/>
    <s v="Chicago"/>
    <d v="2025-02-18T00:00:00"/>
    <d v="2025-03-05T00:00:00"/>
    <n v="113"/>
    <n v="0"/>
    <n v="315.73"/>
    <n v="15"/>
    <n v="15"/>
    <s v="ON TIME"/>
    <n v="7.5333333333333332"/>
    <m/>
  </r>
  <r>
    <x v="245"/>
    <x v="0"/>
    <x v="1"/>
    <s v="Chicago"/>
    <d v="2025-02-03T00:00:00"/>
    <d v="2025-02-18T00:00:00"/>
    <n v="499"/>
    <n v="0"/>
    <n v="15.93"/>
    <n v="15"/>
    <n v="15"/>
    <s v="ON TIME"/>
    <n v="33.266666666666666"/>
    <m/>
  </r>
  <r>
    <x v="246"/>
    <x v="3"/>
    <x v="1"/>
    <s v="Chicago"/>
    <d v="2025-04-09T00:00:00"/>
    <d v="2025-04-18T00:00:00"/>
    <n v="42"/>
    <n v="0"/>
    <n v="253.83"/>
    <n v="8"/>
    <n v="9"/>
    <s v="LATE"/>
    <n v="5.25"/>
    <m/>
  </r>
  <r>
    <x v="247"/>
    <x v="4"/>
    <x v="1"/>
    <s v="Dallas"/>
    <d v="2025-02-25T00:00:00"/>
    <d v="2025-03-06T00:00:00"/>
    <n v="323"/>
    <n v="0"/>
    <n v="389.24"/>
    <n v="9"/>
    <n v="9"/>
    <s v="ON TIME"/>
    <n v="35.888888888888886"/>
    <m/>
  </r>
  <r>
    <x v="248"/>
    <x v="1"/>
    <x v="0"/>
    <s v="New York"/>
    <d v="2025-02-09T00:00:00"/>
    <d v="2025-02-20T00:00:00"/>
    <n v="188"/>
    <n v="1"/>
    <n v="493.75"/>
    <n v="11"/>
    <n v="11"/>
    <s v="ON TIME"/>
    <n v="17.09090909090909"/>
    <m/>
  </r>
  <r>
    <x v="249"/>
    <x v="4"/>
    <x v="0"/>
    <s v="Dallas"/>
    <d v="2025-03-15T00:00:00"/>
    <d v="2025-03-21T00:00:00"/>
    <n v="174"/>
    <n v="0"/>
    <n v="38.79"/>
    <n v="6"/>
    <n v="6"/>
    <s v="ON TIME"/>
    <n v="29"/>
    <m/>
  </r>
  <r>
    <x v="250"/>
    <x v="5"/>
    <x v="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ead_Time" fld="9" subtotal="average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12">
    <pivotField dataFiel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showAll="0">
      <items count="7">
        <item x="3"/>
        <item x="4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Product_ID" fld="0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12">
    <pivotField showAll="0"/>
    <pivotField showAll="0"/>
    <pivotField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ckouts" fld="7" baseField="0" baseItem="0"/>
    <dataField name="Count of Stockouts2" fld="7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6F256-017E-4C5F-B7D0-041DF5A1D357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0" firstHeaderRow="0" firstDataRow="1" firstDataCol="1"/>
  <pivotFields count="14">
    <pivotField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showAll="0">
      <items count="7">
        <item x="3"/>
        <item x="4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aily_Usage" fld="12" subtotal="average" baseField="1" baseItem="0"/>
    <dataField name="StdDev of Daily_Usage" fld="12" subtotal="stdDev" baseField="1" baseItem="0"/>
    <dataField name="Average of Lead_Time" fld="9" subtotal="average" baseField="1" baseItem="0"/>
    <dataField name="StdDev of Lead_Time2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251"/>
  <sheetViews>
    <sheetView tabSelected="1" workbookViewId="0">
      <selection activeCell="I7" sqref="I7"/>
    </sheetView>
  </sheetViews>
  <sheetFormatPr defaultRowHeight="14.5" x14ac:dyDescent="0.35"/>
  <cols>
    <col min="1" max="1" width="10.08984375" style="4" bestFit="1" customWidth="1"/>
    <col min="2" max="2" width="9.7265625" style="5" bestFit="1" customWidth="1"/>
    <col min="3" max="3" width="9.36328125" style="5" bestFit="1" customWidth="1"/>
    <col min="4" max="4" width="23.1796875" style="5" customWidth="1"/>
    <col min="5" max="5" width="12.90625" style="6" bestFit="1" customWidth="1"/>
    <col min="6" max="6" width="14.7265625" style="6" bestFit="1" customWidth="1"/>
    <col min="7" max="7" width="16.54296875" style="4" customWidth="1"/>
    <col min="8" max="8" width="14.36328125" style="4" customWidth="1"/>
    <col min="9" max="9" width="14.453125" style="7" customWidth="1"/>
    <col min="10" max="10" width="9.81640625" style="4" bestFit="1" customWidth="1"/>
    <col min="11" max="11" width="19.26953125" style="4" customWidth="1"/>
    <col min="12" max="12" width="16.26953125" style="4" customWidth="1"/>
    <col min="13" max="13" width="11.6328125" style="4" customWidth="1"/>
    <col min="14" max="14" width="18.36328125" style="4" customWidth="1"/>
    <col min="15" max="15" width="19.6328125" style="4" customWidth="1"/>
    <col min="16" max="16" width="18.81640625" style="4" customWidth="1"/>
    <col min="17" max="17" width="14.6328125" style="4" customWidth="1"/>
    <col min="18" max="18" width="20.81640625" style="4" customWidth="1"/>
    <col min="19" max="16384" width="8.7265625" style="4"/>
  </cols>
  <sheetData>
    <row r="1" spans="1:18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279</v>
      </c>
      <c r="L1" s="4" t="s">
        <v>278</v>
      </c>
      <c r="M1" s="4" t="s">
        <v>285</v>
      </c>
      <c r="N1" s="4" t="s">
        <v>290</v>
      </c>
      <c r="O1" s="4" t="s">
        <v>291</v>
      </c>
      <c r="P1" s="4" t="s">
        <v>292</v>
      </c>
      <c r="Q1" s="4" t="s">
        <v>293</v>
      </c>
      <c r="R1" s="4" t="s">
        <v>294</v>
      </c>
    </row>
    <row r="2" spans="1:18" x14ac:dyDescent="0.35">
      <c r="A2" s="4" t="s">
        <v>151</v>
      </c>
      <c r="B2" s="5" t="s">
        <v>11</v>
      </c>
      <c r="C2" s="5" t="s">
        <v>12</v>
      </c>
      <c r="D2" s="5" t="s">
        <v>13</v>
      </c>
      <c r="E2" s="6">
        <v>45694</v>
      </c>
      <c r="F2" s="6">
        <v>45718</v>
      </c>
      <c r="G2" s="4">
        <v>267</v>
      </c>
      <c r="H2" s="4">
        <v>0</v>
      </c>
      <c r="I2" s="7">
        <v>388.56</v>
      </c>
      <c r="J2" s="4">
        <v>19</v>
      </c>
      <c r="K2" s="4">
        <f>F2-E2</f>
        <v>24</v>
      </c>
      <c r="L2" s="4" t="str">
        <f>IF(K2&gt;J2,"LATE","ON TIME")</f>
        <v>LATE</v>
      </c>
      <c r="M2" s="4">
        <f>G2/J2</f>
        <v>14.052631578947368</v>
      </c>
      <c r="N2" s="4">
        <f>M2*J2</f>
        <v>267</v>
      </c>
      <c r="O2" s="4">
        <f>M2*0.9</f>
        <v>12.647368421052631</v>
      </c>
      <c r="P2" s="4">
        <f>M2*O2</f>
        <v>177.72880886426591</v>
      </c>
      <c r="Q2" s="4">
        <f>N2-P2</f>
        <v>89.271191135734085</v>
      </c>
      <c r="R2" s="10">
        <f>Q2*I2</f>
        <v>34687.214027700837</v>
      </c>
    </row>
    <row r="3" spans="1:18" hidden="1" x14ac:dyDescent="0.35">
      <c r="A3" s="4" t="s">
        <v>176</v>
      </c>
      <c r="B3" s="5" t="s">
        <v>22</v>
      </c>
      <c r="C3" s="5" t="s">
        <v>20</v>
      </c>
      <c r="D3" s="5" t="s">
        <v>24</v>
      </c>
      <c r="E3" s="6">
        <v>45723</v>
      </c>
      <c r="F3" s="6">
        <v>45747</v>
      </c>
      <c r="G3" s="4">
        <v>153</v>
      </c>
      <c r="H3" s="4">
        <v>0</v>
      </c>
      <c r="I3" s="7">
        <v>211.86</v>
      </c>
      <c r="J3" s="4">
        <v>19</v>
      </c>
      <c r="K3" s="4">
        <f>F3-E3</f>
        <v>24</v>
      </c>
      <c r="L3" s="4" t="str">
        <f>IF(K3&gt;J3,"LATE","ON TIME")</f>
        <v>LATE</v>
      </c>
      <c r="M3" s="4">
        <f t="shared" ref="M3:M66" si="0">G3/J3</f>
        <v>8.0526315789473681</v>
      </c>
      <c r="N3" s="4">
        <f t="shared" ref="N3:N66" si="1">M3*J3</f>
        <v>153</v>
      </c>
      <c r="O3" s="4">
        <f t="shared" ref="O3:O66" si="2">M3*0.9</f>
        <v>7.2473684210526317</v>
      </c>
      <c r="P3" s="4">
        <f t="shared" ref="P3:P66" si="3">M3*O3</f>
        <v>58.360387811634347</v>
      </c>
      <c r="Q3" s="4">
        <f t="shared" ref="Q3:Q66" si="4">N3-P3</f>
        <v>94.639612188365646</v>
      </c>
      <c r="R3" s="10">
        <f t="shared" ref="R3:R66" si="5">Q3*I3</f>
        <v>20050.348238227147</v>
      </c>
    </row>
    <row r="4" spans="1:18" x14ac:dyDescent="0.35">
      <c r="A4" s="4" t="s">
        <v>173</v>
      </c>
      <c r="B4" s="5" t="s">
        <v>22</v>
      </c>
      <c r="C4" s="5" t="s">
        <v>23</v>
      </c>
      <c r="D4" s="5" t="s">
        <v>13</v>
      </c>
      <c r="E4" s="6">
        <v>45731</v>
      </c>
      <c r="F4" s="6">
        <v>45754</v>
      </c>
      <c r="G4" s="4">
        <v>336</v>
      </c>
      <c r="H4" s="4">
        <v>0</v>
      </c>
      <c r="I4" s="7">
        <v>195.8</v>
      </c>
      <c r="J4" s="4">
        <v>18</v>
      </c>
      <c r="K4" s="4">
        <f>F4-E4</f>
        <v>23</v>
      </c>
      <c r="L4" s="4" t="str">
        <f>IF(K4&gt;J4,"LATE","ON TIME")</f>
        <v>LATE</v>
      </c>
      <c r="M4" s="4">
        <f t="shared" si="0"/>
        <v>18.666666666666668</v>
      </c>
      <c r="N4" s="4">
        <f t="shared" si="1"/>
        <v>336</v>
      </c>
      <c r="O4" s="4">
        <f t="shared" si="2"/>
        <v>16.8</v>
      </c>
      <c r="P4" s="4">
        <f t="shared" si="3"/>
        <v>313.60000000000002</v>
      </c>
      <c r="Q4" s="4">
        <f t="shared" si="4"/>
        <v>22.399999999999977</v>
      </c>
      <c r="R4" s="10">
        <f t="shared" si="5"/>
        <v>4385.9199999999955</v>
      </c>
    </row>
    <row r="5" spans="1:18" hidden="1" x14ac:dyDescent="0.35">
      <c r="A5" s="4" t="s">
        <v>107</v>
      </c>
      <c r="B5" s="5" t="s">
        <v>22</v>
      </c>
      <c r="C5" s="5" t="s">
        <v>16</v>
      </c>
      <c r="D5" s="5" t="s">
        <v>27</v>
      </c>
      <c r="E5" s="6">
        <v>45750</v>
      </c>
      <c r="F5" s="6">
        <v>45772</v>
      </c>
      <c r="G5" s="4">
        <v>453</v>
      </c>
      <c r="H5" s="4">
        <v>0</v>
      </c>
      <c r="I5" s="7">
        <v>437.08</v>
      </c>
      <c r="J5" s="4">
        <v>19</v>
      </c>
      <c r="K5" s="4">
        <f>F5-E5</f>
        <v>22</v>
      </c>
      <c r="L5" s="4" t="str">
        <f>IF(K5&gt;J5,"LATE","ON TIME")</f>
        <v>LATE</v>
      </c>
      <c r="M5" s="4">
        <f t="shared" si="0"/>
        <v>23.842105263157894</v>
      </c>
      <c r="N5" s="4">
        <f>M5*J5</f>
        <v>453</v>
      </c>
      <c r="O5" s="4">
        <f t="shared" si="2"/>
        <v>21.457894736842103</v>
      </c>
      <c r="P5" s="4">
        <f t="shared" si="3"/>
        <v>511.60138504155117</v>
      </c>
      <c r="Q5" s="4">
        <f t="shared" si="4"/>
        <v>-58.601385041551168</v>
      </c>
      <c r="R5" s="10">
        <f t="shared" si="5"/>
        <v>-25613.493373961184</v>
      </c>
    </row>
    <row r="6" spans="1:18" hidden="1" x14ac:dyDescent="0.35">
      <c r="A6" s="4" t="s">
        <v>25</v>
      </c>
      <c r="B6" s="5" t="s">
        <v>26</v>
      </c>
      <c r="C6" s="5" t="s">
        <v>20</v>
      </c>
      <c r="D6" s="5" t="s">
        <v>27</v>
      </c>
      <c r="E6" s="6">
        <v>45708</v>
      </c>
      <c r="F6" s="6">
        <v>45729</v>
      </c>
      <c r="G6" s="4">
        <v>223</v>
      </c>
      <c r="H6" s="4">
        <v>0</v>
      </c>
      <c r="I6" s="7">
        <v>407.72</v>
      </c>
      <c r="J6" s="4">
        <v>17</v>
      </c>
      <c r="K6" s="4">
        <f>F6-E6</f>
        <v>21</v>
      </c>
      <c r="L6" s="4" t="str">
        <f>IF(K6&gt;J6,"LATE","ON TIME")</f>
        <v>LATE</v>
      </c>
      <c r="M6" s="4">
        <f t="shared" si="0"/>
        <v>13.117647058823529</v>
      </c>
      <c r="N6" s="4">
        <f t="shared" si="1"/>
        <v>223</v>
      </c>
      <c r="O6" s="4">
        <f t="shared" si="2"/>
        <v>11.805882352941177</v>
      </c>
      <c r="P6" s="4">
        <f t="shared" si="3"/>
        <v>154.86539792387543</v>
      </c>
      <c r="Q6" s="4">
        <f t="shared" si="4"/>
        <v>68.134602076124565</v>
      </c>
      <c r="R6" s="10">
        <f t="shared" si="5"/>
        <v>27779.839958477511</v>
      </c>
    </row>
    <row r="7" spans="1:18" hidden="1" x14ac:dyDescent="0.35">
      <c r="A7" s="4" t="s">
        <v>78</v>
      </c>
      <c r="B7" s="5" t="s">
        <v>36</v>
      </c>
      <c r="C7" s="5" t="s">
        <v>16</v>
      </c>
      <c r="D7" s="5" t="s">
        <v>17</v>
      </c>
      <c r="E7" s="6">
        <v>45732</v>
      </c>
      <c r="F7" s="6">
        <v>45753</v>
      </c>
      <c r="G7" s="4">
        <v>375</v>
      </c>
      <c r="H7" s="4">
        <v>0</v>
      </c>
      <c r="I7" s="7">
        <v>373.21</v>
      </c>
      <c r="J7" s="4">
        <v>18</v>
      </c>
      <c r="K7" s="4">
        <f>F7-E7</f>
        <v>21</v>
      </c>
      <c r="L7" s="4" t="str">
        <f>IF(K7&gt;J7,"LATE","ON TIME")</f>
        <v>LATE</v>
      </c>
      <c r="M7" s="4">
        <f t="shared" si="0"/>
        <v>20.833333333333332</v>
      </c>
      <c r="N7" s="4">
        <f t="shared" si="1"/>
        <v>375</v>
      </c>
      <c r="O7" s="4">
        <f t="shared" si="2"/>
        <v>18.75</v>
      </c>
      <c r="P7" s="4">
        <f t="shared" si="3"/>
        <v>390.625</v>
      </c>
      <c r="Q7" s="4">
        <f t="shared" si="4"/>
        <v>-15.625</v>
      </c>
      <c r="R7" s="10">
        <f t="shared" si="5"/>
        <v>-5831.40625</v>
      </c>
    </row>
    <row r="8" spans="1:18" hidden="1" x14ac:dyDescent="0.35">
      <c r="A8" s="4" t="s">
        <v>111</v>
      </c>
      <c r="B8" s="5" t="s">
        <v>22</v>
      </c>
      <c r="C8" s="5" t="s">
        <v>23</v>
      </c>
      <c r="D8" s="5" t="s">
        <v>17</v>
      </c>
      <c r="E8" s="6">
        <v>45702</v>
      </c>
      <c r="F8" s="6">
        <v>45723</v>
      </c>
      <c r="G8" s="4">
        <v>389</v>
      </c>
      <c r="H8" s="4">
        <v>0</v>
      </c>
      <c r="I8" s="7">
        <v>139.56</v>
      </c>
      <c r="J8" s="4">
        <v>17</v>
      </c>
      <c r="K8" s="4">
        <f>F8-E8</f>
        <v>21</v>
      </c>
      <c r="L8" s="4" t="str">
        <f>IF(K8&gt;J8,"LATE","ON TIME")</f>
        <v>LATE</v>
      </c>
      <c r="M8" s="4">
        <f t="shared" si="0"/>
        <v>22.882352941176471</v>
      </c>
      <c r="N8" s="4">
        <f t="shared" si="1"/>
        <v>389</v>
      </c>
      <c r="O8" s="4">
        <f t="shared" si="2"/>
        <v>20.594117647058823</v>
      </c>
      <c r="P8" s="4">
        <f t="shared" si="3"/>
        <v>471.24186851211073</v>
      </c>
      <c r="Q8" s="4">
        <f t="shared" si="4"/>
        <v>-82.241868512110727</v>
      </c>
      <c r="R8" s="10">
        <f t="shared" si="5"/>
        <v>-11477.675169550173</v>
      </c>
    </row>
    <row r="9" spans="1:18" hidden="1" x14ac:dyDescent="0.35">
      <c r="A9" s="4" t="s">
        <v>76</v>
      </c>
      <c r="B9" s="5" t="s">
        <v>22</v>
      </c>
      <c r="C9" s="5" t="s">
        <v>20</v>
      </c>
      <c r="D9" s="5" t="s">
        <v>24</v>
      </c>
      <c r="E9" s="6">
        <v>45689</v>
      </c>
      <c r="F9" s="6">
        <v>45709</v>
      </c>
      <c r="G9" s="4">
        <v>475</v>
      </c>
      <c r="H9" s="4">
        <v>0</v>
      </c>
      <c r="I9" s="7">
        <v>118.95</v>
      </c>
      <c r="J9" s="4">
        <v>16</v>
      </c>
      <c r="K9" s="4">
        <f>F9-E9</f>
        <v>20</v>
      </c>
      <c r="L9" s="4" t="str">
        <f>IF(K9&gt;J9,"LATE","ON TIME")</f>
        <v>LATE</v>
      </c>
      <c r="M9" s="4">
        <f t="shared" si="0"/>
        <v>29.6875</v>
      </c>
      <c r="N9" s="4">
        <f t="shared" si="1"/>
        <v>475</v>
      </c>
      <c r="O9" s="4">
        <f t="shared" si="2"/>
        <v>26.71875</v>
      </c>
      <c r="P9" s="4">
        <f t="shared" si="3"/>
        <v>793.212890625</v>
      </c>
      <c r="Q9" s="4">
        <f t="shared" si="4"/>
        <v>-318.212890625</v>
      </c>
      <c r="R9" s="10">
        <f t="shared" si="5"/>
        <v>-37851.42333984375</v>
      </c>
    </row>
    <row r="10" spans="1:18" hidden="1" x14ac:dyDescent="0.35">
      <c r="A10" s="4" t="s">
        <v>131</v>
      </c>
      <c r="B10" s="5" t="s">
        <v>22</v>
      </c>
      <c r="C10" s="5" t="s">
        <v>16</v>
      </c>
      <c r="D10" s="5" t="s">
        <v>24</v>
      </c>
      <c r="E10" s="6">
        <v>45733</v>
      </c>
      <c r="F10" s="6">
        <v>45753</v>
      </c>
      <c r="G10" s="4">
        <v>4</v>
      </c>
      <c r="H10" s="4">
        <v>0</v>
      </c>
      <c r="I10" s="7">
        <v>273.33999999999997</v>
      </c>
      <c r="J10" s="4">
        <v>19</v>
      </c>
      <c r="K10" s="4">
        <f>F10-E10</f>
        <v>20</v>
      </c>
      <c r="L10" s="4" t="str">
        <f>IF(K10&gt;J10,"LATE","ON TIME")</f>
        <v>LATE</v>
      </c>
      <c r="M10" s="4">
        <f t="shared" si="0"/>
        <v>0.21052631578947367</v>
      </c>
      <c r="N10" s="4">
        <f t="shared" si="1"/>
        <v>4</v>
      </c>
      <c r="O10" s="4">
        <f t="shared" si="2"/>
        <v>0.18947368421052632</v>
      </c>
      <c r="P10" s="4">
        <f t="shared" si="3"/>
        <v>3.9889196675900275E-2</v>
      </c>
      <c r="Q10" s="4">
        <f t="shared" si="4"/>
        <v>3.9601108033240999</v>
      </c>
      <c r="R10" s="10">
        <f t="shared" si="5"/>
        <v>1082.4566869806094</v>
      </c>
    </row>
    <row r="11" spans="1:18" hidden="1" x14ac:dyDescent="0.35">
      <c r="A11" s="4" t="s">
        <v>135</v>
      </c>
      <c r="B11" s="5" t="s">
        <v>22</v>
      </c>
      <c r="C11" s="5" t="s">
        <v>23</v>
      </c>
      <c r="D11" s="5" t="s">
        <v>27</v>
      </c>
      <c r="E11" s="6">
        <v>45733</v>
      </c>
      <c r="F11" s="6">
        <v>45753</v>
      </c>
      <c r="G11" s="4">
        <v>283</v>
      </c>
      <c r="H11" s="4">
        <v>0</v>
      </c>
      <c r="I11" s="7">
        <v>329.95</v>
      </c>
      <c r="J11" s="4">
        <v>19</v>
      </c>
      <c r="K11" s="4">
        <f>F11-E11</f>
        <v>20</v>
      </c>
      <c r="L11" s="4" t="str">
        <f>IF(K11&gt;J11,"LATE","ON TIME")</f>
        <v>LATE</v>
      </c>
      <c r="M11" s="4">
        <f t="shared" si="0"/>
        <v>14.894736842105264</v>
      </c>
      <c r="N11" s="4">
        <f t="shared" si="1"/>
        <v>283</v>
      </c>
      <c r="O11" s="4">
        <f t="shared" si="2"/>
        <v>13.405263157894737</v>
      </c>
      <c r="P11" s="4">
        <f t="shared" si="3"/>
        <v>199.6678670360111</v>
      </c>
      <c r="Q11" s="4">
        <f t="shared" si="4"/>
        <v>83.332132963988897</v>
      </c>
      <c r="R11" s="10">
        <f t="shared" si="5"/>
        <v>27495.437271468134</v>
      </c>
    </row>
    <row r="12" spans="1:18" hidden="1" x14ac:dyDescent="0.35">
      <c r="A12" s="4" t="s">
        <v>154</v>
      </c>
      <c r="B12" s="5" t="s">
        <v>22</v>
      </c>
      <c r="C12" s="5" t="s">
        <v>23</v>
      </c>
      <c r="D12" s="5" t="s">
        <v>24</v>
      </c>
      <c r="E12" s="6">
        <v>45708</v>
      </c>
      <c r="F12" s="6">
        <v>45728</v>
      </c>
      <c r="G12" s="4">
        <v>79</v>
      </c>
      <c r="H12" s="4">
        <v>0</v>
      </c>
      <c r="I12" s="7">
        <v>66.44</v>
      </c>
      <c r="J12" s="4">
        <v>18</v>
      </c>
      <c r="K12" s="4">
        <f>F12-E12</f>
        <v>20</v>
      </c>
      <c r="L12" s="4" t="str">
        <f>IF(K12&gt;J12,"LATE","ON TIME")</f>
        <v>LATE</v>
      </c>
      <c r="M12" s="4">
        <f t="shared" si="0"/>
        <v>4.3888888888888893</v>
      </c>
      <c r="N12" s="4">
        <f t="shared" si="1"/>
        <v>79</v>
      </c>
      <c r="O12" s="4">
        <f t="shared" si="2"/>
        <v>3.9500000000000006</v>
      </c>
      <c r="P12" s="4">
        <f t="shared" si="3"/>
        <v>17.336111111111116</v>
      </c>
      <c r="Q12" s="4">
        <f t="shared" si="4"/>
        <v>61.663888888888884</v>
      </c>
      <c r="R12" s="10">
        <f t="shared" si="5"/>
        <v>4096.9487777777777</v>
      </c>
    </row>
    <row r="13" spans="1:18" hidden="1" x14ac:dyDescent="0.35">
      <c r="A13" s="4" t="s">
        <v>206</v>
      </c>
      <c r="B13" s="5" t="s">
        <v>22</v>
      </c>
      <c r="C13" s="5" t="s">
        <v>20</v>
      </c>
      <c r="D13" s="5" t="s">
        <v>17</v>
      </c>
      <c r="E13" s="6">
        <v>45711</v>
      </c>
      <c r="F13" s="6">
        <v>45731</v>
      </c>
      <c r="G13" s="4">
        <v>140</v>
      </c>
      <c r="H13" s="4">
        <v>0</v>
      </c>
      <c r="I13" s="7">
        <v>216.97</v>
      </c>
      <c r="J13" s="4">
        <v>19</v>
      </c>
      <c r="K13" s="4">
        <f>F13-E13</f>
        <v>20</v>
      </c>
      <c r="L13" s="4" t="str">
        <f>IF(K13&gt;J13,"LATE","ON TIME")</f>
        <v>LATE</v>
      </c>
      <c r="M13" s="4">
        <f t="shared" si="0"/>
        <v>7.3684210526315788</v>
      </c>
      <c r="N13" s="4">
        <f t="shared" si="1"/>
        <v>140</v>
      </c>
      <c r="O13" s="4">
        <f t="shared" si="2"/>
        <v>6.6315789473684212</v>
      </c>
      <c r="P13" s="4">
        <f t="shared" si="3"/>
        <v>48.86426592797784</v>
      </c>
      <c r="Q13" s="4">
        <f t="shared" si="4"/>
        <v>91.13573407202216</v>
      </c>
      <c r="R13" s="10">
        <f t="shared" si="5"/>
        <v>19773.720221606647</v>
      </c>
    </row>
    <row r="14" spans="1:18" hidden="1" x14ac:dyDescent="0.35">
      <c r="A14" s="4" t="s">
        <v>74</v>
      </c>
      <c r="B14" s="5" t="s">
        <v>36</v>
      </c>
      <c r="C14" s="5" t="s">
        <v>20</v>
      </c>
      <c r="D14" s="5" t="s">
        <v>17</v>
      </c>
      <c r="E14" s="6">
        <v>45720</v>
      </c>
      <c r="F14" s="6">
        <v>45739</v>
      </c>
      <c r="G14" s="4">
        <v>310</v>
      </c>
      <c r="H14" s="4">
        <v>0</v>
      </c>
      <c r="I14" s="7">
        <v>197.05</v>
      </c>
      <c r="J14" s="4">
        <v>19</v>
      </c>
      <c r="K14" s="4">
        <f>F14-E14</f>
        <v>19</v>
      </c>
      <c r="L14" s="4" t="str">
        <f>IF(K14&gt;J14,"LATE","ON TIME")</f>
        <v>ON TIME</v>
      </c>
      <c r="M14" s="4">
        <f t="shared" si="0"/>
        <v>16.315789473684209</v>
      </c>
      <c r="N14" s="4">
        <f t="shared" si="1"/>
        <v>309.99999999999994</v>
      </c>
      <c r="O14" s="4">
        <f t="shared" si="2"/>
        <v>14.684210526315788</v>
      </c>
      <c r="P14" s="4">
        <f t="shared" si="3"/>
        <v>239.58448753462599</v>
      </c>
      <c r="Q14" s="4">
        <f t="shared" si="4"/>
        <v>70.415512465373951</v>
      </c>
      <c r="R14" s="10">
        <f t="shared" si="5"/>
        <v>13875.376731301938</v>
      </c>
    </row>
    <row r="15" spans="1:18" hidden="1" x14ac:dyDescent="0.35">
      <c r="A15" s="4" t="s">
        <v>82</v>
      </c>
      <c r="B15" s="5" t="s">
        <v>11</v>
      </c>
      <c r="C15" s="5" t="s">
        <v>12</v>
      </c>
      <c r="D15" s="5" t="s">
        <v>27</v>
      </c>
      <c r="E15" s="6">
        <v>45710</v>
      </c>
      <c r="F15" s="6">
        <v>45729</v>
      </c>
      <c r="G15" s="4">
        <v>413</v>
      </c>
      <c r="H15" s="4">
        <v>0</v>
      </c>
      <c r="I15" s="7">
        <v>261.86</v>
      </c>
      <c r="J15" s="4">
        <v>14</v>
      </c>
      <c r="K15" s="4">
        <f>F15-E15</f>
        <v>19</v>
      </c>
      <c r="L15" s="4" t="str">
        <f>IF(K15&gt;J15,"LATE","ON TIME")</f>
        <v>LATE</v>
      </c>
      <c r="M15" s="4">
        <f t="shared" si="0"/>
        <v>29.5</v>
      </c>
      <c r="N15" s="4">
        <f t="shared" si="1"/>
        <v>413</v>
      </c>
      <c r="O15" s="4">
        <f t="shared" si="2"/>
        <v>26.55</v>
      </c>
      <c r="P15" s="4">
        <f t="shared" si="3"/>
        <v>783.22500000000002</v>
      </c>
      <c r="Q15" s="4">
        <f t="shared" si="4"/>
        <v>-370.22500000000002</v>
      </c>
      <c r="R15" s="10">
        <f t="shared" si="5"/>
        <v>-96947.118500000011</v>
      </c>
    </row>
    <row r="16" spans="1:18" hidden="1" x14ac:dyDescent="0.35">
      <c r="A16" s="4" t="s">
        <v>89</v>
      </c>
      <c r="B16" s="5" t="s">
        <v>22</v>
      </c>
      <c r="C16" s="5" t="s">
        <v>23</v>
      </c>
      <c r="D16" s="5" t="s">
        <v>27</v>
      </c>
      <c r="E16" s="6">
        <v>45757</v>
      </c>
      <c r="F16" s="6">
        <v>45776</v>
      </c>
      <c r="G16" s="4">
        <v>109</v>
      </c>
      <c r="H16" s="4">
        <v>1</v>
      </c>
      <c r="I16" s="7">
        <v>255.03</v>
      </c>
      <c r="J16" s="4">
        <v>16</v>
      </c>
      <c r="K16" s="4">
        <f>F16-E16</f>
        <v>19</v>
      </c>
      <c r="L16" s="4" t="str">
        <f>IF(K16&gt;J16,"LATE","ON TIME")</f>
        <v>LATE</v>
      </c>
      <c r="M16" s="4">
        <f t="shared" si="0"/>
        <v>6.8125</v>
      </c>
      <c r="N16" s="4">
        <f t="shared" si="1"/>
        <v>109</v>
      </c>
      <c r="O16" s="4">
        <f t="shared" si="2"/>
        <v>6.1312500000000005</v>
      </c>
      <c r="P16" s="4">
        <f t="shared" si="3"/>
        <v>41.769140625000006</v>
      </c>
      <c r="Q16" s="4">
        <f t="shared" si="4"/>
        <v>67.230859374999994</v>
      </c>
      <c r="R16" s="10">
        <f t="shared" si="5"/>
        <v>17145.886066406249</v>
      </c>
    </row>
    <row r="17" spans="1:18" x14ac:dyDescent="0.35">
      <c r="A17" s="4" t="s">
        <v>119</v>
      </c>
      <c r="B17" s="5" t="s">
        <v>15</v>
      </c>
      <c r="C17" s="5" t="s">
        <v>16</v>
      </c>
      <c r="D17" s="5" t="s">
        <v>13</v>
      </c>
      <c r="E17" s="6">
        <v>45744</v>
      </c>
      <c r="F17" s="6">
        <v>45763</v>
      </c>
      <c r="G17" s="4">
        <v>59</v>
      </c>
      <c r="H17" s="4">
        <v>0</v>
      </c>
      <c r="I17" s="7">
        <v>393.18</v>
      </c>
      <c r="J17" s="4">
        <v>19</v>
      </c>
      <c r="K17" s="4">
        <f>F17-E17</f>
        <v>19</v>
      </c>
      <c r="L17" s="4" t="str">
        <f>IF(K17&gt;J17,"LATE","ON TIME")</f>
        <v>ON TIME</v>
      </c>
      <c r="M17" s="4">
        <f t="shared" si="0"/>
        <v>3.1052631578947367</v>
      </c>
      <c r="N17" s="4">
        <f t="shared" si="1"/>
        <v>59</v>
      </c>
      <c r="O17" s="4">
        <f t="shared" si="2"/>
        <v>2.7947368421052632</v>
      </c>
      <c r="P17" s="4">
        <f t="shared" si="3"/>
        <v>8.6783933518005529</v>
      </c>
      <c r="Q17" s="4">
        <f t="shared" si="4"/>
        <v>50.321606648199449</v>
      </c>
      <c r="R17" s="10">
        <f t="shared" si="5"/>
        <v>19785.449301939061</v>
      </c>
    </row>
    <row r="18" spans="1:18" hidden="1" x14ac:dyDescent="0.35">
      <c r="A18" s="4" t="s">
        <v>139</v>
      </c>
      <c r="B18" s="5" t="s">
        <v>26</v>
      </c>
      <c r="C18" s="5" t="s">
        <v>20</v>
      </c>
      <c r="D18" s="5" t="s">
        <v>24</v>
      </c>
      <c r="E18" s="6">
        <v>45714</v>
      </c>
      <c r="F18" s="6">
        <v>45733</v>
      </c>
      <c r="G18" s="4">
        <v>473</v>
      </c>
      <c r="H18" s="4">
        <v>1</v>
      </c>
      <c r="I18" s="7">
        <v>190.65</v>
      </c>
      <c r="J18" s="4">
        <v>19</v>
      </c>
      <c r="K18" s="4">
        <f>F18-E18</f>
        <v>19</v>
      </c>
      <c r="L18" s="4" t="str">
        <f>IF(K18&gt;J18,"LATE","ON TIME")</f>
        <v>ON TIME</v>
      </c>
      <c r="M18" s="4">
        <f t="shared" si="0"/>
        <v>24.894736842105264</v>
      </c>
      <c r="N18" s="4">
        <f t="shared" si="1"/>
        <v>473</v>
      </c>
      <c r="O18" s="4">
        <f t="shared" si="2"/>
        <v>22.405263157894737</v>
      </c>
      <c r="P18" s="4">
        <f t="shared" si="3"/>
        <v>557.77313019390579</v>
      </c>
      <c r="Q18" s="4">
        <f t="shared" si="4"/>
        <v>-84.773130193905786</v>
      </c>
      <c r="R18" s="10">
        <f t="shared" si="5"/>
        <v>-16161.997271468139</v>
      </c>
    </row>
    <row r="19" spans="1:18" hidden="1" x14ac:dyDescent="0.35">
      <c r="A19" s="4" t="s">
        <v>144</v>
      </c>
      <c r="B19" s="5" t="s">
        <v>36</v>
      </c>
      <c r="C19" s="5" t="s">
        <v>16</v>
      </c>
      <c r="D19" s="5" t="s">
        <v>17</v>
      </c>
      <c r="E19" s="6">
        <v>45753</v>
      </c>
      <c r="F19" s="6">
        <v>45772</v>
      </c>
      <c r="G19" s="4">
        <v>444</v>
      </c>
      <c r="H19" s="4">
        <v>0</v>
      </c>
      <c r="I19" s="7">
        <v>359.22</v>
      </c>
      <c r="J19" s="4">
        <v>19</v>
      </c>
      <c r="K19" s="4">
        <f>F19-E19</f>
        <v>19</v>
      </c>
      <c r="L19" s="4" t="str">
        <f>IF(K19&gt;J19,"LATE","ON TIME")</f>
        <v>ON TIME</v>
      </c>
      <c r="M19" s="4">
        <f t="shared" si="0"/>
        <v>23.368421052631579</v>
      </c>
      <c r="N19" s="4">
        <f t="shared" si="1"/>
        <v>444</v>
      </c>
      <c r="O19" s="4">
        <f t="shared" si="2"/>
        <v>21.03157894736842</v>
      </c>
      <c r="P19" s="4">
        <f t="shared" si="3"/>
        <v>491.4747922437673</v>
      </c>
      <c r="Q19" s="4">
        <f t="shared" si="4"/>
        <v>-47.474792243767297</v>
      </c>
      <c r="R19" s="10">
        <f t="shared" si="5"/>
        <v>-17053.894869806089</v>
      </c>
    </row>
    <row r="20" spans="1:18" hidden="1" x14ac:dyDescent="0.35">
      <c r="A20" s="4" t="s">
        <v>158</v>
      </c>
      <c r="B20" s="5" t="s">
        <v>22</v>
      </c>
      <c r="C20" s="5" t="s">
        <v>16</v>
      </c>
      <c r="D20" s="5" t="s">
        <v>24</v>
      </c>
      <c r="E20" s="6">
        <v>45683</v>
      </c>
      <c r="F20" s="6">
        <v>45702</v>
      </c>
      <c r="G20" s="4">
        <v>479</v>
      </c>
      <c r="H20" s="4">
        <v>1</v>
      </c>
      <c r="I20" s="7">
        <v>260.45999999999998</v>
      </c>
      <c r="J20" s="4">
        <v>18</v>
      </c>
      <c r="K20" s="4">
        <f>F20-E20</f>
        <v>19</v>
      </c>
      <c r="L20" s="4" t="str">
        <f>IF(K20&gt;J20,"LATE","ON TIME")</f>
        <v>LATE</v>
      </c>
      <c r="M20" s="4">
        <f t="shared" si="0"/>
        <v>26.611111111111111</v>
      </c>
      <c r="N20" s="4">
        <f t="shared" si="1"/>
        <v>479</v>
      </c>
      <c r="O20" s="4">
        <f t="shared" si="2"/>
        <v>23.95</v>
      </c>
      <c r="P20" s="4">
        <f t="shared" si="3"/>
        <v>637.33611111111111</v>
      </c>
      <c r="Q20" s="4">
        <f t="shared" si="4"/>
        <v>-158.33611111111111</v>
      </c>
      <c r="R20" s="10">
        <f t="shared" si="5"/>
        <v>-41240.223499999993</v>
      </c>
    </row>
    <row r="21" spans="1:18" hidden="1" x14ac:dyDescent="0.35">
      <c r="A21" s="4" t="s">
        <v>189</v>
      </c>
      <c r="B21" s="5" t="s">
        <v>15</v>
      </c>
      <c r="C21" s="5" t="s">
        <v>23</v>
      </c>
      <c r="D21" s="5" t="s">
        <v>17</v>
      </c>
      <c r="E21" s="6">
        <v>45704</v>
      </c>
      <c r="F21" s="6">
        <v>45723</v>
      </c>
      <c r="G21" s="4">
        <v>437</v>
      </c>
      <c r="H21" s="4">
        <v>0</v>
      </c>
      <c r="I21" s="7">
        <v>393.02</v>
      </c>
      <c r="J21" s="4">
        <v>19</v>
      </c>
      <c r="K21" s="4">
        <f>F21-E21</f>
        <v>19</v>
      </c>
      <c r="L21" s="4" t="str">
        <f>IF(K21&gt;J21,"LATE","ON TIME")</f>
        <v>ON TIME</v>
      </c>
      <c r="M21" s="4">
        <f t="shared" si="0"/>
        <v>23</v>
      </c>
      <c r="N21" s="4">
        <f t="shared" si="1"/>
        <v>437</v>
      </c>
      <c r="O21" s="4">
        <f t="shared" si="2"/>
        <v>20.7</v>
      </c>
      <c r="P21" s="4">
        <f t="shared" si="3"/>
        <v>476.09999999999997</v>
      </c>
      <c r="Q21" s="4">
        <f t="shared" si="4"/>
        <v>-39.099999999999966</v>
      </c>
      <c r="R21" s="10">
        <f t="shared" si="5"/>
        <v>-15367.081999999986</v>
      </c>
    </row>
    <row r="22" spans="1:18" hidden="1" x14ac:dyDescent="0.35">
      <c r="A22" s="4" t="s">
        <v>14</v>
      </c>
      <c r="B22" s="5" t="s">
        <v>15</v>
      </c>
      <c r="C22" s="5" t="s">
        <v>16</v>
      </c>
      <c r="D22" s="5" t="s">
        <v>17</v>
      </c>
      <c r="E22" s="6">
        <v>45713</v>
      </c>
      <c r="F22" s="6">
        <v>45731</v>
      </c>
      <c r="G22" s="4">
        <v>138</v>
      </c>
      <c r="H22" s="4">
        <v>0</v>
      </c>
      <c r="I22" s="7">
        <v>208.02</v>
      </c>
      <c r="J22" s="4">
        <v>18</v>
      </c>
      <c r="K22" s="4">
        <f>F22-E22</f>
        <v>18</v>
      </c>
      <c r="L22" s="4" t="str">
        <f>IF(K22&gt;J22,"LATE","ON TIME")</f>
        <v>ON TIME</v>
      </c>
      <c r="M22" s="4">
        <f t="shared" si="0"/>
        <v>7.666666666666667</v>
      </c>
      <c r="N22" s="4">
        <f t="shared" si="1"/>
        <v>138</v>
      </c>
      <c r="O22" s="4">
        <f t="shared" si="2"/>
        <v>6.9</v>
      </c>
      <c r="P22" s="4">
        <f t="shared" si="3"/>
        <v>52.900000000000006</v>
      </c>
      <c r="Q22" s="4">
        <f t="shared" si="4"/>
        <v>85.1</v>
      </c>
      <c r="R22" s="10">
        <f t="shared" si="5"/>
        <v>17702.502</v>
      </c>
    </row>
    <row r="23" spans="1:18" hidden="1" x14ac:dyDescent="0.35">
      <c r="A23" s="4" t="s">
        <v>31</v>
      </c>
      <c r="B23" s="5" t="s">
        <v>22</v>
      </c>
      <c r="C23" s="5" t="s">
        <v>23</v>
      </c>
      <c r="D23" s="5" t="s">
        <v>17</v>
      </c>
      <c r="E23" s="6">
        <v>45720</v>
      </c>
      <c r="F23" s="6">
        <v>45738</v>
      </c>
      <c r="G23" s="4">
        <v>270</v>
      </c>
      <c r="H23" s="4">
        <v>0</v>
      </c>
      <c r="I23" s="7">
        <v>16.850000000000001</v>
      </c>
      <c r="J23" s="4">
        <v>18</v>
      </c>
      <c r="K23" s="4">
        <f>F23-E23</f>
        <v>18</v>
      </c>
      <c r="L23" s="4" t="str">
        <f>IF(K23&gt;J23,"LATE","ON TIME")</f>
        <v>ON TIME</v>
      </c>
      <c r="M23" s="4">
        <f t="shared" si="0"/>
        <v>15</v>
      </c>
      <c r="N23" s="4">
        <f t="shared" si="1"/>
        <v>270</v>
      </c>
      <c r="O23" s="4">
        <f t="shared" si="2"/>
        <v>13.5</v>
      </c>
      <c r="P23" s="4">
        <f t="shared" si="3"/>
        <v>202.5</v>
      </c>
      <c r="Q23" s="4">
        <f t="shared" si="4"/>
        <v>67.5</v>
      </c>
      <c r="R23" s="10">
        <f t="shared" si="5"/>
        <v>1137.375</v>
      </c>
    </row>
    <row r="24" spans="1:18" x14ac:dyDescent="0.35">
      <c r="A24" s="4" t="s">
        <v>87</v>
      </c>
      <c r="B24" s="5" t="s">
        <v>11</v>
      </c>
      <c r="C24" s="5" t="s">
        <v>23</v>
      </c>
      <c r="D24" s="5" t="s">
        <v>13</v>
      </c>
      <c r="E24" s="6">
        <v>45684</v>
      </c>
      <c r="F24" s="6">
        <v>45702</v>
      </c>
      <c r="G24" s="4">
        <v>356</v>
      </c>
      <c r="H24" s="4">
        <v>0</v>
      </c>
      <c r="I24" s="7">
        <v>44.07</v>
      </c>
      <c r="J24" s="4">
        <v>18</v>
      </c>
      <c r="K24" s="4">
        <f>F24-E24</f>
        <v>18</v>
      </c>
      <c r="L24" s="4" t="str">
        <f>IF(K24&gt;J24,"LATE","ON TIME")</f>
        <v>ON TIME</v>
      </c>
      <c r="M24" s="4">
        <f t="shared" si="0"/>
        <v>19.777777777777779</v>
      </c>
      <c r="N24" s="4">
        <f t="shared" si="1"/>
        <v>356</v>
      </c>
      <c r="O24" s="4">
        <f t="shared" si="2"/>
        <v>17.8</v>
      </c>
      <c r="P24" s="4">
        <f t="shared" si="3"/>
        <v>352.04444444444448</v>
      </c>
      <c r="Q24" s="4">
        <f t="shared" si="4"/>
        <v>3.9555555555555202</v>
      </c>
      <c r="R24" s="10">
        <f t="shared" si="5"/>
        <v>174.32133333333178</v>
      </c>
    </row>
    <row r="25" spans="1:18" x14ac:dyDescent="0.35">
      <c r="A25" s="4" t="s">
        <v>98</v>
      </c>
      <c r="B25" s="5" t="s">
        <v>11</v>
      </c>
      <c r="C25" s="5" t="s">
        <v>12</v>
      </c>
      <c r="D25" s="5" t="s">
        <v>13</v>
      </c>
      <c r="E25" s="6">
        <v>45721</v>
      </c>
      <c r="F25" s="6">
        <v>45739</v>
      </c>
      <c r="G25" s="4">
        <v>153</v>
      </c>
      <c r="H25" s="4">
        <v>0</v>
      </c>
      <c r="I25" s="7">
        <v>438.61</v>
      </c>
      <c r="J25" s="4">
        <v>14</v>
      </c>
      <c r="K25" s="4">
        <f>F25-E25</f>
        <v>18</v>
      </c>
      <c r="L25" s="4" t="str">
        <f>IF(K25&gt;J25,"LATE","ON TIME")</f>
        <v>LATE</v>
      </c>
      <c r="M25" s="4">
        <f t="shared" si="0"/>
        <v>10.928571428571429</v>
      </c>
      <c r="N25" s="4">
        <f t="shared" si="1"/>
        <v>153</v>
      </c>
      <c r="O25" s="4">
        <f t="shared" si="2"/>
        <v>9.8357142857142854</v>
      </c>
      <c r="P25" s="4">
        <f t="shared" si="3"/>
        <v>107.49030612244898</v>
      </c>
      <c r="Q25" s="4">
        <f t="shared" si="4"/>
        <v>45.509693877551015</v>
      </c>
      <c r="R25" s="10">
        <f t="shared" si="5"/>
        <v>19961.006831632651</v>
      </c>
    </row>
    <row r="26" spans="1:18" hidden="1" x14ac:dyDescent="0.35">
      <c r="A26" s="4" t="s">
        <v>109</v>
      </c>
      <c r="B26" s="5" t="s">
        <v>36</v>
      </c>
      <c r="C26" s="5" t="s">
        <v>12</v>
      </c>
      <c r="D26" s="5" t="s">
        <v>17</v>
      </c>
      <c r="E26" s="6">
        <v>45711</v>
      </c>
      <c r="F26" s="6">
        <v>45729</v>
      </c>
      <c r="G26" s="4">
        <v>313</v>
      </c>
      <c r="H26" s="4">
        <v>0</v>
      </c>
      <c r="I26" s="7">
        <v>393.59</v>
      </c>
      <c r="J26" s="4">
        <v>18</v>
      </c>
      <c r="K26" s="4">
        <f>F26-E26</f>
        <v>18</v>
      </c>
      <c r="L26" s="4" t="str">
        <f>IF(K26&gt;J26,"LATE","ON TIME")</f>
        <v>ON TIME</v>
      </c>
      <c r="M26" s="4">
        <f t="shared" si="0"/>
        <v>17.388888888888889</v>
      </c>
      <c r="N26" s="4">
        <f t="shared" si="1"/>
        <v>313</v>
      </c>
      <c r="O26" s="4">
        <f t="shared" si="2"/>
        <v>15.65</v>
      </c>
      <c r="P26" s="4">
        <f t="shared" si="3"/>
        <v>272.13611111111112</v>
      </c>
      <c r="Q26" s="4">
        <f t="shared" si="4"/>
        <v>40.86388888888888</v>
      </c>
      <c r="R26" s="10">
        <f t="shared" si="5"/>
        <v>16083.618027777773</v>
      </c>
    </row>
    <row r="27" spans="1:18" hidden="1" x14ac:dyDescent="0.35">
      <c r="A27" s="4" t="s">
        <v>129</v>
      </c>
      <c r="B27" s="5" t="s">
        <v>22</v>
      </c>
      <c r="C27" s="5" t="s">
        <v>23</v>
      </c>
      <c r="D27" s="5" t="s">
        <v>17</v>
      </c>
      <c r="E27" s="6">
        <v>45728</v>
      </c>
      <c r="F27" s="6">
        <v>45746</v>
      </c>
      <c r="G27" s="4">
        <v>100</v>
      </c>
      <c r="H27" s="4">
        <v>0</v>
      </c>
      <c r="I27" s="7">
        <v>96.87</v>
      </c>
      <c r="J27" s="4">
        <v>18</v>
      </c>
      <c r="K27" s="4">
        <f>F27-E27</f>
        <v>18</v>
      </c>
      <c r="L27" s="4" t="str">
        <f>IF(K27&gt;J27,"LATE","ON TIME")</f>
        <v>ON TIME</v>
      </c>
      <c r="M27" s="4">
        <f t="shared" si="0"/>
        <v>5.5555555555555554</v>
      </c>
      <c r="N27" s="4">
        <f t="shared" si="1"/>
        <v>100</v>
      </c>
      <c r="O27" s="4">
        <f t="shared" si="2"/>
        <v>5</v>
      </c>
      <c r="P27" s="4">
        <f t="shared" si="3"/>
        <v>27.777777777777779</v>
      </c>
      <c r="Q27" s="4">
        <f t="shared" si="4"/>
        <v>72.222222222222229</v>
      </c>
      <c r="R27" s="10">
        <f t="shared" si="5"/>
        <v>6996.1666666666679</v>
      </c>
    </row>
    <row r="28" spans="1:18" x14ac:dyDescent="0.35">
      <c r="A28" s="4" t="s">
        <v>132</v>
      </c>
      <c r="B28" s="5" t="s">
        <v>36</v>
      </c>
      <c r="C28" s="5" t="s">
        <v>12</v>
      </c>
      <c r="D28" s="5" t="s">
        <v>13</v>
      </c>
      <c r="E28" s="6">
        <v>45710</v>
      </c>
      <c r="F28" s="6">
        <v>45728</v>
      </c>
      <c r="G28" s="4">
        <v>295</v>
      </c>
      <c r="H28" s="4">
        <v>1</v>
      </c>
      <c r="I28" s="7">
        <v>95.37</v>
      </c>
      <c r="J28" s="4">
        <v>13</v>
      </c>
      <c r="K28" s="4">
        <f>F28-E28</f>
        <v>18</v>
      </c>
      <c r="L28" s="4" t="str">
        <f>IF(K28&gt;J28,"LATE","ON TIME")</f>
        <v>LATE</v>
      </c>
      <c r="M28" s="4">
        <f t="shared" si="0"/>
        <v>22.692307692307693</v>
      </c>
      <c r="N28" s="4">
        <f t="shared" si="1"/>
        <v>295</v>
      </c>
      <c r="O28" s="4">
        <f t="shared" si="2"/>
        <v>20.423076923076923</v>
      </c>
      <c r="P28" s="4">
        <f t="shared" si="3"/>
        <v>463.44674556213022</v>
      </c>
      <c r="Q28" s="4">
        <f t="shared" si="4"/>
        <v>-168.44674556213022</v>
      </c>
      <c r="R28" s="10">
        <f t="shared" si="5"/>
        <v>-16064.766124260359</v>
      </c>
    </row>
    <row r="29" spans="1:18" hidden="1" x14ac:dyDescent="0.35">
      <c r="A29" s="4" t="s">
        <v>162</v>
      </c>
      <c r="B29" s="5" t="s">
        <v>36</v>
      </c>
      <c r="C29" s="5" t="s">
        <v>20</v>
      </c>
      <c r="D29" s="5" t="s">
        <v>17</v>
      </c>
      <c r="E29" s="6">
        <v>45688</v>
      </c>
      <c r="F29" s="6">
        <v>45706</v>
      </c>
      <c r="G29" s="4">
        <v>228</v>
      </c>
      <c r="H29" s="4">
        <v>0</v>
      </c>
      <c r="I29" s="7">
        <v>8.64</v>
      </c>
      <c r="J29" s="4">
        <v>18</v>
      </c>
      <c r="K29" s="4">
        <f>F29-E29</f>
        <v>18</v>
      </c>
      <c r="L29" s="4" t="str">
        <f>IF(K29&gt;J29,"LATE","ON TIME")</f>
        <v>ON TIME</v>
      </c>
      <c r="M29" s="4">
        <f t="shared" si="0"/>
        <v>12.666666666666666</v>
      </c>
      <c r="N29" s="4">
        <f t="shared" si="1"/>
        <v>228</v>
      </c>
      <c r="O29" s="4">
        <f t="shared" si="2"/>
        <v>11.4</v>
      </c>
      <c r="P29" s="4">
        <f t="shared" si="3"/>
        <v>144.4</v>
      </c>
      <c r="Q29" s="4">
        <f t="shared" si="4"/>
        <v>83.6</v>
      </c>
      <c r="R29" s="10">
        <f t="shared" si="5"/>
        <v>722.30399999999997</v>
      </c>
    </row>
    <row r="30" spans="1:18" hidden="1" x14ac:dyDescent="0.35">
      <c r="A30" s="4" t="s">
        <v>215</v>
      </c>
      <c r="B30" s="5" t="s">
        <v>36</v>
      </c>
      <c r="C30" s="5" t="s">
        <v>20</v>
      </c>
      <c r="D30" s="5" t="s">
        <v>24</v>
      </c>
      <c r="E30" s="6">
        <v>45727</v>
      </c>
      <c r="F30" s="6">
        <v>45745</v>
      </c>
      <c r="G30" s="4">
        <v>219</v>
      </c>
      <c r="H30" s="4">
        <v>1</v>
      </c>
      <c r="I30" s="7">
        <v>33.4</v>
      </c>
      <c r="J30" s="4">
        <v>18</v>
      </c>
      <c r="K30" s="4">
        <f>F30-E30</f>
        <v>18</v>
      </c>
      <c r="L30" s="4" t="str">
        <f>IF(K30&gt;J30,"LATE","ON TIME")</f>
        <v>ON TIME</v>
      </c>
      <c r="M30" s="4">
        <f t="shared" si="0"/>
        <v>12.166666666666666</v>
      </c>
      <c r="N30" s="4">
        <f t="shared" si="1"/>
        <v>219</v>
      </c>
      <c r="O30" s="4">
        <f t="shared" si="2"/>
        <v>10.95</v>
      </c>
      <c r="P30" s="4">
        <f t="shared" si="3"/>
        <v>133.22499999999999</v>
      </c>
      <c r="Q30" s="4">
        <f t="shared" si="4"/>
        <v>85.775000000000006</v>
      </c>
      <c r="R30" s="10">
        <f t="shared" si="5"/>
        <v>2864.8850000000002</v>
      </c>
    </row>
    <row r="31" spans="1:18" hidden="1" x14ac:dyDescent="0.35">
      <c r="A31" s="4" t="s">
        <v>259</v>
      </c>
      <c r="B31" s="5" t="s">
        <v>26</v>
      </c>
      <c r="C31" s="5" t="s">
        <v>12</v>
      </c>
      <c r="D31" s="5" t="s">
        <v>17</v>
      </c>
      <c r="E31" s="6">
        <v>45715</v>
      </c>
      <c r="F31" s="6">
        <v>45733</v>
      </c>
      <c r="G31" s="4">
        <v>173</v>
      </c>
      <c r="H31" s="4">
        <v>0</v>
      </c>
      <c r="I31" s="7">
        <v>265.93</v>
      </c>
      <c r="J31" s="4">
        <v>18</v>
      </c>
      <c r="K31" s="4">
        <f>F31-E31</f>
        <v>18</v>
      </c>
      <c r="L31" s="4" t="str">
        <f>IF(K31&gt;J31,"LATE","ON TIME")</f>
        <v>ON TIME</v>
      </c>
      <c r="M31" s="4">
        <f t="shared" si="0"/>
        <v>9.6111111111111107</v>
      </c>
      <c r="N31" s="4">
        <f t="shared" si="1"/>
        <v>173</v>
      </c>
      <c r="O31" s="4">
        <f t="shared" si="2"/>
        <v>8.65</v>
      </c>
      <c r="P31" s="4">
        <f t="shared" si="3"/>
        <v>83.136111111111106</v>
      </c>
      <c r="Q31" s="4">
        <f t="shared" si="4"/>
        <v>89.863888888888894</v>
      </c>
      <c r="R31" s="10">
        <f t="shared" si="5"/>
        <v>23897.503972222225</v>
      </c>
    </row>
    <row r="32" spans="1:18" x14ac:dyDescent="0.35">
      <c r="A32" s="4" t="s">
        <v>18</v>
      </c>
      <c r="B32" s="5" t="s">
        <v>15</v>
      </c>
      <c r="C32" s="5" t="s">
        <v>12</v>
      </c>
      <c r="D32" s="5" t="s">
        <v>13</v>
      </c>
      <c r="E32" s="6">
        <v>45679</v>
      </c>
      <c r="F32" s="6">
        <v>45696</v>
      </c>
      <c r="G32" s="4">
        <v>270</v>
      </c>
      <c r="H32" s="4">
        <v>0</v>
      </c>
      <c r="I32" s="7">
        <v>423.75</v>
      </c>
      <c r="J32" s="4">
        <v>14</v>
      </c>
      <c r="K32" s="4">
        <f>F32-E32</f>
        <v>17</v>
      </c>
      <c r="L32" s="4" t="str">
        <f>IF(K32&gt;J32,"LATE","ON TIME")</f>
        <v>LATE</v>
      </c>
      <c r="M32" s="4">
        <f t="shared" si="0"/>
        <v>19.285714285714285</v>
      </c>
      <c r="N32" s="4">
        <f t="shared" si="1"/>
        <v>270</v>
      </c>
      <c r="O32" s="4">
        <f t="shared" si="2"/>
        <v>17.357142857142858</v>
      </c>
      <c r="P32" s="4">
        <f t="shared" si="3"/>
        <v>334.74489795918367</v>
      </c>
      <c r="Q32" s="4">
        <f t="shared" si="4"/>
        <v>-64.744897959183675</v>
      </c>
      <c r="R32" s="10">
        <f t="shared" si="5"/>
        <v>-27435.650510204083</v>
      </c>
    </row>
    <row r="33" spans="1:18" hidden="1" x14ac:dyDescent="0.35">
      <c r="A33" s="4" t="s">
        <v>28</v>
      </c>
      <c r="B33" s="5" t="s">
        <v>15</v>
      </c>
      <c r="C33" s="5" t="s">
        <v>20</v>
      </c>
      <c r="D33" s="5" t="s">
        <v>27</v>
      </c>
      <c r="E33" s="6">
        <v>45705</v>
      </c>
      <c r="F33" s="6">
        <v>45722</v>
      </c>
      <c r="G33" s="4">
        <v>248</v>
      </c>
      <c r="H33" s="4">
        <v>0</v>
      </c>
      <c r="I33" s="7">
        <v>128.05000000000001</v>
      </c>
      <c r="J33" s="4">
        <v>17</v>
      </c>
      <c r="K33" s="4">
        <f>F33-E33</f>
        <v>17</v>
      </c>
      <c r="L33" s="4" t="str">
        <f>IF(K33&gt;J33,"LATE","ON TIME")</f>
        <v>ON TIME</v>
      </c>
      <c r="M33" s="4">
        <f t="shared" si="0"/>
        <v>14.588235294117647</v>
      </c>
      <c r="N33" s="4">
        <f t="shared" si="1"/>
        <v>248</v>
      </c>
      <c r="O33" s="4">
        <f t="shared" si="2"/>
        <v>13.129411764705882</v>
      </c>
      <c r="P33" s="4">
        <f t="shared" si="3"/>
        <v>191.53494809688581</v>
      </c>
      <c r="Q33" s="4">
        <f t="shared" si="4"/>
        <v>56.465051903114187</v>
      </c>
      <c r="R33" s="10">
        <f t="shared" si="5"/>
        <v>7230.3498961937721</v>
      </c>
    </row>
    <row r="34" spans="1:18" hidden="1" x14ac:dyDescent="0.35">
      <c r="A34" s="4" t="s">
        <v>56</v>
      </c>
      <c r="B34" s="5" t="s">
        <v>26</v>
      </c>
      <c r="C34" s="5" t="s">
        <v>12</v>
      </c>
      <c r="D34" s="5" t="s">
        <v>24</v>
      </c>
      <c r="E34" s="6">
        <v>45700</v>
      </c>
      <c r="F34" s="6">
        <v>45717</v>
      </c>
      <c r="G34" s="4">
        <v>386</v>
      </c>
      <c r="H34" s="4">
        <v>0</v>
      </c>
      <c r="I34" s="7">
        <v>88.06</v>
      </c>
      <c r="J34" s="4">
        <v>17</v>
      </c>
      <c r="K34" s="4">
        <f>F34-E34</f>
        <v>17</v>
      </c>
      <c r="L34" s="4" t="str">
        <f>IF(K34&gt;J34,"LATE","ON TIME")</f>
        <v>ON TIME</v>
      </c>
      <c r="M34" s="4">
        <f t="shared" si="0"/>
        <v>22.705882352941178</v>
      </c>
      <c r="N34" s="4">
        <f t="shared" si="1"/>
        <v>386</v>
      </c>
      <c r="O34" s="4">
        <f t="shared" si="2"/>
        <v>20.435294117647061</v>
      </c>
      <c r="P34" s="4">
        <f t="shared" si="3"/>
        <v>464.00138408304502</v>
      </c>
      <c r="Q34" s="4">
        <f t="shared" si="4"/>
        <v>-78.001384083045025</v>
      </c>
      <c r="R34" s="10">
        <f t="shared" si="5"/>
        <v>-6868.8018823529446</v>
      </c>
    </row>
    <row r="35" spans="1:18" x14ac:dyDescent="0.35">
      <c r="A35" s="4" t="s">
        <v>67</v>
      </c>
      <c r="B35" s="5" t="s">
        <v>11</v>
      </c>
      <c r="C35" s="5" t="s">
        <v>23</v>
      </c>
      <c r="D35" s="5" t="s">
        <v>13</v>
      </c>
      <c r="E35" s="6">
        <v>45709</v>
      </c>
      <c r="F35" s="6">
        <v>45726</v>
      </c>
      <c r="G35" s="4">
        <v>152</v>
      </c>
      <c r="H35" s="4">
        <v>1</v>
      </c>
      <c r="I35" s="7">
        <v>102.9</v>
      </c>
      <c r="J35" s="4">
        <v>12</v>
      </c>
      <c r="K35" s="4">
        <f>F35-E35</f>
        <v>17</v>
      </c>
      <c r="L35" s="4" t="str">
        <f>IF(K35&gt;J35,"LATE","ON TIME")</f>
        <v>LATE</v>
      </c>
      <c r="M35" s="4">
        <f t="shared" si="0"/>
        <v>12.666666666666666</v>
      </c>
      <c r="N35" s="4">
        <f t="shared" si="1"/>
        <v>152</v>
      </c>
      <c r="O35" s="4">
        <f t="shared" si="2"/>
        <v>11.4</v>
      </c>
      <c r="P35" s="4">
        <f t="shared" si="3"/>
        <v>144.4</v>
      </c>
      <c r="Q35" s="4">
        <f t="shared" si="4"/>
        <v>7.5999999999999943</v>
      </c>
      <c r="R35" s="10">
        <f t="shared" si="5"/>
        <v>782.03999999999951</v>
      </c>
    </row>
    <row r="36" spans="1:18" hidden="1" x14ac:dyDescent="0.35">
      <c r="A36" s="4" t="s">
        <v>68</v>
      </c>
      <c r="B36" s="5" t="s">
        <v>11</v>
      </c>
      <c r="C36" s="5" t="s">
        <v>16</v>
      </c>
      <c r="D36" s="5" t="s">
        <v>24</v>
      </c>
      <c r="E36" s="6">
        <v>45723</v>
      </c>
      <c r="F36" s="6">
        <v>45740</v>
      </c>
      <c r="G36" s="4">
        <v>364</v>
      </c>
      <c r="H36" s="4">
        <v>0</v>
      </c>
      <c r="I36" s="7">
        <v>316.95999999999998</v>
      </c>
      <c r="J36" s="4">
        <v>17</v>
      </c>
      <c r="K36" s="4">
        <f>F36-E36</f>
        <v>17</v>
      </c>
      <c r="L36" s="4" t="str">
        <f>IF(K36&gt;J36,"LATE","ON TIME")</f>
        <v>ON TIME</v>
      </c>
      <c r="M36" s="4">
        <f t="shared" si="0"/>
        <v>21.411764705882351</v>
      </c>
      <c r="N36" s="4">
        <f t="shared" si="1"/>
        <v>364</v>
      </c>
      <c r="O36" s="4">
        <f t="shared" si="2"/>
        <v>19.270588235294117</v>
      </c>
      <c r="P36" s="4">
        <f t="shared" si="3"/>
        <v>412.61730103806224</v>
      </c>
      <c r="Q36" s="4">
        <f t="shared" si="4"/>
        <v>-48.617301038062237</v>
      </c>
      <c r="R36" s="10">
        <f t="shared" si="5"/>
        <v>-15409.739737024205</v>
      </c>
    </row>
    <row r="37" spans="1:18" hidden="1" x14ac:dyDescent="0.35">
      <c r="A37" s="4" t="s">
        <v>92</v>
      </c>
      <c r="B37" s="5" t="s">
        <v>15</v>
      </c>
      <c r="C37" s="5" t="s">
        <v>20</v>
      </c>
      <c r="D37" s="5" t="s">
        <v>27</v>
      </c>
      <c r="E37" s="6">
        <v>45734</v>
      </c>
      <c r="F37" s="6">
        <v>45751</v>
      </c>
      <c r="G37" s="4">
        <v>422</v>
      </c>
      <c r="H37" s="4">
        <v>0</v>
      </c>
      <c r="I37" s="7">
        <v>145.83000000000001</v>
      </c>
      <c r="J37" s="4">
        <v>17</v>
      </c>
      <c r="K37" s="4">
        <f>F37-E37</f>
        <v>17</v>
      </c>
      <c r="L37" s="4" t="str">
        <f>IF(K37&gt;J37,"LATE","ON TIME")</f>
        <v>ON TIME</v>
      </c>
      <c r="M37" s="4">
        <f t="shared" si="0"/>
        <v>24.823529411764707</v>
      </c>
      <c r="N37" s="4">
        <f t="shared" si="1"/>
        <v>422</v>
      </c>
      <c r="O37" s="4">
        <f t="shared" si="2"/>
        <v>22.341176470588238</v>
      </c>
      <c r="P37" s="4">
        <f t="shared" si="3"/>
        <v>554.58685121107271</v>
      </c>
      <c r="Q37" s="4">
        <f t="shared" si="4"/>
        <v>-132.58685121107271</v>
      </c>
      <c r="R37" s="10">
        <f t="shared" si="5"/>
        <v>-19335.140512110735</v>
      </c>
    </row>
    <row r="38" spans="1:18" hidden="1" x14ac:dyDescent="0.35">
      <c r="A38" s="4" t="s">
        <v>122</v>
      </c>
      <c r="B38" s="5" t="s">
        <v>36</v>
      </c>
      <c r="C38" s="5" t="s">
        <v>23</v>
      </c>
      <c r="D38" s="5" t="s">
        <v>17</v>
      </c>
      <c r="E38" s="6">
        <v>45690</v>
      </c>
      <c r="F38" s="6">
        <v>45707</v>
      </c>
      <c r="G38" s="4">
        <v>270</v>
      </c>
      <c r="H38" s="4">
        <v>1</v>
      </c>
      <c r="I38" s="7">
        <v>450.65</v>
      </c>
      <c r="J38" s="4">
        <v>14</v>
      </c>
      <c r="K38" s="4">
        <f>F38-E38</f>
        <v>17</v>
      </c>
      <c r="L38" s="4" t="str">
        <f>IF(K38&gt;J38,"LATE","ON TIME")</f>
        <v>LATE</v>
      </c>
      <c r="M38" s="4">
        <f t="shared" si="0"/>
        <v>19.285714285714285</v>
      </c>
      <c r="N38" s="4">
        <f t="shared" si="1"/>
        <v>270</v>
      </c>
      <c r="O38" s="4">
        <f t="shared" si="2"/>
        <v>17.357142857142858</v>
      </c>
      <c r="P38" s="4">
        <f t="shared" si="3"/>
        <v>334.74489795918367</v>
      </c>
      <c r="Q38" s="4">
        <f t="shared" si="4"/>
        <v>-64.744897959183675</v>
      </c>
      <c r="R38" s="10">
        <f t="shared" si="5"/>
        <v>-29177.288265306121</v>
      </c>
    </row>
    <row r="39" spans="1:18" hidden="1" x14ac:dyDescent="0.35">
      <c r="A39" s="4" t="s">
        <v>211</v>
      </c>
      <c r="B39" s="5" t="s">
        <v>22</v>
      </c>
      <c r="C39" s="5" t="s">
        <v>20</v>
      </c>
      <c r="D39" s="5" t="s">
        <v>24</v>
      </c>
      <c r="E39" s="6">
        <v>45688</v>
      </c>
      <c r="F39" s="6">
        <v>45705</v>
      </c>
      <c r="G39" s="4">
        <v>84</v>
      </c>
      <c r="H39" s="4">
        <v>0</v>
      </c>
      <c r="I39" s="7">
        <v>15.29</v>
      </c>
      <c r="J39" s="4">
        <v>13</v>
      </c>
      <c r="K39" s="4">
        <f>F39-E39</f>
        <v>17</v>
      </c>
      <c r="L39" s="4" t="str">
        <f>IF(K39&gt;J39,"LATE","ON TIME")</f>
        <v>LATE</v>
      </c>
      <c r="M39" s="4">
        <f t="shared" si="0"/>
        <v>6.4615384615384617</v>
      </c>
      <c r="N39" s="4">
        <f t="shared" si="1"/>
        <v>84</v>
      </c>
      <c r="O39" s="4">
        <f t="shared" si="2"/>
        <v>5.815384615384616</v>
      </c>
      <c r="P39" s="4">
        <f t="shared" si="3"/>
        <v>37.576331360946753</v>
      </c>
      <c r="Q39" s="4">
        <f t="shared" si="4"/>
        <v>46.423668639053247</v>
      </c>
      <c r="R39" s="10">
        <f t="shared" si="5"/>
        <v>709.8178934911241</v>
      </c>
    </row>
    <row r="40" spans="1:18" hidden="1" x14ac:dyDescent="0.35">
      <c r="A40" s="4" t="s">
        <v>264</v>
      </c>
      <c r="B40" s="5" t="s">
        <v>15</v>
      </c>
      <c r="C40" s="5" t="s">
        <v>20</v>
      </c>
      <c r="D40" s="5" t="s">
        <v>27</v>
      </c>
      <c r="E40" s="6">
        <v>45736</v>
      </c>
      <c r="F40" s="6">
        <v>45753</v>
      </c>
      <c r="G40" s="4">
        <v>157</v>
      </c>
      <c r="H40" s="4">
        <v>0</v>
      </c>
      <c r="I40" s="7">
        <v>212.15</v>
      </c>
      <c r="J40" s="4">
        <v>17</v>
      </c>
      <c r="K40" s="4">
        <f>F40-E40</f>
        <v>17</v>
      </c>
      <c r="L40" s="4" t="str">
        <f>IF(K40&gt;J40,"LATE","ON TIME")</f>
        <v>ON TIME</v>
      </c>
      <c r="M40" s="4">
        <f t="shared" si="0"/>
        <v>9.235294117647058</v>
      </c>
      <c r="N40" s="4">
        <f t="shared" si="1"/>
        <v>157</v>
      </c>
      <c r="O40" s="4">
        <f t="shared" si="2"/>
        <v>8.3117647058823518</v>
      </c>
      <c r="P40" s="4">
        <f t="shared" si="3"/>
        <v>76.761591695501707</v>
      </c>
      <c r="Q40" s="4">
        <f t="shared" si="4"/>
        <v>80.238408304498293</v>
      </c>
      <c r="R40" s="10">
        <f t="shared" si="5"/>
        <v>17022.578321799312</v>
      </c>
    </row>
    <row r="41" spans="1:18" x14ac:dyDescent="0.35">
      <c r="A41" s="4" t="s">
        <v>266</v>
      </c>
      <c r="B41" s="5" t="s">
        <v>36</v>
      </c>
      <c r="C41" s="5" t="s">
        <v>20</v>
      </c>
      <c r="D41" s="5" t="s">
        <v>13</v>
      </c>
      <c r="E41" s="6">
        <v>45755</v>
      </c>
      <c r="F41" s="6">
        <v>45772</v>
      </c>
      <c r="G41" s="4">
        <v>247</v>
      </c>
      <c r="H41" s="4">
        <v>0</v>
      </c>
      <c r="I41" s="7">
        <v>318.67</v>
      </c>
      <c r="J41" s="4">
        <v>17</v>
      </c>
      <c r="K41" s="4">
        <f>F41-E41</f>
        <v>17</v>
      </c>
      <c r="L41" s="4" t="str">
        <f>IF(K41&gt;J41,"LATE","ON TIME")</f>
        <v>ON TIME</v>
      </c>
      <c r="M41" s="4">
        <f t="shared" si="0"/>
        <v>14.529411764705882</v>
      </c>
      <c r="N41" s="4">
        <f t="shared" si="1"/>
        <v>247</v>
      </c>
      <c r="O41" s="4">
        <f t="shared" si="2"/>
        <v>13.076470588235294</v>
      </c>
      <c r="P41" s="4">
        <f t="shared" si="3"/>
        <v>189.99342560553632</v>
      </c>
      <c r="Q41" s="4">
        <f t="shared" si="4"/>
        <v>57.006574394463684</v>
      </c>
      <c r="R41" s="10">
        <f t="shared" si="5"/>
        <v>18166.285062283743</v>
      </c>
    </row>
    <row r="42" spans="1:18" hidden="1" x14ac:dyDescent="0.35">
      <c r="A42" s="4" t="s">
        <v>70</v>
      </c>
      <c r="B42" s="5" t="s">
        <v>15</v>
      </c>
      <c r="C42" s="5" t="s">
        <v>16</v>
      </c>
      <c r="D42" s="5" t="s">
        <v>24</v>
      </c>
      <c r="E42" s="6">
        <v>45725</v>
      </c>
      <c r="F42" s="6">
        <v>45741</v>
      </c>
      <c r="G42" s="4">
        <v>234</v>
      </c>
      <c r="H42" s="4">
        <v>0</v>
      </c>
      <c r="I42" s="7">
        <v>441.36</v>
      </c>
      <c r="J42" s="4">
        <v>16</v>
      </c>
      <c r="K42" s="4">
        <f>F42-E42</f>
        <v>16</v>
      </c>
      <c r="L42" s="4" t="str">
        <f>IF(K42&gt;J42,"LATE","ON TIME")</f>
        <v>ON TIME</v>
      </c>
      <c r="M42" s="4">
        <f t="shared" si="0"/>
        <v>14.625</v>
      </c>
      <c r="N42" s="4">
        <f t="shared" si="1"/>
        <v>234</v>
      </c>
      <c r="O42" s="4">
        <f t="shared" si="2"/>
        <v>13.1625</v>
      </c>
      <c r="P42" s="4">
        <f t="shared" si="3"/>
        <v>192.50156250000001</v>
      </c>
      <c r="Q42" s="4">
        <f t="shared" si="4"/>
        <v>41.498437499999994</v>
      </c>
      <c r="R42" s="10">
        <f t="shared" si="5"/>
        <v>18315.750375</v>
      </c>
    </row>
    <row r="43" spans="1:18" hidden="1" x14ac:dyDescent="0.35">
      <c r="A43" s="4" t="s">
        <v>90</v>
      </c>
      <c r="B43" s="5" t="s">
        <v>36</v>
      </c>
      <c r="C43" s="5" t="s">
        <v>12</v>
      </c>
      <c r="D43" s="5" t="s">
        <v>17</v>
      </c>
      <c r="E43" s="6">
        <v>45727</v>
      </c>
      <c r="F43" s="6">
        <v>45743</v>
      </c>
      <c r="G43" s="4">
        <v>236</v>
      </c>
      <c r="H43" s="4">
        <v>0</v>
      </c>
      <c r="I43" s="7">
        <v>286.55</v>
      </c>
      <c r="J43" s="4">
        <v>16</v>
      </c>
      <c r="K43" s="4">
        <f>F43-E43</f>
        <v>16</v>
      </c>
      <c r="L43" s="4" t="str">
        <f>IF(K43&gt;J43,"LATE","ON TIME")</f>
        <v>ON TIME</v>
      </c>
      <c r="M43" s="4">
        <f t="shared" si="0"/>
        <v>14.75</v>
      </c>
      <c r="N43" s="4">
        <f t="shared" si="1"/>
        <v>236</v>
      </c>
      <c r="O43" s="4">
        <f t="shared" si="2"/>
        <v>13.275</v>
      </c>
      <c r="P43" s="4">
        <f t="shared" si="3"/>
        <v>195.80625000000001</v>
      </c>
      <c r="Q43" s="4">
        <f t="shared" si="4"/>
        <v>40.193749999999994</v>
      </c>
      <c r="R43" s="10">
        <f t="shared" si="5"/>
        <v>11517.5190625</v>
      </c>
    </row>
    <row r="44" spans="1:18" hidden="1" x14ac:dyDescent="0.35">
      <c r="A44" s="4" t="s">
        <v>114</v>
      </c>
      <c r="B44" s="5" t="s">
        <v>36</v>
      </c>
      <c r="C44" s="5" t="s">
        <v>20</v>
      </c>
      <c r="D44" s="5" t="s">
        <v>24</v>
      </c>
      <c r="E44" s="6">
        <v>45712</v>
      </c>
      <c r="F44" s="6">
        <v>45728</v>
      </c>
      <c r="G44" s="4">
        <v>206</v>
      </c>
      <c r="H44" s="4">
        <v>0</v>
      </c>
      <c r="I44" s="7">
        <v>484.06</v>
      </c>
      <c r="J44" s="4">
        <v>13</v>
      </c>
      <c r="K44" s="4">
        <f>F44-E44</f>
        <v>16</v>
      </c>
      <c r="L44" s="4" t="str">
        <f>IF(K44&gt;J44,"LATE","ON TIME")</f>
        <v>LATE</v>
      </c>
      <c r="M44" s="4">
        <f t="shared" si="0"/>
        <v>15.846153846153847</v>
      </c>
      <c r="N44" s="4">
        <f t="shared" si="1"/>
        <v>206</v>
      </c>
      <c r="O44" s="4">
        <f t="shared" si="2"/>
        <v>14.261538461538462</v>
      </c>
      <c r="P44" s="4">
        <f t="shared" si="3"/>
        <v>225.99053254437871</v>
      </c>
      <c r="Q44" s="4">
        <f t="shared" si="4"/>
        <v>-19.990532544378709</v>
      </c>
      <c r="R44" s="10">
        <f t="shared" si="5"/>
        <v>-9676.6171834319575</v>
      </c>
    </row>
    <row r="45" spans="1:18" hidden="1" x14ac:dyDescent="0.35">
      <c r="A45" s="4" t="s">
        <v>124</v>
      </c>
      <c r="B45" s="5" t="s">
        <v>26</v>
      </c>
      <c r="C45" s="5" t="s">
        <v>20</v>
      </c>
      <c r="D45" s="5" t="s">
        <v>17</v>
      </c>
      <c r="E45" s="6">
        <v>45691</v>
      </c>
      <c r="F45" s="6">
        <v>45707</v>
      </c>
      <c r="G45" s="4">
        <v>143</v>
      </c>
      <c r="H45" s="4">
        <v>0</v>
      </c>
      <c r="I45" s="7">
        <v>328.06</v>
      </c>
      <c r="J45" s="4">
        <v>16</v>
      </c>
      <c r="K45" s="4">
        <f>F45-E45</f>
        <v>16</v>
      </c>
      <c r="L45" s="4" t="str">
        <f>IF(K45&gt;J45,"LATE","ON TIME")</f>
        <v>ON TIME</v>
      </c>
      <c r="M45" s="4">
        <f t="shared" si="0"/>
        <v>8.9375</v>
      </c>
      <c r="N45" s="4">
        <f t="shared" si="1"/>
        <v>143</v>
      </c>
      <c r="O45" s="4">
        <f t="shared" si="2"/>
        <v>8.0437500000000011</v>
      </c>
      <c r="P45" s="4">
        <f t="shared" si="3"/>
        <v>71.891015625000009</v>
      </c>
      <c r="Q45" s="4">
        <f t="shared" si="4"/>
        <v>71.108984374999991</v>
      </c>
      <c r="R45" s="10">
        <f t="shared" si="5"/>
        <v>23328.013414062498</v>
      </c>
    </row>
    <row r="46" spans="1:18" hidden="1" x14ac:dyDescent="0.35">
      <c r="A46" s="4" t="s">
        <v>191</v>
      </c>
      <c r="B46" s="5" t="s">
        <v>26</v>
      </c>
      <c r="C46" s="5" t="s">
        <v>20</v>
      </c>
      <c r="D46" s="5" t="s">
        <v>27</v>
      </c>
      <c r="E46" s="6">
        <v>45715</v>
      </c>
      <c r="F46" s="6">
        <v>45731</v>
      </c>
      <c r="G46" s="4">
        <v>21</v>
      </c>
      <c r="H46" s="4">
        <v>0</v>
      </c>
      <c r="I46" s="7">
        <v>339.48</v>
      </c>
      <c r="J46" s="4">
        <v>16</v>
      </c>
      <c r="K46" s="4">
        <f>F46-E46</f>
        <v>16</v>
      </c>
      <c r="L46" s="4" t="str">
        <f>IF(K46&gt;J46,"LATE","ON TIME")</f>
        <v>ON TIME</v>
      </c>
      <c r="M46" s="4">
        <f t="shared" si="0"/>
        <v>1.3125</v>
      </c>
      <c r="N46" s="4">
        <f t="shared" si="1"/>
        <v>21</v>
      </c>
      <c r="O46" s="4">
        <f t="shared" si="2"/>
        <v>1.1812500000000001</v>
      </c>
      <c r="P46" s="4">
        <f t="shared" si="3"/>
        <v>1.5503906250000001</v>
      </c>
      <c r="Q46" s="4">
        <f t="shared" si="4"/>
        <v>19.449609375000001</v>
      </c>
      <c r="R46" s="10">
        <f t="shared" si="5"/>
        <v>6602.753390625001</v>
      </c>
    </row>
    <row r="47" spans="1:18" x14ac:dyDescent="0.35">
      <c r="A47" s="4" t="s">
        <v>208</v>
      </c>
      <c r="B47" s="5" t="s">
        <v>36</v>
      </c>
      <c r="C47" s="5" t="s">
        <v>12</v>
      </c>
      <c r="D47" s="5" t="s">
        <v>13</v>
      </c>
      <c r="E47" s="6">
        <v>45755</v>
      </c>
      <c r="F47" s="6">
        <v>45771</v>
      </c>
      <c r="G47" s="4">
        <v>407</v>
      </c>
      <c r="H47" s="4">
        <v>0</v>
      </c>
      <c r="I47" s="7">
        <v>487.23</v>
      </c>
      <c r="J47" s="4">
        <v>16</v>
      </c>
      <c r="K47" s="4">
        <f>F47-E47</f>
        <v>16</v>
      </c>
      <c r="L47" s="4" t="str">
        <f>IF(K47&gt;J47,"LATE","ON TIME")</f>
        <v>ON TIME</v>
      </c>
      <c r="M47" s="4">
        <f t="shared" si="0"/>
        <v>25.4375</v>
      </c>
      <c r="N47" s="4">
        <f t="shared" si="1"/>
        <v>407</v>
      </c>
      <c r="O47" s="4">
        <f t="shared" si="2"/>
        <v>22.893750000000001</v>
      </c>
      <c r="P47" s="4">
        <f t="shared" si="3"/>
        <v>582.35976562500002</v>
      </c>
      <c r="Q47" s="4">
        <f t="shared" si="4"/>
        <v>-175.35976562500002</v>
      </c>
      <c r="R47" s="10">
        <f t="shared" si="5"/>
        <v>-85440.53860546877</v>
      </c>
    </row>
    <row r="48" spans="1:18" hidden="1" x14ac:dyDescent="0.35">
      <c r="A48" s="4" t="s">
        <v>212</v>
      </c>
      <c r="B48" s="5" t="s">
        <v>11</v>
      </c>
      <c r="C48" s="5" t="s">
        <v>16</v>
      </c>
      <c r="D48" s="5" t="s">
        <v>27</v>
      </c>
      <c r="E48" s="6">
        <v>45708</v>
      </c>
      <c r="F48" s="6">
        <v>45724</v>
      </c>
      <c r="G48" s="4">
        <v>420</v>
      </c>
      <c r="H48" s="4">
        <v>0</v>
      </c>
      <c r="I48" s="7">
        <v>249.92</v>
      </c>
      <c r="J48" s="4">
        <v>16</v>
      </c>
      <c r="K48" s="4">
        <f>F48-E48</f>
        <v>16</v>
      </c>
      <c r="L48" s="4" t="str">
        <f>IF(K48&gt;J48,"LATE","ON TIME")</f>
        <v>ON TIME</v>
      </c>
      <c r="M48" s="4">
        <f t="shared" si="0"/>
        <v>26.25</v>
      </c>
      <c r="N48" s="4">
        <f t="shared" si="1"/>
        <v>420</v>
      </c>
      <c r="O48" s="4">
        <f t="shared" si="2"/>
        <v>23.625</v>
      </c>
      <c r="P48" s="4">
        <f t="shared" si="3"/>
        <v>620.15625</v>
      </c>
      <c r="Q48" s="4">
        <f t="shared" si="4"/>
        <v>-200.15625</v>
      </c>
      <c r="R48" s="10">
        <f t="shared" si="5"/>
        <v>-50023.049999999996</v>
      </c>
    </row>
    <row r="49" spans="1:18" hidden="1" x14ac:dyDescent="0.35">
      <c r="A49" s="4" t="s">
        <v>219</v>
      </c>
      <c r="B49" s="5" t="s">
        <v>36</v>
      </c>
      <c r="C49" s="5" t="s">
        <v>12</v>
      </c>
      <c r="D49" s="5" t="s">
        <v>27</v>
      </c>
      <c r="E49" s="6">
        <v>45752</v>
      </c>
      <c r="F49" s="6">
        <v>45768</v>
      </c>
      <c r="G49" s="4">
        <v>460</v>
      </c>
      <c r="H49" s="4">
        <v>1</v>
      </c>
      <c r="I49" s="7">
        <v>362.09</v>
      </c>
      <c r="J49" s="4">
        <v>13</v>
      </c>
      <c r="K49" s="4">
        <f>F49-E49</f>
        <v>16</v>
      </c>
      <c r="L49" s="4" t="str">
        <f>IF(K49&gt;J49,"LATE","ON TIME")</f>
        <v>LATE</v>
      </c>
      <c r="M49" s="4">
        <f t="shared" si="0"/>
        <v>35.384615384615387</v>
      </c>
      <c r="N49" s="4">
        <f t="shared" si="1"/>
        <v>460</v>
      </c>
      <c r="O49" s="4">
        <f t="shared" si="2"/>
        <v>31.84615384615385</v>
      </c>
      <c r="P49" s="4">
        <f t="shared" si="3"/>
        <v>1126.863905325444</v>
      </c>
      <c r="Q49" s="4">
        <f t="shared" si="4"/>
        <v>-666.86390532544397</v>
      </c>
      <c r="R49" s="10">
        <f t="shared" si="5"/>
        <v>-241464.75147928999</v>
      </c>
    </row>
    <row r="50" spans="1:18" x14ac:dyDescent="0.35">
      <c r="A50" s="4" t="s">
        <v>227</v>
      </c>
      <c r="B50" s="5" t="s">
        <v>36</v>
      </c>
      <c r="C50" s="5" t="s">
        <v>20</v>
      </c>
      <c r="D50" s="5" t="s">
        <v>13</v>
      </c>
      <c r="E50" s="6">
        <v>45713</v>
      </c>
      <c r="F50" s="6">
        <v>45729</v>
      </c>
      <c r="G50" s="4">
        <v>399</v>
      </c>
      <c r="H50" s="4">
        <v>0</v>
      </c>
      <c r="I50" s="7">
        <v>298.67</v>
      </c>
      <c r="J50" s="4">
        <v>11</v>
      </c>
      <c r="K50" s="4">
        <f>F50-E50</f>
        <v>16</v>
      </c>
      <c r="L50" s="4" t="str">
        <f>IF(K50&gt;J50,"LATE","ON TIME")</f>
        <v>LATE</v>
      </c>
      <c r="M50" s="4">
        <f t="shared" si="0"/>
        <v>36.272727272727273</v>
      </c>
      <c r="N50" s="4">
        <f t="shared" si="1"/>
        <v>399</v>
      </c>
      <c r="O50" s="4">
        <f t="shared" si="2"/>
        <v>32.645454545454548</v>
      </c>
      <c r="P50" s="4">
        <f t="shared" si="3"/>
        <v>1184.1396694214877</v>
      </c>
      <c r="Q50" s="4">
        <f t="shared" si="4"/>
        <v>-785.13966942148772</v>
      </c>
      <c r="R50" s="10">
        <f t="shared" si="5"/>
        <v>-234497.66506611576</v>
      </c>
    </row>
    <row r="51" spans="1:18" hidden="1" x14ac:dyDescent="0.35">
      <c r="A51" s="4" t="s">
        <v>228</v>
      </c>
      <c r="B51" s="5" t="s">
        <v>36</v>
      </c>
      <c r="C51" s="5" t="s">
        <v>12</v>
      </c>
      <c r="D51" s="5" t="s">
        <v>27</v>
      </c>
      <c r="E51" s="6">
        <v>45722</v>
      </c>
      <c r="F51" s="6">
        <v>45738</v>
      </c>
      <c r="G51" s="4">
        <v>297</v>
      </c>
      <c r="H51" s="4">
        <v>1</v>
      </c>
      <c r="I51" s="7">
        <v>429.37</v>
      </c>
      <c r="J51" s="4">
        <v>16</v>
      </c>
      <c r="K51" s="4">
        <f>F51-E51</f>
        <v>16</v>
      </c>
      <c r="L51" s="4" t="str">
        <f>IF(K51&gt;J51,"LATE","ON TIME")</f>
        <v>ON TIME</v>
      </c>
      <c r="M51" s="4">
        <f t="shared" si="0"/>
        <v>18.5625</v>
      </c>
      <c r="N51" s="4">
        <f t="shared" si="1"/>
        <v>297</v>
      </c>
      <c r="O51" s="4">
        <f t="shared" si="2"/>
        <v>16.706250000000001</v>
      </c>
      <c r="P51" s="4">
        <f t="shared" si="3"/>
        <v>310.10976562500002</v>
      </c>
      <c r="Q51" s="4">
        <f t="shared" si="4"/>
        <v>-13.109765625000023</v>
      </c>
      <c r="R51" s="10">
        <f t="shared" si="5"/>
        <v>-5628.9400664062596</v>
      </c>
    </row>
    <row r="52" spans="1:18" hidden="1" x14ac:dyDescent="0.35">
      <c r="A52" s="4" t="s">
        <v>229</v>
      </c>
      <c r="B52" s="5" t="s">
        <v>26</v>
      </c>
      <c r="C52" s="5" t="s">
        <v>23</v>
      </c>
      <c r="D52" s="5" t="s">
        <v>27</v>
      </c>
      <c r="E52" s="6">
        <v>45721</v>
      </c>
      <c r="F52" s="6">
        <v>45737</v>
      </c>
      <c r="G52" s="4">
        <v>379</v>
      </c>
      <c r="H52" s="4">
        <v>1</v>
      </c>
      <c r="I52" s="7">
        <v>274.48</v>
      </c>
      <c r="J52" s="4">
        <v>16</v>
      </c>
      <c r="K52" s="4">
        <f>F52-E52</f>
        <v>16</v>
      </c>
      <c r="L52" s="4" t="str">
        <f>IF(K52&gt;J52,"LATE","ON TIME")</f>
        <v>ON TIME</v>
      </c>
      <c r="M52" s="4">
        <f t="shared" si="0"/>
        <v>23.6875</v>
      </c>
      <c r="N52" s="4">
        <f t="shared" si="1"/>
        <v>379</v>
      </c>
      <c r="O52" s="4">
        <f t="shared" si="2"/>
        <v>21.318750000000001</v>
      </c>
      <c r="P52" s="4">
        <f t="shared" si="3"/>
        <v>504.98789062500003</v>
      </c>
      <c r="Q52" s="4">
        <f t="shared" si="4"/>
        <v>-125.98789062500003</v>
      </c>
      <c r="R52" s="10">
        <f t="shared" si="5"/>
        <v>-34581.156218750009</v>
      </c>
    </row>
    <row r="53" spans="1:18" hidden="1" x14ac:dyDescent="0.35">
      <c r="A53" s="4" t="s">
        <v>232</v>
      </c>
      <c r="B53" s="5" t="s">
        <v>26</v>
      </c>
      <c r="C53" s="5" t="s">
        <v>12</v>
      </c>
      <c r="D53" s="5" t="s">
        <v>17</v>
      </c>
      <c r="E53" s="6">
        <v>45726</v>
      </c>
      <c r="F53" s="6">
        <v>45742</v>
      </c>
      <c r="G53" s="4">
        <v>33</v>
      </c>
      <c r="H53" s="4">
        <v>0</v>
      </c>
      <c r="I53" s="7">
        <v>30.93</v>
      </c>
      <c r="J53" s="4">
        <v>13</v>
      </c>
      <c r="K53" s="4">
        <f>F53-E53</f>
        <v>16</v>
      </c>
      <c r="L53" s="4" t="str">
        <f>IF(K53&gt;J53,"LATE","ON TIME")</f>
        <v>LATE</v>
      </c>
      <c r="M53" s="4">
        <f t="shared" si="0"/>
        <v>2.5384615384615383</v>
      </c>
      <c r="N53" s="4">
        <f t="shared" si="1"/>
        <v>33</v>
      </c>
      <c r="O53" s="4">
        <f t="shared" si="2"/>
        <v>2.2846153846153845</v>
      </c>
      <c r="P53" s="4">
        <f t="shared" si="3"/>
        <v>5.7994082840236683</v>
      </c>
      <c r="Q53" s="4">
        <f t="shared" si="4"/>
        <v>27.20059171597633</v>
      </c>
      <c r="R53" s="10">
        <f t="shared" si="5"/>
        <v>841.3143017751479</v>
      </c>
    </row>
    <row r="54" spans="1:18" hidden="1" x14ac:dyDescent="0.35">
      <c r="A54" s="4" t="s">
        <v>247</v>
      </c>
      <c r="B54" s="5" t="s">
        <v>26</v>
      </c>
      <c r="C54" s="5" t="s">
        <v>20</v>
      </c>
      <c r="D54" s="5" t="s">
        <v>17</v>
      </c>
      <c r="E54" s="6">
        <v>45737</v>
      </c>
      <c r="F54" s="6">
        <v>45753</v>
      </c>
      <c r="G54" s="4">
        <v>306</v>
      </c>
      <c r="H54" s="4">
        <v>0</v>
      </c>
      <c r="I54" s="7">
        <v>266.58</v>
      </c>
      <c r="J54" s="4">
        <v>16</v>
      </c>
      <c r="K54" s="4">
        <f>F54-E54</f>
        <v>16</v>
      </c>
      <c r="L54" s="4" t="str">
        <f>IF(K54&gt;J54,"LATE","ON TIME")</f>
        <v>ON TIME</v>
      </c>
      <c r="M54" s="4">
        <f t="shared" si="0"/>
        <v>19.125</v>
      </c>
      <c r="N54" s="4">
        <f t="shared" si="1"/>
        <v>306</v>
      </c>
      <c r="O54" s="4">
        <f t="shared" si="2"/>
        <v>17.212500000000002</v>
      </c>
      <c r="P54" s="4">
        <f t="shared" si="3"/>
        <v>329.18906250000003</v>
      </c>
      <c r="Q54" s="4">
        <f t="shared" si="4"/>
        <v>-23.189062500000034</v>
      </c>
      <c r="R54" s="10">
        <f t="shared" si="5"/>
        <v>-6181.7402812500086</v>
      </c>
    </row>
    <row r="55" spans="1:18" x14ac:dyDescent="0.35">
      <c r="A55" s="4" t="s">
        <v>86</v>
      </c>
      <c r="B55" s="5" t="s">
        <v>26</v>
      </c>
      <c r="C55" s="5" t="s">
        <v>23</v>
      </c>
      <c r="D55" s="5" t="s">
        <v>13</v>
      </c>
      <c r="E55" s="6">
        <v>45738</v>
      </c>
      <c r="F55" s="6">
        <v>45753</v>
      </c>
      <c r="G55" s="4">
        <v>126</v>
      </c>
      <c r="H55" s="4">
        <v>0</v>
      </c>
      <c r="I55" s="7">
        <v>84.34</v>
      </c>
      <c r="J55" s="4">
        <v>15</v>
      </c>
      <c r="K55" s="4">
        <f>F55-E55</f>
        <v>15</v>
      </c>
      <c r="L55" s="4" t="str">
        <f>IF(K55&gt;J55,"LATE","ON TIME")</f>
        <v>ON TIME</v>
      </c>
      <c r="M55" s="4">
        <f t="shared" si="0"/>
        <v>8.4</v>
      </c>
      <c r="N55" s="4">
        <f t="shared" si="1"/>
        <v>126</v>
      </c>
      <c r="O55" s="4">
        <f t="shared" si="2"/>
        <v>7.5600000000000005</v>
      </c>
      <c r="P55" s="4">
        <f t="shared" si="3"/>
        <v>63.504000000000005</v>
      </c>
      <c r="Q55" s="4">
        <f t="shared" si="4"/>
        <v>62.495999999999995</v>
      </c>
      <c r="R55" s="10">
        <f t="shared" si="5"/>
        <v>5270.9126399999996</v>
      </c>
    </row>
    <row r="56" spans="1:18" hidden="1" x14ac:dyDescent="0.35">
      <c r="A56" s="4" t="s">
        <v>99</v>
      </c>
      <c r="B56" s="5" t="s">
        <v>15</v>
      </c>
      <c r="C56" s="5" t="s">
        <v>20</v>
      </c>
      <c r="D56" s="5" t="s">
        <v>17</v>
      </c>
      <c r="E56" s="6">
        <v>45707</v>
      </c>
      <c r="F56" s="6">
        <v>45722</v>
      </c>
      <c r="G56" s="4">
        <v>125</v>
      </c>
      <c r="H56" s="4">
        <v>0</v>
      </c>
      <c r="I56" s="7">
        <v>414.23</v>
      </c>
      <c r="J56" s="4">
        <v>15</v>
      </c>
      <c r="K56" s="4">
        <f>F56-E56</f>
        <v>15</v>
      </c>
      <c r="L56" s="4" t="str">
        <f>IF(K56&gt;J56,"LATE","ON TIME")</f>
        <v>ON TIME</v>
      </c>
      <c r="M56" s="4">
        <f t="shared" si="0"/>
        <v>8.3333333333333339</v>
      </c>
      <c r="N56" s="4">
        <f t="shared" si="1"/>
        <v>125.00000000000001</v>
      </c>
      <c r="O56" s="4">
        <f t="shared" si="2"/>
        <v>7.5000000000000009</v>
      </c>
      <c r="P56" s="4">
        <f t="shared" si="3"/>
        <v>62.500000000000014</v>
      </c>
      <c r="Q56" s="4">
        <f t="shared" si="4"/>
        <v>62.5</v>
      </c>
      <c r="R56" s="10">
        <f t="shared" si="5"/>
        <v>25889.375</v>
      </c>
    </row>
    <row r="57" spans="1:18" hidden="1" x14ac:dyDescent="0.35">
      <c r="A57" s="4" t="s">
        <v>112</v>
      </c>
      <c r="B57" s="5" t="s">
        <v>36</v>
      </c>
      <c r="C57" s="5" t="s">
        <v>16</v>
      </c>
      <c r="D57" s="5" t="s">
        <v>24</v>
      </c>
      <c r="E57" s="6">
        <v>45695</v>
      </c>
      <c r="F57" s="6">
        <v>45710</v>
      </c>
      <c r="G57" s="4">
        <v>270</v>
      </c>
      <c r="H57" s="4">
        <v>0</v>
      </c>
      <c r="I57" s="7">
        <v>385.58</v>
      </c>
      <c r="J57" s="4">
        <v>15</v>
      </c>
      <c r="K57" s="4">
        <f>F57-E57</f>
        <v>15</v>
      </c>
      <c r="L57" s="4" t="str">
        <f>IF(K57&gt;J57,"LATE","ON TIME")</f>
        <v>ON TIME</v>
      </c>
      <c r="M57" s="4">
        <f t="shared" si="0"/>
        <v>18</v>
      </c>
      <c r="N57" s="4">
        <f t="shared" si="1"/>
        <v>270</v>
      </c>
      <c r="O57" s="4">
        <f t="shared" si="2"/>
        <v>16.2</v>
      </c>
      <c r="P57" s="4">
        <f t="shared" si="3"/>
        <v>291.59999999999997</v>
      </c>
      <c r="Q57" s="4">
        <f t="shared" si="4"/>
        <v>-21.599999999999966</v>
      </c>
      <c r="R57" s="10">
        <f t="shared" si="5"/>
        <v>-8328.5279999999857</v>
      </c>
    </row>
    <row r="58" spans="1:18" hidden="1" x14ac:dyDescent="0.35">
      <c r="A58" s="4" t="s">
        <v>161</v>
      </c>
      <c r="B58" s="5" t="s">
        <v>22</v>
      </c>
      <c r="C58" s="5" t="s">
        <v>12</v>
      </c>
      <c r="D58" s="5" t="s">
        <v>24</v>
      </c>
      <c r="E58" s="6">
        <v>45697</v>
      </c>
      <c r="F58" s="6">
        <v>45712</v>
      </c>
      <c r="G58" s="4">
        <v>214</v>
      </c>
      <c r="H58" s="4">
        <v>0</v>
      </c>
      <c r="I58" s="7">
        <v>114.01</v>
      </c>
      <c r="J58" s="4">
        <v>15</v>
      </c>
      <c r="K58" s="4">
        <f>F58-E58</f>
        <v>15</v>
      </c>
      <c r="L58" s="4" t="str">
        <f>IF(K58&gt;J58,"LATE","ON TIME")</f>
        <v>ON TIME</v>
      </c>
      <c r="M58" s="4">
        <f t="shared" si="0"/>
        <v>14.266666666666667</v>
      </c>
      <c r="N58" s="4">
        <f t="shared" si="1"/>
        <v>214</v>
      </c>
      <c r="O58" s="4">
        <f t="shared" si="2"/>
        <v>12.840000000000002</v>
      </c>
      <c r="P58" s="4">
        <f t="shared" si="3"/>
        <v>183.18400000000003</v>
      </c>
      <c r="Q58" s="4">
        <f t="shared" si="4"/>
        <v>30.815999999999974</v>
      </c>
      <c r="R58" s="10">
        <f t="shared" si="5"/>
        <v>3513.3321599999972</v>
      </c>
    </row>
    <row r="59" spans="1:18" hidden="1" x14ac:dyDescent="0.35">
      <c r="A59" s="4" t="s">
        <v>177</v>
      </c>
      <c r="B59" s="5" t="s">
        <v>11</v>
      </c>
      <c r="C59" s="5" t="s">
        <v>16</v>
      </c>
      <c r="D59" s="5" t="s">
        <v>17</v>
      </c>
      <c r="E59" s="6">
        <v>45717</v>
      </c>
      <c r="F59" s="6">
        <v>45732</v>
      </c>
      <c r="G59" s="4">
        <v>222</v>
      </c>
      <c r="H59" s="4">
        <v>1</v>
      </c>
      <c r="I59" s="7">
        <v>219.39</v>
      </c>
      <c r="J59" s="4">
        <v>15</v>
      </c>
      <c r="K59" s="4">
        <f>F59-E59</f>
        <v>15</v>
      </c>
      <c r="L59" s="4" t="str">
        <f>IF(K59&gt;J59,"LATE","ON TIME")</f>
        <v>ON TIME</v>
      </c>
      <c r="M59" s="4">
        <f t="shared" si="0"/>
        <v>14.8</v>
      </c>
      <c r="N59" s="4">
        <f t="shared" si="1"/>
        <v>222</v>
      </c>
      <c r="O59" s="4">
        <f t="shared" si="2"/>
        <v>13.32</v>
      </c>
      <c r="P59" s="4">
        <f t="shared" si="3"/>
        <v>197.13600000000002</v>
      </c>
      <c r="Q59" s="4">
        <f t="shared" si="4"/>
        <v>24.863999999999976</v>
      </c>
      <c r="R59" s="10">
        <f t="shared" si="5"/>
        <v>5454.9129599999942</v>
      </c>
    </row>
    <row r="60" spans="1:18" x14ac:dyDescent="0.35">
      <c r="A60" s="4" t="s">
        <v>178</v>
      </c>
      <c r="B60" s="5" t="s">
        <v>15</v>
      </c>
      <c r="C60" s="5" t="s">
        <v>16</v>
      </c>
      <c r="D60" s="5" t="s">
        <v>13</v>
      </c>
      <c r="E60" s="6">
        <v>45736</v>
      </c>
      <c r="F60" s="6">
        <v>45751</v>
      </c>
      <c r="G60" s="4">
        <v>437</v>
      </c>
      <c r="H60" s="4">
        <v>0</v>
      </c>
      <c r="I60" s="7">
        <v>374.1</v>
      </c>
      <c r="J60" s="4">
        <v>13</v>
      </c>
      <c r="K60" s="4">
        <f>F60-E60</f>
        <v>15</v>
      </c>
      <c r="L60" s="4" t="str">
        <f>IF(K60&gt;J60,"LATE","ON TIME")</f>
        <v>LATE</v>
      </c>
      <c r="M60" s="4">
        <f t="shared" si="0"/>
        <v>33.615384615384613</v>
      </c>
      <c r="N60" s="4">
        <f t="shared" si="1"/>
        <v>437</v>
      </c>
      <c r="O60" s="4">
        <f t="shared" si="2"/>
        <v>30.253846153846151</v>
      </c>
      <c r="P60" s="4">
        <f t="shared" si="3"/>
        <v>1016.9946745562129</v>
      </c>
      <c r="Q60" s="4">
        <f t="shared" si="4"/>
        <v>-579.99467455621289</v>
      </c>
      <c r="R60" s="10">
        <f t="shared" si="5"/>
        <v>-216976.00775147925</v>
      </c>
    </row>
    <row r="61" spans="1:18" hidden="1" x14ac:dyDescent="0.35">
      <c r="A61" s="4" t="s">
        <v>203</v>
      </c>
      <c r="B61" s="5" t="s">
        <v>26</v>
      </c>
      <c r="C61" s="5" t="s">
        <v>23</v>
      </c>
      <c r="D61" s="5" t="s">
        <v>27</v>
      </c>
      <c r="E61" s="6">
        <v>45708</v>
      </c>
      <c r="F61" s="6">
        <v>45723</v>
      </c>
      <c r="G61" s="4">
        <v>274</v>
      </c>
      <c r="H61" s="4">
        <v>0</v>
      </c>
      <c r="I61" s="7">
        <v>126.98</v>
      </c>
      <c r="J61" s="4">
        <v>15</v>
      </c>
      <c r="K61" s="4">
        <f>F61-E61</f>
        <v>15</v>
      </c>
      <c r="L61" s="4" t="str">
        <f>IF(K61&gt;J61,"LATE","ON TIME")</f>
        <v>ON TIME</v>
      </c>
      <c r="M61" s="4">
        <f t="shared" si="0"/>
        <v>18.266666666666666</v>
      </c>
      <c r="N61" s="4">
        <f t="shared" si="1"/>
        <v>274</v>
      </c>
      <c r="O61" s="4">
        <f t="shared" si="2"/>
        <v>16.440000000000001</v>
      </c>
      <c r="P61" s="4">
        <f t="shared" si="3"/>
        <v>300.30400000000003</v>
      </c>
      <c r="Q61" s="4">
        <f t="shared" si="4"/>
        <v>-26.30400000000003</v>
      </c>
      <c r="R61" s="10">
        <f t="shared" si="5"/>
        <v>-3340.0819200000042</v>
      </c>
    </row>
    <row r="62" spans="1:18" hidden="1" x14ac:dyDescent="0.35">
      <c r="A62" s="4" t="s">
        <v>217</v>
      </c>
      <c r="B62" s="5" t="s">
        <v>26</v>
      </c>
      <c r="C62" s="5" t="s">
        <v>20</v>
      </c>
      <c r="D62" s="5" t="s">
        <v>27</v>
      </c>
      <c r="E62" s="6">
        <v>45746</v>
      </c>
      <c r="F62" s="6">
        <v>45761</v>
      </c>
      <c r="G62" s="4">
        <v>78</v>
      </c>
      <c r="H62" s="4">
        <v>0</v>
      </c>
      <c r="I62" s="7">
        <v>206.24</v>
      </c>
      <c r="J62" s="4">
        <v>15</v>
      </c>
      <c r="K62" s="4">
        <f>F62-E62</f>
        <v>15</v>
      </c>
      <c r="L62" s="4" t="str">
        <f>IF(K62&gt;J62,"LATE","ON TIME")</f>
        <v>ON TIME</v>
      </c>
      <c r="M62" s="4">
        <f t="shared" si="0"/>
        <v>5.2</v>
      </c>
      <c r="N62" s="4">
        <f t="shared" si="1"/>
        <v>78</v>
      </c>
      <c r="O62" s="4">
        <f t="shared" si="2"/>
        <v>4.6800000000000006</v>
      </c>
      <c r="P62" s="4">
        <f t="shared" si="3"/>
        <v>24.336000000000006</v>
      </c>
      <c r="Q62" s="4">
        <f t="shared" si="4"/>
        <v>53.663999999999994</v>
      </c>
      <c r="R62" s="10">
        <f t="shared" si="5"/>
        <v>11067.663359999999</v>
      </c>
    </row>
    <row r="63" spans="1:18" x14ac:dyDescent="0.35">
      <c r="A63" s="4" t="s">
        <v>226</v>
      </c>
      <c r="B63" s="5" t="s">
        <v>22</v>
      </c>
      <c r="C63" s="5" t="s">
        <v>12</v>
      </c>
      <c r="D63" s="5" t="s">
        <v>13</v>
      </c>
      <c r="E63" s="6">
        <v>45739</v>
      </c>
      <c r="F63" s="6">
        <v>45754</v>
      </c>
      <c r="G63" s="4">
        <v>338</v>
      </c>
      <c r="H63" s="4">
        <v>0</v>
      </c>
      <c r="I63" s="7">
        <v>218.42</v>
      </c>
      <c r="J63" s="4">
        <v>11</v>
      </c>
      <c r="K63" s="4">
        <f>F63-E63</f>
        <v>15</v>
      </c>
      <c r="L63" s="4" t="str">
        <f>IF(K63&gt;J63,"LATE","ON TIME")</f>
        <v>LATE</v>
      </c>
      <c r="M63" s="4">
        <f t="shared" si="0"/>
        <v>30.727272727272727</v>
      </c>
      <c r="N63" s="4">
        <f t="shared" si="1"/>
        <v>338</v>
      </c>
      <c r="O63" s="4">
        <f t="shared" si="2"/>
        <v>27.654545454545456</v>
      </c>
      <c r="P63" s="4">
        <f t="shared" si="3"/>
        <v>849.74876033057853</v>
      </c>
      <c r="Q63" s="4">
        <f t="shared" si="4"/>
        <v>-511.74876033057853</v>
      </c>
      <c r="R63" s="10">
        <f t="shared" si="5"/>
        <v>-111776.16423140495</v>
      </c>
    </row>
    <row r="64" spans="1:18" x14ac:dyDescent="0.35">
      <c r="A64" s="4" t="s">
        <v>237</v>
      </c>
      <c r="B64" s="5" t="s">
        <v>15</v>
      </c>
      <c r="C64" s="5" t="s">
        <v>20</v>
      </c>
      <c r="D64" s="5" t="s">
        <v>13</v>
      </c>
      <c r="E64" s="6">
        <v>45691</v>
      </c>
      <c r="F64" s="6">
        <v>45706</v>
      </c>
      <c r="G64" s="4">
        <v>1</v>
      </c>
      <c r="H64" s="4">
        <v>0</v>
      </c>
      <c r="I64" s="7">
        <v>39.14</v>
      </c>
      <c r="J64" s="4">
        <v>15</v>
      </c>
      <c r="K64" s="4">
        <f>F64-E64</f>
        <v>15</v>
      </c>
      <c r="L64" s="4" t="str">
        <f>IF(K64&gt;J64,"LATE","ON TIME")</f>
        <v>ON TIME</v>
      </c>
      <c r="M64" s="4">
        <f t="shared" si="0"/>
        <v>6.6666666666666666E-2</v>
      </c>
      <c r="N64" s="4">
        <f t="shared" si="1"/>
        <v>1</v>
      </c>
      <c r="O64" s="4">
        <f t="shared" si="2"/>
        <v>0.06</v>
      </c>
      <c r="P64" s="4">
        <f t="shared" si="3"/>
        <v>4.0000000000000001E-3</v>
      </c>
      <c r="Q64" s="4">
        <f t="shared" si="4"/>
        <v>0.996</v>
      </c>
      <c r="R64" s="10">
        <f t="shared" si="5"/>
        <v>38.983440000000002</v>
      </c>
    </row>
    <row r="65" spans="1:18" hidden="1" x14ac:dyDescent="0.35">
      <c r="A65" s="4" t="s">
        <v>250</v>
      </c>
      <c r="B65" s="5" t="s">
        <v>11</v>
      </c>
      <c r="C65" s="5" t="s">
        <v>12</v>
      </c>
      <c r="D65" s="5" t="s">
        <v>24</v>
      </c>
      <c r="E65" s="6">
        <v>45738</v>
      </c>
      <c r="F65" s="6">
        <v>45753</v>
      </c>
      <c r="G65" s="4">
        <v>140</v>
      </c>
      <c r="H65" s="4">
        <v>0</v>
      </c>
      <c r="I65" s="7">
        <v>251.62</v>
      </c>
      <c r="J65" s="4">
        <v>15</v>
      </c>
      <c r="K65" s="4">
        <f>F65-E65</f>
        <v>15</v>
      </c>
      <c r="L65" s="4" t="str">
        <f>IF(K65&gt;J65,"LATE","ON TIME")</f>
        <v>ON TIME</v>
      </c>
      <c r="M65" s="4">
        <f t="shared" si="0"/>
        <v>9.3333333333333339</v>
      </c>
      <c r="N65" s="4">
        <f t="shared" si="1"/>
        <v>140</v>
      </c>
      <c r="O65" s="4">
        <f t="shared" si="2"/>
        <v>8.4</v>
      </c>
      <c r="P65" s="4">
        <f t="shared" si="3"/>
        <v>78.400000000000006</v>
      </c>
      <c r="Q65" s="4">
        <f t="shared" si="4"/>
        <v>61.599999999999994</v>
      </c>
      <c r="R65" s="10">
        <f t="shared" si="5"/>
        <v>15499.791999999999</v>
      </c>
    </row>
    <row r="66" spans="1:18" x14ac:dyDescent="0.35">
      <c r="A66" s="4" t="s">
        <v>267</v>
      </c>
      <c r="B66" s="5" t="s">
        <v>26</v>
      </c>
      <c r="C66" s="5" t="s">
        <v>23</v>
      </c>
      <c r="D66" s="5" t="s">
        <v>13</v>
      </c>
      <c r="E66" s="6">
        <v>45706</v>
      </c>
      <c r="F66" s="6">
        <v>45721</v>
      </c>
      <c r="G66" s="4">
        <v>113</v>
      </c>
      <c r="H66" s="4">
        <v>0</v>
      </c>
      <c r="I66" s="7">
        <v>315.73</v>
      </c>
      <c r="J66" s="4">
        <v>15</v>
      </c>
      <c r="K66" s="4">
        <f>F66-E66</f>
        <v>15</v>
      </c>
      <c r="L66" s="4" t="str">
        <f>IF(K66&gt;J66,"LATE","ON TIME")</f>
        <v>ON TIME</v>
      </c>
      <c r="M66" s="4">
        <f t="shared" si="0"/>
        <v>7.5333333333333332</v>
      </c>
      <c r="N66" s="4">
        <f t="shared" si="1"/>
        <v>113</v>
      </c>
      <c r="O66" s="4">
        <f t="shared" si="2"/>
        <v>6.78</v>
      </c>
      <c r="P66" s="4">
        <f t="shared" si="3"/>
        <v>51.076000000000001</v>
      </c>
      <c r="Q66" s="4">
        <f t="shared" si="4"/>
        <v>61.923999999999999</v>
      </c>
      <c r="R66" s="10">
        <f t="shared" si="5"/>
        <v>19551.264520000001</v>
      </c>
    </row>
    <row r="67" spans="1:18" x14ac:dyDescent="0.35">
      <c r="A67" s="4" t="s">
        <v>268</v>
      </c>
      <c r="B67" s="5" t="s">
        <v>11</v>
      </c>
      <c r="C67" s="5" t="s">
        <v>16</v>
      </c>
      <c r="D67" s="5" t="s">
        <v>13</v>
      </c>
      <c r="E67" s="6">
        <v>45691</v>
      </c>
      <c r="F67" s="6">
        <v>45706</v>
      </c>
      <c r="G67" s="4">
        <v>499</v>
      </c>
      <c r="H67" s="4">
        <v>0</v>
      </c>
      <c r="I67" s="7">
        <v>15.93</v>
      </c>
      <c r="J67" s="4">
        <v>15</v>
      </c>
      <c r="K67" s="4">
        <f>F67-E67</f>
        <v>15</v>
      </c>
      <c r="L67" s="4" t="str">
        <f>IF(K67&gt;J67,"LATE","ON TIME")</f>
        <v>ON TIME</v>
      </c>
      <c r="M67" s="4">
        <f t="shared" ref="M67:M130" si="6">G67/J67</f>
        <v>33.266666666666666</v>
      </c>
      <c r="N67" s="4">
        <f t="shared" ref="N67:N130" si="7">M67*J67</f>
        <v>499</v>
      </c>
      <c r="O67" s="4">
        <f t="shared" ref="O67:O130" si="8">M67*0.9</f>
        <v>29.94</v>
      </c>
      <c r="P67" s="4">
        <f t="shared" ref="P67:P130" si="9">M67*O67</f>
        <v>996.00400000000002</v>
      </c>
      <c r="Q67" s="4">
        <f t="shared" ref="Q67:Q130" si="10">N67-P67</f>
        <v>-497.00400000000002</v>
      </c>
      <c r="R67" s="10">
        <f t="shared" ref="R67:R130" si="11">Q67*I67</f>
        <v>-7917.2737200000001</v>
      </c>
    </row>
    <row r="68" spans="1:18" hidden="1" x14ac:dyDescent="0.35">
      <c r="A68" s="4" t="s">
        <v>21</v>
      </c>
      <c r="B68" s="5" t="s">
        <v>22</v>
      </c>
      <c r="C68" s="5" t="s">
        <v>23</v>
      </c>
      <c r="D68" s="5" t="s">
        <v>24</v>
      </c>
      <c r="E68" s="6">
        <v>45726</v>
      </c>
      <c r="F68" s="6">
        <v>45740</v>
      </c>
      <c r="G68" s="4">
        <v>237</v>
      </c>
      <c r="H68" s="4">
        <v>1</v>
      </c>
      <c r="I68" s="7">
        <v>462.93</v>
      </c>
      <c r="J68" s="4">
        <v>14</v>
      </c>
      <c r="K68" s="4">
        <f>F68-E68</f>
        <v>14</v>
      </c>
      <c r="L68" s="4" t="str">
        <f>IF(K68&gt;J68,"LATE","ON TIME")</f>
        <v>ON TIME</v>
      </c>
      <c r="M68" s="4">
        <f t="shared" si="6"/>
        <v>16.928571428571427</v>
      </c>
      <c r="N68" s="4">
        <f t="shared" si="7"/>
        <v>236.99999999999997</v>
      </c>
      <c r="O68" s="4">
        <f t="shared" si="8"/>
        <v>15.235714285714284</v>
      </c>
      <c r="P68" s="4">
        <f t="shared" si="9"/>
        <v>257.91887755102033</v>
      </c>
      <c r="Q68" s="4">
        <f t="shared" si="10"/>
        <v>-20.918877551020358</v>
      </c>
      <c r="R68" s="10">
        <f t="shared" si="11"/>
        <v>-9683.9759846938541</v>
      </c>
    </row>
    <row r="69" spans="1:18" x14ac:dyDescent="0.35">
      <c r="A69" s="4" t="s">
        <v>33</v>
      </c>
      <c r="B69" s="5" t="s">
        <v>11</v>
      </c>
      <c r="C69" s="5" t="s">
        <v>23</v>
      </c>
      <c r="D69" s="5" t="s">
        <v>13</v>
      </c>
      <c r="E69" s="6">
        <v>45688</v>
      </c>
      <c r="F69" s="6">
        <v>45702</v>
      </c>
      <c r="G69" s="4">
        <v>134</v>
      </c>
      <c r="H69" s="4">
        <v>0</v>
      </c>
      <c r="I69" s="7">
        <v>5.57</v>
      </c>
      <c r="J69" s="4">
        <v>14</v>
      </c>
      <c r="K69" s="4">
        <f>F69-E69</f>
        <v>14</v>
      </c>
      <c r="L69" s="4" t="str">
        <f>IF(K69&gt;J69,"LATE","ON TIME")</f>
        <v>ON TIME</v>
      </c>
      <c r="M69" s="4">
        <f t="shared" si="6"/>
        <v>9.5714285714285712</v>
      </c>
      <c r="N69" s="4">
        <f t="shared" si="7"/>
        <v>134</v>
      </c>
      <c r="O69" s="4">
        <f t="shared" si="8"/>
        <v>8.6142857142857139</v>
      </c>
      <c r="P69" s="4">
        <f t="shared" si="9"/>
        <v>82.451020408163259</v>
      </c>
      <c r="Q69" s="4">
        <f t="shared" si="10"/>
        <v>51.548979591836741</v>
      </c>
      <c r="R69" s="10">
        <f t="shared" si="11"/>
        <v>287.12781632653065</v>
      </c>
    </row>
    <row r="70" spans="1:18" hidden="1" x14ac:dyDescent="0.35">
      <c r="A70" s="4" t="s">
        <v>43</v>
      </c>
      <c r="B70" s="5" t="s">
        <v>15</v>
      </c>
      <c r="C70" s="5" t="s">
        <v>23</v>
      </c>
      <c r="D70" s="5" t="s">
        <v>24</v>
      </c>
      <c r="E70" s="6">
        <v>45687</v>
      </c>
      <c r="F70" s="6">
        <v>45701</v>
      </c>
      <c r="G70" s="4">
        <v>297</v>
      </c>
      <c r="H70" s="4">
        <v>1</v>
      </c>
      <c r="I70" s="7">
        <v>247.08</v>
      </c>
      <c r="J70" s="4">
        <v>14</v>
      </c>
      <c r="K70" s="4">
        <f>F70-E70</f>
        <v>14</v>
      </c>
      <c r="L70" s="4" t="str">
        <f>IF(K70&gt;J70,"LATE","ON TIME")</f>
        <v>ON TIME</v>
      </c>
      <c r="M70" s="4">
        <f t="shared" si="6"/>
        <v>21.214285714285715</v>
      </c>
      <c r="N70" s="4">
        <f t="shared" si="7"/>
        <v>297</v>
      </c>
      <c r="O70" s="4">
        <f t="shared" si="8"/>
        <v>19.092857142857145</v>
      </c>
      <c r="P70" s="4">
        <f t="shared" si="9"/>
        <v>405.04132653061231</v>
      </c>
      <c r="Q70" s="4">
        <f t="shared" si="10"/>
        <v>-108.04132653061231</v>
      </c>
      <c r="R70" s="10">
        <f t="shared" si="11"/>
        <v>-26694.850959183692</v>
      </c>
    </row>
    <row r="71" spans="1:18" hidden="1" x14ac:dyDescent="0.35">
      <c r="A71" s="4" t="s">
        <v>44</v>
      </c>
      <c r="B71" s="5" t="s">
        <v>11</v>
      </c>
      <c r="C71" s="5" t="s">
        <v>20</v>
      </c>
      <c r="D71" s="5" t="s">
        <v>27</v>
      </c>
      <c r="E71" s="6">
        <v>45718</v>
      </c>
      <c r="F71" s="6">
        <v>45732</v>
      </c>
      <c r="G71" s="4">
        <v>359</v>
      </c>
      <c r="H71" s="4">
        <v>0</v>
      </c>
      <c r="I71" s="7">
        <v>23.81</v>
      </c>
      <c r="J71" s="4">
        <v>11</v>
      </c>
      <c r="K71" s="4">
        <f>F71-E71</f>
        <v>14</v>
      </c>
      <c r="L71" s="4" t="str">
        <f>IF(K71&gt;J71,"LATE","ON TIME")</f>
        <v>LATE</v>
      </c>
      <c r="M71" s="4">
        <f t="shared" si="6"/>
        <v>32.636363636363633</v>
      </c>
      <c r="N71" s="4">
        <f t="shared" si="7"/>
        <v>358.99999999999994</v>
      </c>
      <c r="O71" s="4">
        <f t="shared" si="8"/>
        <v>29.372727272727271</v>
      </c>
      <c r="P71" s="4">
        <f t="shared" si="9"/>
        <v>958.61900826446265</v>
      </c>
      <c r="Q71" s="4">
        <f t="shared" si="10"/>
        <v>-599.61900826446276</v>
      </c>
      <c r="R71" s="10">
        <f t="shared" si="11"/>
        <v>-14276.928586776858</v>
      </c>
    </row>
    <row r="72" spans="1:18" hidden="1" x14ac:dyDescent="0.35">
      <c r="A72" s="4" t="s">
        <v>45</v>
      </c>
      <c r="B72" s="5" t="s">
        <v>15</v>
      </c>
      <c r="C72" s="5" t="s">
        <v>12</v>
      </c>
      <c r="D72" s="5" t="s">
        <v>27</v>
      </c>
      <c r="E72" s="6">
        <v>45749</v>
      </c>
      <c r="F72" s="6">
        <v>45763</v>
      </c>
      <c r="G72" s="4">
        <v>123</v>
      </c>
      <c r="H72" s="4">
        <v>0</v>
      </c>
      <c r="I72" s="7">
        <v>142.68</v>
      </c>
      <c r="J72" s="4">
        <v>14</v>
      </c>
      <c r="K72" s="4">
        <f>F72-E72</f>
        <v>14</v>
      </c>
      <c r="L72" s="4" t="str">
        <f>IF(K72&gt;J72,"LATE","ON TIME")</f>
        <v>ON TIME</v>
      </c>
      <c r="M72" s="4">
        <f t="shared" si="6"/>
        <v>8.7857142857142865</v>
      </c>
      <c r="N72" s="4">
        <f t="shared" si="7"/>
        <v>123.00000000000001</v>
      </c>
      <c r="O72" s="4">
        <f t="shared" si="8"/>
        <v>7.9071428571428584</v>
      </c>
      <c r="P72" s="4">
        <f t="shared" si="9"/>
        <v>69.469897959183683</v>
      </c>
      <c r="Q72" s="4">
        <f t="shared" si="10"/>
        <v>53.530102040816331</v>
      </c>
      <c r="R72" s="10">
        <f t="shared" si="11"/>
        <v>7637.6749591836742</v>
      </c>
    </row>
    <row r="73" spans="1:18" x14ac:dyDescent="0.35">
      <c r="A73" s="4" t="s">
        <v>52</v>
      </c>
      <c r="B73" s="5" t="s">
        <v>22</v>
      </c>
      <c r="C73" s="5" t="s">
        <v>12</v>
      </c>
      <c r="D73" s="5" t="s">
        <v>13</v>
      </c>
      <c r="E73" s="6">
        <v>45747</v>
      </c>
      <c r="F73" s="6">
        <v>45761</v>
      </c>
      <c r="G73" s="4">
        <v>192</v>
      </c>
      <c r="H73" s="4">
        <v>0</v>
      </c>
      <c r="I73" s="7">
        <v>315.19</v>
      </c>
      <c r="J73" s="4">
        <v>14</v>
      </c>
      <c r="K73" s="4">
        <f>F73-E73</f>
        <v>14</v>
      </c>
      <c r="L73" s="4" t="str">
        <f>IF(K73&gt;J73,"LATE","ON TIME")</f>
        <v>ON TIME</v>
      </c>
      <c r="M73" s="4">
        <f t="shared" si="6"/>
        <v>13.714285714285714</v>
      </c>
      <c r="N73" s="4">
        <f t="shared" si="7"/>
        <v>192</v>
      </c>
      <c r="O73" s="4">
        <f t="shared" si="8"/>
        <v>12.342857142857142</v>
      </c>
      <c r="P73" s="4">
        <f t="shared" si="9"/>
        <v>169.27346938775509</v>
      </c>
      <c r="Q73" s="4">
        <f t="shared" si="10"/>
        <v>22.726530612244915</v>
      </c>
      <c r="R73" s="10">
        <f t="shared" si="11"/>
        <v>7163.1751836734747</v>
      </c>
    </row>
    <row r="74" spans="1:18" hidden="1" x14ac:dyDescent="0.35">
      <c r="A74" s="4" t="s">
        <v>71</v>
      </c>
      <c r="B74" s="5" t="s">
        <v>15</v>
      </c>
      <c r="C74" s="5" t="s">
        <v>23</v>
      </c>
      <c r="D74" s="5" t="s">
        <v>27</v>
      </c>
      <c r="E74" s="6">
        <v>45681</v>
      </c>
      <c r="F74" s="6">
        <v>45695</v>
      </c>
      <c r="G74" s="4">
        <v>432</v>
      </c>
      <c r="H74" s="4">
        <v>1</v>
      </c>
      <c r="I74" s="7">
        <v>398.25</v>
      </c>
      <c r="J74" s="4">
        <v>10</v>
      </c>
      <c r="K74" s="4">
        <f>F74-E74</f>
        <v>14</v>
      </c>
      <c r="L74" s="4" t="str">
        <f>IF(K74&gt;J74,"LATE","ON TIME")</f>
        <v>LATE</v>
      </c>
      <c r="M74" s="4">
        <f t="shared" si="6"/>
        <v>43.2</v>
      </c>
      <c r="N74" s="4">
        <f t="shared" si="7"/>
        <v>432</v>
      </c>
      <c r="O74" s="4">
        <f t="shared" si="8"/>
        <v>38.880000000000003</v>
      </c>
      <c r="P74" s="4">
        <f t="shared" si="9"/>
        <v>1679.6160000000002</v>
      </c>
      <c r="Q74" s="4">
        <f t="shared" si="10"/>
        <v>-1247.6160000000002</v>
      </c>
      <c r="R74" s="10">
        <f t="shared" si="11"/>
        <v>-496863.0720000001</v>
      </c>
    </row>
    <row r="75" spans="1:18" hidden="1" x14ac:dyDescent="0.35">
      <c r="A75" s="4" t="s">
        <v>75</v>
      </c>
      <c r="B75" s="5" t="s">
        <v>11</v>
      </c>
      <c r="C75" s="5" t="s">
        <v>20</v>
      </c>
      <c r="D75" s="5" t="s">
        <v>27</v>
      </c>
      <c r="E75" s="6">
        <v>45700</v>
      </c>
      <c r="F75" s="6">
        <v>45714</v>
      </c>
      <c r="G75" s="4">
        <v>15</v>
      </c>
      <c r="H75" s="4">
        <v>0</v>
      </c>
      <c r="I75" s="7">
        <v>87.95</v>
      </c>
      <c r="J75" s="4">
        <v>14</v>
      </c>
      <c r="K75" s="4">
        <f>F75-E75</f>
        <v>14</v>
      </c>
      <c r="L75" s="4" t="str">
        <f>IF(K75&gt;J75,"LATE","ON TIME")</f>
        <v>ON TIME</v>
      </c>
      <c r="M75" s="4">
        <f t="shared" si="6"/>
        <v>1.0714285714285714</v>
      </c>
      <c r="N75" s="4">
        <f t="shared" si="7"/>
        <v>15</v>
      </c>
      <c r="O75" s="4">
        <f t="shared" si="8"/>
        <v>0.9642857142857143</v>
      </c>
      <c r="P75" s="4">
        <f t="shared" si="9"/>
        <v>1.0331632653061225</v>
      </c>
      <c r="Q75" s="4">
        <f t="shared" si="10"/>
        <v>13.966836734693878</v>
      </c>
      <c r="R75" s="10">
        <f t="shared" si="11"/>
        <v>1228.3832908163265</v>
      </c>
    </row>
    <row r="76" spans="1:18" hidden="1" x14ac:dyDescent="0.35">
      <c r="A76" s="4" t="s">
        <v>103</v>
      </c>
      <c r="B76" s="5" t="s">
        <v>11</v>
      </c>
      <c r="C76" s="5" t="s">
        <v>20</v>
      </c>
      <c r="D76" s="5" t="s">
        <v>27</v>
      </c>
      <c r="E76" s="6">
        <v>45680</v>
      </c>
      <c r="F76" s="6">
        <v>45694</v>
      </c>
      <c r="G76" s="4">
        <v>165</v>
      </c>
      <c r="H76" s="4">
        <v>1</v>
      </c>
      <c r="I76" s="7">
        <v>437.83</v>
      </c>
      <c r="J76" s="4">
        <v>14</v>
      </c>
      <c r="K76" s="4">
        <f>F76-E76</f>
        <v>14</v>
      </c>
      <c r="L76" s="4" t="str">
        <f>IF(K76&gt;J76,"LATE","ON TIME")</f>
        <v>ON TIME</v>
      </c>
      <c r="M76" s="4">
        <f t="shared" si="6"/>
        <v>11.785714285714286</v>
      </c>
      <c r="N76" s="4">
        <f t="shared" si="7"/>
        <v>165</v>
      </c>
      <c r="O76" s="4">
        <f t="shared" si="8"/>
        <v>10.607142857142858</v>
      </c>
      <c r="P76" s="4">
        <f t="shared" si="9"/>
        <v>125.01275510204083</v>
      </c>
      <c r="Q76" s="4">
        <f t="shared" si="10"/>
        <v>39.987244897959172</v>
      </c>
      <c r="R76" s="10">
        <f t="shared" si="11"/>
        <v>17507.615433673465</v>
      </c>
    </row>
    <row r="77" spans="1:18" x14ac:dyDescent="0.35">
      <c r="A77" s="4" t="s">
        <v>108</v>
      </c>
      <c r="B77" s="5" t="s">
        <v>11</v>
      </c>
      <c r="C77" s="5" t="s">
        <v>20</v>
      </c>
      <c r="D77" s="5" t="s">
        <v>13</v>
      </c>
      <c r="E77" s="6">
        <v>45705</v>
      </c>
      <c r="F77" s="6">
        <v>45719</v>
      </c>
      <c r="G77" s="4">
        <v>411</v>
      </c>
      <c r="H77" s="4">
        <v>0</v>
      </c>
      <c r="I77" s="7">
        <v>102.08</v>
      </c>
      <c r="J77" s="4">
        <v>14</v>
      </c>
      <c r="K77" s="4">
        <f>F77-E77</f>
        <v>14</v>
      </c>
      <c r="L77" s="4" t="str">
        <f>IF(K77&gt;J77,"LATE","ON TIME")</f>
        <v>ON TIME</v>
      </c>
      <c r="M77" s="4">
        <f t="shared" si="6"/>
        <v>29.357142857142858</v>
      </c>
      <c r="N77" s="4">
        <f t="shared" si="7"/>
        <v>411</v>
      </c>
      <c r="O77" s="4">
        <f t="shared" si="8"/>
        <v>26.421428571428571</v>
      </c>
      <c r="P77" s="4">
        <f t="shared" si="9"/>
        <v>775.65765306122444</v>
      </c>
      <c r="Q77" s="4">
        <f t="shared" si="10"/>
        <v>-364.65765306122444</v>
      </c>
      <c r="R77" s="10">
        <f t="shared" si="11"/>
        <v>-37224.253224489788</v>
      </c>
    </row>
    <row r="78" spans="1:18" x14ac:dyDescent="0.35">
      <c r="A78" s="4" t="s">
        <v>110</v>
      </c>
      <c r="B78" s="5" t="s">
        <v>11</v>
      </c>
      <c r="C78" s="5" t="s">
        <v>23</v>
      </c>
      <c r="D78" s="5" t="s">
        <v>13</v>
      </c>
      <c r="E78" s="6">
        <v>45695</v>
      </c>
      <c r="F78" s="6">
        <v>45709</v>
      </c>
      <c r="G78" s="4">
        <v>408</v>
      </c>
      <c r="H78" s="4">
        <v>0</v>
      </c>
      <c r="I78" s="7">
        <v>148.80000000000001</v>
      </c>
      <c r="J78" s="4">
        <v>14</v>
      </c>
      <c r="K78" s="4">
        <f>F78-E78</f>
        <v>14</v>
      </c>
      <c r="L78" s="4" t="str">
        <f>IF(K78&gt;J78,"LATE","ON TIME")</f>
        <v>ON TIME</v>
      </c>
      <c r="M78" s="4">
        <f t="shared" si="6"/>
        <v>29.142857142857142</v>
      </c>
      <c r="N78" s="4">
        <f t="shared" si="7"/>
        <v>408</v>
      </c>
      <c r="O78" s="4">
        <f t="shared" si="8"/>
        <v>26.228571428571428</v>
      </c>
      <c r="P78" s="4">
        <f t="shared" si="9"/>
        <v>764.37551020408159</v>
      </c>
      <c r="Q78" s="4">
        <f t="shared" si="10"/>
        <v>-356.37551020408159</v>
      </c>
      <c r="R78" s="10">
        <f t="shared" si="11"/>
        <v>-53028.675918367342</v>
      </c>
    </row>
    <row r="79" spans="1:18" x14ac:dyDescent="0.35">
      <c r="A79" s="4" t="s">
        <v>123</v>
      </c>
      <c r="B79" s="5" t="s">
        <v>26</v>
      </c>
      <c r="C79" s="5" t="s">
        <v>12</v>
      </c>
      <c r="D79" s="5" t="s">
        <v>13</v>
      </c>
      <c r="E79" s="6">
        <v>45687</v>
      </c>
      <c r="F79" s="6">
        <v>45701</v>
      </c>
      <c r="G79" s="4">
        <v>433</v>
      </c>
      <c r="H79" s="4">
        <v>0</v>
      </c>
      <c r="I79" s="7">
        <v>247.45</v>
      </c>
      <c r="J79" s="4">
        <v>14</v>
      </c>
      <c r="K79" s="4">
        <f>F79-E79</f>
        <v>14</v>
      </c>
      <c r="L79" s="4" t="str">
        <f>IF(K79&gt;J79,"LATE","ON TIME")</f>
        <v>ON TIME</v>
      </c>
      <c r="M79" s="4">
        <f t="shared" si="6"/>
        <v>30.928571428571427</v>
      </c>
      <c r="N79" s="4">
        <f t="shared" si="7"/>
        <v>433</v>
      </c>
      <c r="O79" s="4">
        <f t="shared" si="8"/>
        <v>27.835714285714285</v>
      </c>
      <c r="P79" s="4">
        <f t="shared" si="9"/>
        <v>860.91887755102039</v>
      </c>
      <c r="Q79" s="4">
        <f t="shared" si="10"/>
        <v>-427.91887755102039</v>
      </c>
      <c r="R79" s="10">
        <f t="shared" si="11"/>
        <v>-105888.52625</v>
      </c>
    </row>
    <row r="80" spans="1:18" hidden="1" x14ac:dyDescent="0.35">
      <c r="A80" s="4" t="s">
        <v>126</v>
      </c>
      <c r="B80" s="5" t="s">
        <v>15</v>
      </c>
      <c r="C80" s="5" t="s">
        <v>23</v>
      </c>
      <c r="D80" s="5" t="s">
        <v>27</v>
      </c>
      <c r="E80" s="6">
        <v>45732</v>
      </c>
      <c r="F80" s="6">
        <v>45746</v>
      </c>
      <c r="G80" s="4">
        <v>17</v>
      </c>
      <c r="H80" s="4">
        <v>0</v>
      </c>
      <c r="I80" s="7">
        <v>189.22</v>
      </c>
      <c r="J80" s="4">
        <v>13</v>
      </c>
      <c r="K80" s="4">
        <f>F80-E80</f>
        <v>14</v>
      </c>
      <c r="L80" s="4" t="str">
        <f>IF(K80&gt;J80,"LATE","ON TIME")</f>
        <v>LATE</v>
      </c>
      <c r="M80" s="4">
        <f t="shared" si="6"/>
        <v>1.3076923076923077</v>
      </c>
      <c r="N80" s="4">
        <f t="shared" si="7"/>
        <v>17</v>
      </c>
      <c r="O80" s="4">
        <f t="shared" si="8"/>
        <v>1.176923076923077</v>
      </c>
      <c r="P80" s="4">
        <f t="shared" si="9"/>
        <v>1.5390532544378699</v>
      </c>
      <c r="Q80" s="4">
        <f t="shared" si="10"/>
        <v>15.460946745562129</v>
      </c>
      <c r="R80" s="10">
        <f t="shared" si="11"/>
        <v>2925.5203431952659</v>
      </c>
    </row>
    <row r="81" spans="1:18" hidden="1" x14ac:dyDescent="0.35">
      <c r="A81" s="4" t="s">
        <v>136</v>
      </c>
      <c r="B81" s="5" t="s">
        <v>26</v>
      </c>
      <c r="C81" s="5" t="s">
        <v>16</v>
      </c>
      <c r="D81" s="5" t="s">
        <v>17</v>
      </c>
      <c r="E81" s="6">
        <v>45737</v>
      </c>
      <c r="F81" s="6">
        <v>45751</v>
      </c>
      <c r="G81" s="4">
        <v>452</v>
      </c>
      <c r="H81" s="4">
        <v>1</v>
      </c>
      <c r="I81" s="7">
        <v>105.44</v>
      </c>
      <c r="J81" s="4">
        <v>14</v>
      </c>
      <c r="K81" s="4">
        <f>F81-E81</f>
        <v>14</v>
      </c>
      <c r="L81" s="4" t="str">
        <f>IF(K81&gt;J81,"LATE","ON TIME")</f>
        <v>ON TIME</v>
      </c>
      <c r="M81" s="4">
        <f t="shared" si="6"/>
        <v>32.285714285714285</v>
      </c>
      <c r="N81" s="4">
        <f t="shared" si="7"/>
        <v>452</v>
      </c>
      <c r="O81" s="4">
        <f t="shared" si="8"/>
        <v>29.057142857142857</v>
      </c>
      <c r="P81" s="4">
        <f t="shared" si="9"/>
        <v>938.13061224489797</v>
      </c>
      <c r="Q81" s="4">
        <f t="shared" si="10"/>
        <v>-486.13061224489797</v>
      </c>
      <c r="R81" s="10">
        <f t="shared" si="11"/>
        <v>-51257.611755102043</v>
      </c>
    </row>
    <row r="82" spans="1:18" x14ac:dyDescent="0.35">
      <c r="A82" s="4" t="s">
        <v>146</v>
      </c>
      <c r="B82" s="5" t="s">
        <v>15</v>
      </c>
      <c r="C82" s="5" t="s">
        <v>20</v>
      </c>
      <c r="D82" s="5" t="s">
        <v>13</v>
      </c>
      <c r="E82" s="6">
        <v>45732</v>
      </c>
      <c r="F82" s="6">
        <v>45746</v>
      </c>
      <c r="G82" s="4">
        <v>20</v>
      </c>
      <c r="H82" s="4">
        <v>0</v>
      </c>
      <c r="I82" s="7">
        <v>313.62</v>
      </c>
      <c r="J82" s="4">
        <v>10</v>
      </c>
      <c r="K82" s="4">
        <f>F82-E82</f>
        <v>14</v>
      </c>
      <c r="L82" s="4" t="str">
        <f>IF(K82&gt;J82,"LATE","ON TIME")</f>
        <v>LATE</v>
      </c>
      <c r="M82" s="4">
        <f t="shared" si="6"/>
        <v>2</v>
      </c>
      <c r="N82" s="4">
        <f t="shared" si="7"/>
        <v>20</v>
      </c>
      <c r="O82" s="4">
        <f t="shared" si="8"/>
        <v>1.8</v>
      </c>
      <c r="P82" s="4">
        <f t="shared" si="9"/>
        <v>3.6</v>
      </c>
      <c r="Q82" s="4">
        <f t="shared" si="10"/>
        <v>16.399999999999999</v>
      </c>
      <c r="R82" s="10">
        <f t="shared" si="11"/>
        <v>5143.3679999999995</v>
      </c>
    </row>
    <row r="83" spans="1:18" hidden="1" x14ac:dyDescent="0.35">
      <c r="A83" s="4" t="s">
        <v>174</v>
      </c>
      <c r="B83" s="5" t="s">
        <v>11</v>
      </c>
      <c r="C83" s="5" t="s">
        <v>12</v>
      </c>
      <c r="D83" s="5" t="s">
        <v>17</v>
      </c>
      <c r="E83" s="6">
        <v>45732</v>
      </c>
      <c r="F83" s="6">
        <v>45746</v>
      </c>
      <c r="G83" s="4">
        <v>6</v>
      </c>
      <c r="H83" s="4">
        <v>1</v>
      </c>
      <c r="I83" s="7">
        <v>104.09</v>
      </c>
      <c r="J83" s="4">
        <v>13</v>
      </c>
      <c r="K83" s="4">
        <f>F83-E83</f>
        <v>14</v>
      </c>
      <c r="L83" s="4" t="str">
        <f>IF(K83&gt;J83,"LATE","ON TIME")</f>
        <v>LATE</v>
      </c>
      <c r="M83" s="4">
        <f t="shared" si="6"/>
        <v>0.46153846153846156</v>
      </c>
      <c r="N83" s="4">
        <f t="shared" si="7"/>
        <v>6</v>
      </c>
      <c r="O83" s="4">
        <f t="shared" si="8"/>
        <v>0.41538461538461541</v>
      </c>
      <c r="P83" s="4">
        <f t="shared" si="9"/>
        <v>0.19171597633136098</v>
      </c>
      <c r="Q83" s="4">
        <f t="shared" si="10"/>
        <v>5.8082840236686391</v>
      </c>
      <c r="R83" s="10">
        <f t="shared" si="11"/>
        <v>604.58428402366872</v>
      </c>
    </row>
    <row r="84" spans="1:18" x14ac:dyDescent="0.35">
      <c r="A84" s="4" t="s">
        <v>181</v>
      </c>
      <c r="B84" s="5" t="s">
        <v>36</v>
      </c>
      <c r="C84" s="5" t="s">
        <v>23</v>
      </c>
      <c r="D84" s="5" t="s">
        <v>13</v>
      </c>
      <c r="E84" s="6">
        <v>45731</v>
      </c>
      <c r="F84" s="6">
        <v>45745</v>
      </c>
      <c r="G84" s="4">
        <v>314</v>
      </c>
      <c r="H84" s="4">
        <v>0</v>
      </c>
      <c r="I84" s="7">
        <v>491.08</v>
      </c>
      <c r="J84" s="4">
        <v>11</v>
      </c>
      <c r="K84" s="4">
        <f>F84-E84</f>
        <v>14</v>
      </c>
      <c r="L84" s="4" t="str">
        <f>IF(K84&gt;J84,"LATE","ON TIME")</f>
        <v>LATE</v>
      </c>
      <c r="M84" s="4">
        <f t="shared" si="6"/>
        <v>28.545454545454547</v>
      </c>
      <c r="N84" s="4">
        <f t="shared" si="7"/>
        <v>314</v>
      </c>
      <c r="O84" s="4">
        <f t="shared" si="8"/>
        <v>25.690909090909091</v>
      </c>
      <c r="P84" s="4">
        <f t="shared" si="9"/>
        <v>733.35867768595051</v>
      </c>
      <c r="Q84" s="4">
        <f t="shared" si="10"/>
        <v>-419.35867768595051</v>
      </c>
      <c r="R84" s="10">
        <f t="shared" si="11"/>
        <v>-205938.65943801656</v>
      </c>
    </row>
    <row r="85" spans="1:18" x14ac:dyDescent="0.35">
      <c r="A85" s="4" t="s">
        <v>185</v>
      </c>
      <c r="B85" s="5" t="s">
        <v>36</v>
      </c>
      <c r="C85" s="5" t="s">
        <v>20</v>
      </c>
      <c r="D85" s="5" t="s">
        <v>13</v>
      </c>
      <c r="E85" s="6">
        <v>45717</v>
      </c>
      <c r="F85" s="6">
        <v>45731</v>
      </c>
      <c r="G85" s="4">
        <v>260</v>
      </c>
      <c r="H85" s="4">
        <v>0</v>
      </c>
      <c r="I85" s="7">
        <v>284.38</v>
      </c>
      <c r="J85" s="4">
        <v>9</v>
      </c>
      <c r="K85" s="4">
        <f>F85-E85</f>
        <v>14</v>
      </c>
      <c r="L85" s="4" t="str">
        <f>IF(K85&gt;J85,"LATE","ON TIME")</f>
        <v>LATE</v>
      </c>
      <c r="M85" s="4">
        <f t="shared" si="6"/>
        <v>28.888888888888889</v>
      </c>
      <c r="N85" s="4">
        <f t="shared" si="7"/>
        <v>260</v>
      </c>
      <c r="O85" s="4">
        <f t="shared" si="8"/>
        <v>26</v>
      </c>
      <c r="P85" s="4">
        <f t="shared" si="9"/>
        <v>751.11111111111109</v>
      </c>
      <c r="Q85" s="4">
        <f t="shared" si="10"/>
        <v>-491.11111111111109</v>
      </c>
      <c r="R85" s="10">
        <f t="shared" si="11"/>
        <v>-139662.17777777778</v>
      </c>
    </row>
    <row r="86" spans="1:18" hidden="1" x14ac:dyDescent="0.35">
      <c r="A86" s="4" t="s">
        <v>210</v>
      </c>
      <c r="B86" s="5" t="s">
        <v>15</v>
      </c>
      <c r="C86" s="5" t="s">
        <v>20</v>
      </c>
      <c r="D86" s="5" t="s">
        <v>24</v>
      </c>
      <c r="E86" s="6">
        <v>45738</v>
      </c>
      <c r="F86" s="6">
        <v>45752</v>
      </c>
      <c r="G86" s="4">
        <v>452</v>
      </c>
      <c r="H86" s="4">
        <v>0</v>
      </c>
      <c r="I86" s="7">
        <v>251.58</v>
      </c>
      <c r="J86" s="4">
        <v>10</v>
      </c>
      <c r="K86" s="4">
        <f>F86-E86</f>
        <v>14</v>
      </c>
      <c r="L86" s="4" t="str">
        <f>IF(K86&gt;J86,"LATE","ON TIME")</f>
        <v>LATE</v>
      </c>
      <c r="M86" s="4">
        <f t="shared" si="6"/>
        <v>45.2</v>
      </c>
      <c r="N86" s="4">
        <f t="shared" si="7"/>
        <v>452</v>
      </c>
      <c r="O86" s="4">
        <f t="shared" si="8"/>
        <v>40.680000000000007</v>
      </c>
      <c r="P86" s="4">
        <f t="shared" si="9"/>
        <v>1838.7360000000003</v>
      </c>
      <c r="Q86" s="4">
        <f t="shared" si="10"/>
        <v>-1386.7360000000003</v>
      </c>
      <c r="R86" s="10">
        <f t="shared" si="11"/>
        <v>-348875.04288000008</v>
      </c>
    </row>
    <row r="87" spans="1:18" hidden="1" x14ac:dyDescent="0.35">
      <c r="A87" s="4" t="s">
        <v>214</v>
      </c>
      <c r="B87" s="5" t="s">
        <v>26</v>
      </c>
      <c r="C87" s="5" t="s">
        <v>23</v>
      </c>
      <c r="D87" s="5" t="s">
        <v>24</v>
      </c>
      <c r="E87" s="6">
        <v>45699</v>
      </c>
      <c r="F87" s="6">
        <v>45713</v>
      </c>
      <c r="G87" s="4">
        <v>380</v>
      </c>
      <c r="H87" s="4">
        <v>0</v>
      </c>
      <c r="I87" s="7">
        <v>245.53</v>
      </c>
      <c r="J87" s="4">
        <v>13</v>
      </c>
      <c r="K87" s="4">
        <f>F87-E87</f>
        <v>14</v>
      </c>
      <c r="L87" s="4" t="str">
        <f>IF(K87&gt;J87,"LATE","ON TIME")</f>
        <v>LATE</v>
      </c>
      <c r="M87" s="4">
        <f t="shared" si="6"/>
        <v>29.23076923076923</v>
      </c>
      <c r="N87" s="4">
        <f t="shared" si="7"/>
        <v>380</v>
      </c>
      <c r="O87" s="4">
        <f t="shared" si="8"/>
        <v>26.307692307692307</v>
      </c>
      <c r="P87" s="4">
        <f t="shared" si="9"/>
        <v>768.99408284023662</v>
      </c>
      <c r="Q87" s="4">
        <f t="shared" si="10"/>
        <v>-388.99408284023662</v>
      </c>
      <c r="R87" s="10">
        <f t="shared" si="11"/>
        <v>-95509.717159763299</v>
      </c>
    </row>
    <row r="88" spans="1:18" hidden="1" x14ac:dyDescent="0.35">
      <c r="A88" s="4" t="s">
        <v>263</v>
      </c>
      <c r="B88" s="5" t="s">
        <v>11</v>
      </c>
      <c r="C88" s="5" t="s">
        <v>23</v>
      </c>
      <c r="D88" s="5" t="s">
        <v>17</v>
      </c>
      <c r="E88" s="6">
        <v>45686</v>
      </c>
      <c r="F88" s="6">
        <v>45700</v>
      </c>
      <c r="G88" s="4">
        <v>474</v>
      </c>
      <c r="H88" s="4">
        <v>0</v>
      </c>
      <c r="I88" s="7">
        <v>397.32</v>
      </c>
      <c r="J88" s="4">
        <v>14</v>
      </c>
      <c r="K88" s="4">
        <f>F88-E88</f>
        <v>14</v>
      </c>
      <c r="L88" s="4" t="str">
        <f>IF(K88&gt;J88,"LATE","ON TIME")</f>
        <v>ON TIME</v>
      </c>
      <c r="M88" s="4">
        <f t="shared" si="6"/>
        <v>33.857142857142854</v>
      </c>
      <c r="N88" s="4">
        <f t="shared" si="7"/>
        <v>473.99999999999994</v>
      </c>
      <c r="O88" s="4">
        <f t="shared" si="8"/>
        <v>30.471428571428568</v>
      </c>
      <c r="P88" s="4">
        <f t="shared" si="9"/>
        <v>1031.6755102040813</v>
      </c>
      <c r="Q88" s="4">
        <f t="shared" si="10"/>
        <v>-557.67551020408132</v>
      </c>
      <c r="R88" s="10">
        <f t="shared" si="11"/>
        <v>-221575.63371428559</v>
      </c>
    </row>
    <row r="89" spans="1:18" hidden="1" x14ac:dyDescent="0.35">
      <c r="A89" s="4" t="s">
        <v>37</v>
      </c>
      <c r="B89" s="5" t="s">
        <v>22</v>
      </c>
      <c r="C89" s="5" t="s">
        <v>23</v>
      </c>
      <c r="D89" s="5" t="s">
        <v>27</v>
      </c>
      <c r="E89" s="6">
        <v>45687</v>
      </c>
      <c r="F89" s="6">
        <v>45700</v>
      </c>
      <c r="G89" s="4">
        <v>174</v>
      </c>
      <c r="H89" s="4">
        <v>0</v>
      </c>
      <c r="I89" s="7">
        <v>213.44</v>
      </c>
      <c r="J89" s="4">
        <v>13</v>
      </c>
      <c r="K89" s="4">
        <f>F89-E89</f>
        <v>13</v>
      </c>
      <c r="L89" s="4" t="str">
        <f>IF(K89&gt;J89,"LATE","ON TIME")</f>
        <v>ON TIME</v>
      </c>
      <c r="M89" s="4">
        <f t="shared" si="6"/>
        <v>13.384615384615385</v>
      </c>
      <c r="N89" s="4">
        <f t="shared" si="7"/>
        <v>174</v>
      </c>
      <c r="O89" s="4">
        <f t="shared" si="8"/>
        <v>12.046153846153846</v>
      </c>
      <c r="P89" s="4">
        <f t="shared" si="9"/>
        <v>161.23313609467456</v>
      </c>
      <c r="Q89" s="4">
        <f t="shared" si="10"/>
        <v>12.766863905325437</v>
      </c>
      <c r="R89" s="10">
        <f t="shared" si="11"/>
        <v>2724.9594319526614</v>
      </c>
    </row>
    <row r="90" spans="1:18" hidden="1" x14ac:dyDescent="0.35">
      <c r="A90" s="4" t="s">
        <v>38</v>
      </c>
      <c r="B90" s="5" t="s">
        <v>15</v>
      </c>
      <c r="C90" s="5" t="s">
        <v>12</v>
      </c>
      <c r="D90" s="5" t="s">
        <v>17</v>
      </c>
      <c r="E90" s="6">
        <v>45739</v>
      </c>
      <c r="F90" s="6">
        <v>45752</v>
      </c>
      <c r="G90" s="4">
        <v>346</v>
      </c>
      <c r="H90" s="4">
        <v>0</v>
      </c>
      <c r="I90" s="7">
        <v>476.24</v>
      </c>
      <c r="J90" s="4">
        <v>13</v>
      </c>
      <c r="K90" s="4">
        <f>F90-E90</f>
        <v>13</v>
      </c>
      <c r="L90" s="4" t="str">
        <f>IF(K90&gt;J90,"LATE","ON TIME")</f>
        <v>ON TIME</v>
      </c>
      <c r="M90" s="4">
        <f t="shared" si="6"/>
        <v>26.615384615384617</v>
      </c>
      <c r="N90" s="4">
        <f t="shared" si="7"/>
        <v>346</v>
      </c>
      <c r="O90" s="4">
        <f t="shared" si="8"/>
        <v>23.953846153846154</v>
      </c>
      <c r="P90" s="4">
        <f t="shared" si="9"/>
        <v>637.54082840236686</v>
      </c>
      <c r="Q90" s="4">
        <f t="shared" si="10"/>
        <v>-291.54082840236686</v>
      </c>
      <c r="R90" s="10">
        <f t="shared" si="11"/>
        <v>-138843.4041183432</v>
      </c>
    </row>
    <row r="91" spans="1:18" hidden="1" x14ac:dyDescent="0.35">
      <c r="A91" s="4" t="s">
        <v>48</v>
      </c>
      <c r="B91" s="5" t="s">
        <v>26</v>
      </c>
      <c r="C91" s="5" t="s">
        <v>23</v>
      </c>
      <c r="D91" s="5" t="s">
        <v>27</v>
      </c>
      <c r="E91" s="6">
        <v>45742</v>
      </c>
      <c r="F91" s="6">
        <v>45755</v>
      </c>
      <c r="G91" s="4">
        <v>98</v>
      </c>
      <c r="H91" s="4">
        <v>0</v>
      </c>
      <c r="I91" s="7">
        <v>270.85000000000002</v>
      </c>
      <c r="J91" s="4">
        <v>13</v>
      </c>
      <c r="K91" s="4">
        <f>F91-E91</f>
        <v>13</v>
      </c>
      <c r="L91" s="4" t="str">
        <f>IF(K91&gt;J91,"LATE","ON TIME")</f>
        <v>ON TIME</v>
      </c>
      <c r="M91" s="4">
        <f t="shared" si="6"/>
        <v>7.5384615384615383</v>
      </c>
      <c r="N91" s="4">
        <f t="shared" si="7"/>
        <v>98</v>
      </c>
      <c r="O91" s="4">
        <f t="shared" si="8"/>
        <v>6.7846153846153845</v>
      </c>
      <c r="P91" s="4">
        <f t="shared" si="9"/>
        <v>51.14556213017751</v>
      </c>
      <c r="Q91" s="4">
        <f t="shared" si="10"/>
        <v>46.85443786982249</v>
      </c>
      <c r="R91" s="10">
        <f t="shared" si="11"/>
        <v>12690.524497041422</v>
      </c>
    </row>
    <row r="92" spans="1:18" x14ac:dyDescent="0.35">
      <c r="A92" s="4" t="s">
        <v>49</v>
      </c>
      <c r="B92" s="5" t="s">
        <v>36</v>
      </c>
      <c r="C92" s="5" t="s">
        <v>20</v>
      </c>
      <c r="D92" s="5" t="s">
        <v>13</v>
      </c>
      <c r="E92" s="6">
        <v>45721</v>
      </c>
      <c r="F92" s="6">
        <v>45734</v>
      </c>
      <c r="G92" s="4">
        <v>359</v>
      </c>
      <c r="H92" s="4">
        <v>0</v>
      </c>
      <c r="I92" s="7">
        <v>145.25</v>
      </c>
      <c r="J92" s="4">
        <v>13</v>
      </c>
      <c r="K92" s="4">
        <f>F92-E92</f>
        <v>13</v>
      </c>
      <c r="L92" s="4" t="str">
        <f>IF(K92&gt;J92,"LATE","ON TIME")</f>
        <v>ON TIME</v>
      </c>
      <c r="M92" s="4">
        <f t="shared" si="6"/>
        <v>27.615384615384617</v>
      </c>
      <c r="N92" s="4">
        <f t="shared" si="7"/>
        <v>359</v>
      </c>
      <c r="O92" s="4">
        <f t="shared" si="8"/>
        <v>24.853846153846156</v>
      </c>
      <c r="P92" s="4">
        <f t="shared" si="9"/>
        <v>686.34852071005923</v>
      </c>
      <c r="Q92" s="4">
        <f t="shared" si="10"/>
        <v>-327.34852071005923</v>
      </c>
      <c r="R92" s="10">
        <f t="shared" si="11"/>
        <v>-47547.372633136103</v>
      </c>
    </row>
    <row r="93" spans="1:18" x14ac:dyDescent="0.35">
      <c r="A93" s="4" t="s">
        <v>53</v>
      </c>
      <c r="B93" s="5" t="s">
        <v>11</v>
      </c>
      <c r="C93" s="5" t="s">
        <v>16</v>
      </c>
      <c r="D93" s="5" t="s">
        <v>13</v>
      </c>
      <c r="E93" s="6">
        <v>45707</v>
      </c>
      <c r="F93" s="6">
        <v>45720</v>
      </c>
      <c r="G93" s="4">
        <v>85</v>
      </c>
      <c r="H93" s="4">
        <v>0</v>
      </c>
      <c r="I93" s="7">
        <v>433.7</v>
      </c>
      <c r="J93" s="4">
        <v>13</v>
      </c>
      <c r="K93" s="4">
        <f>F93-E93</f>
        <v>13</v>
      </c>
      <c r="L93" s="4" t="str">
        <f>IF(K93&gt;J93,"LATE","ON TIME")</f>
        <v>ON TIME</v>
      </c>
      <c r="M93" s="4">
        <f t="shared" si="6"/>
        <v>6.5384615384615383</v>
      </c>
      <c r="N93" s="4">
        <f t="shared" si="7"/>
        <v>85</v>
      </c>
      <c r="O93" s="4">
        <f t="shared" si="8"/>
        <v>5.884615384615385</v>
      </c>
      <c r="P93" s="4">
        <f t="shared" si="9"/>
        <v>38.476331360946745</v>
      </c>
      <c r="Q93" s="4">
        <f t="shared" si="10"/>
        <v>46.523668639053255</v>
      </c>
      <c r="R93" s="10">
        <f t="shared" si="11"/>
        <v>20177.315088757397</v>
      </c>
    </row>
    <row r="94" spans="1:18" x14ac:dyDescent="0.35">
      <c r="A94" s="4" t="s">
        <v>97</v>
      </c>
      <c r="B94" s="5" t="s">
        <v>15</v>
      </c>
      <c r="C94" s="5" t="s">
        <v>23</v>
      </c>
      <c r="D94" s="5" t="s">
        <v>13</v>
      </c>
      <c r="E94" s="6">
        <v>45757</v>
      </c>
      <c r="F94" s="6">
        <v>45770</v>
      </c>
      <c r="G94" s="4">
        <v>442</v>
      </c>
      <c r="H94" s="4">
        <v>0</v>
      </c>
      <c r="I94" s="7">
        <v>455.9</v>
      </c>
      <c r="J94" s="4">
        <v>13</v>
      </c>
      <c r="K94" s="4">
        <f>F94-E94</f>
        <v>13</v>
      </c>
      <c r="L94" s="4" t="str">
        <f>IF(K94&gt;J94,"LATE","ON TIME")</f>
        <v>ON TIME</v>
      </c>
      <c r="M94" s="4">
        <f t="shared" si="6"/>
        <v>34</v>
      </c>
      <c r="N94" s="4">
        <f t="shared" si="7"/>
        <v>442</v>
      </c>
      <c r="O94" s="4">
        <f t="shared" si="8"/>
        <v>30.6</v>
      </c>
      <c r="P94" s="4">
        <f t="shared" si="9"/>
        <v>1040.4000000000001</v>
      </c>
      <c r="Q94" s="4">
        <f t="shared" si="10"/>
        <v>-598.40000000000009</v>
      </c>
      <c r="R94" s="10">
        <f t="shared" si="11"/>
        <v>-272810.56000000006</v>
      </c>
    </row>
    <row r="95" spans="1:18" hidden="1" x14ac:dyDescent="0.35">
      <c r="A95" s="4" t="s">
        <v>100</v>
      </c>
      <c r="B95" s="5" t="s">
        <v>22</v>
      </c>
      <c r="C95" s="5" t="s">
        <v>16</v>
      </c>
      <c r="D95" s="5" t="s">
        <v>17</v>
      </c>
      <c r="E95" s="6">
        <v>45685</v>
      </c>
      <c r="F95" s="6">
        <v>45698</v>
      </c>
      <c r="G95" s="4">
        <v>52</v>
      </c>
      <c r="H95" s="4">
        <v>0</v>
      </c>
      <c r="I95" s="7">
        <v>95.08</v>
      </c>
      <c r="J95" s="4">
        <v>13</v>
      </c>
      <c r="K95" s="4">
        <f>F95-E95</f>
        <v>13</v>
      </c>
      <c r="L95" s="4" t="str">
        <f>IF(K95&gt;J95,"LATE","ON TIME")</f>
        <v>ON TIME</v>
      </c>
      <c r="M95" s="4">
        <f t="shared" si="6"/>
        <v>4</v>
      </c>
      <c r="N95" s="4">
        <f t="shared" si="7"/>
        <v>52</v>
      </c>
      <c r="O95" s="4">
        <f t="shared" si="8"/>
        <v>3.6</v>
      </c>
      <c r="P95" s="4">
        <f t="shared" si="9"/>
        <v>14.4</v>
      </c>
      <c r="Q95" s="4">
        <f t="shared" si="10"/>
        <v>37.6</v>
      </c>
      <c r="R95" s="10">
        <f t="shared" si="11"/>
        <v>3575.0080000000003</v>
      </c>
    </row>
    <row r="96" spans="1:18" hidden="1" x14ac:dyDescent="0.35">
      <c r="A96" s="4" t="s">
        <v>134</v>
      </c>
      <c r="B96" s="5" t="s">
        <v>15</v>
      </c>
      <c r="C96" s="5" t="s">
        <v>12</v>
      </c>
      <c r="D96" s="5" t="s">
        <v>24</v>
      </c>
      <c r="E96" s="6">
        <v>45682</v>
      </c>
      <c r="F96" s="6">
        <v>45695</v>
      </c>
      <c r="G96" s="4">
        <v>470</v>
      </c>
      <c r="H96" s="4">
        <v>1</v>
      </c>
      <c r="I96" s="7">
        <v>252.24</v>
      </c>
      <c r="J96" s="4">
        <v>13</v>
      </c>
      <c r="K96" s="4">
        <f>F96-E96</f>
        <v>13</v>
      </c>
      <c r="L96" s="4" t="str">
        <f>IF(K96&gt;J96,"LATE","ON TIME")</f>
        <v>ON TIME</v>
      </c>
      <c r="M96" s="4">
        <f t="shared" si="6"/>
        <v>36.153846153846153</v>
      </c>
      <c r="N96" s="4">
        <f t="shared" si="7"/>
        <v>470</v>
      </c>
      <c r="O96" s="4">
        <f t="shared" si="8"/>
        <v>32.53846153846154</v>
      </c>
      <c r="P96" s="4">
        <f t="shared" si="9"/>
        <v>1176.3905325443786</v>
      </c>
      <c r="Q96" s="4">
        <f t="shared" si="10"/>
        <v>-706.39053254437863</v>
      </c>
      <c r="R96" s="10">
        <f t="shared" si="11"/>
        <v>-178179.94792899408</v>
      </c>
    </row>
    <row r="97" spans="1:18" x14ac:dyDescent="0.35">
      <c r="A97" s="4" t="s">
        <v>140</v>
      </c>
      <c r="B97" s="5" t="s">
        <v>22</v>
      </c>
      <c r="C97" s="5" t="s">
        <v>16</v>
      </c>
      <c r="D97" s="5" t="s">
        <v>13</v>
      </c>
      <c r="E97" s="6">
        <v>45690</v>
      </c>
      <c r="F97" s="6">
        <v>45703</v>
      </c>
      <c r="G97" s="4">
        <v>362</v>
      </c>
      <c r="H97" s="4">
        <v>0</v>
      </c>
      <c r="I97" s="7">
        <v>163.32</v>
      </c>
      <c r="J97" s="4">
        <v>10</v>
      </c>
      <c r="K97" s="4">
        <f>F97-E97</f>
        <v>13</v>
      </c>
      <c r="L97" s="4" t="str">
        <f>IF(K97&gt;J97,"LATE","ON TIME")</f>
        <v>LATE</v>
      </c>
      <c r="M97" s="4">
        <f t="shared" si="6"/>
        <v>36.200000000000003</v>
      </c>
      <c r="N97" s="4">
        <f t="shared" si="7"/>
        <v>362</v>
      </c>
      <c r="O97" s="4">
        <f t="shared" si="8"/>
        <v>32.580000000000005</v>
      </c>
      <c r="P97" s="4">
        <f t="shared" si="9"/>
        <v>1179.3960000000002</v>
      </c>
      <c r="Q97" s="4">
        <f t="shared" si="10"/>
        <v>-817.39600000000019</v>
      </c>
      <c r="R97" s="10">
        <f t="shared" si="11"/>
        <v>-133497.11472000001</v>
      </c>
    </row>
    <row r="98" spans="1:18" hidden="1" x14ac:dyDescent="0.35">
      <c r="A98" s="4" t="s">
        <v>143</v>
      </c>
      <c r="B98" s="5" t="s">
        <v>26</v>
      </c>
      <c r="C98" s="5" t="s">
        <v>16</v>
      </c>
      <c r="D98" s="5" t="s">
        <v>27</v>
      </c>
      <c r="E98" s="6">
        <v>45752</v>
      </c>
      <c r="F98" s="6">
        <v>45765</v>
      </c>
      <c r="G98" s="4">
        <v>499</v>
      </c>
      <c r="H98" s="4">
        <v>1</v>
      </c>
      <c r="I98" s="7">
        <v>288.25</v>
      </c>
      <c r="J98" s="4">
        <v>13</v>
      </c>
      <c r="K98" s="4">
        <f>F98-E98</f>
        <v>13</v>
      </c>
      <c r="L98" s="4" t="str">
        <f>IF(K98&gt;J98,"LATE","ON TIME")</f>
        <v>ON TIME</v>
      </c>
      <c r="M98" s="4">
        <f t="shared" si="6"/>
        <v>38.384615384615387</v>
      </c>
      <c r="N98" s="4">
        <f t="shared" si="7"/>
        <v>499</v>
      </c>
      <c r="O98" s="4">
        <f t="shared" si="8"/>
        <v>34.54615384615385</v>
      </c>
      <c r="P98" s="4">
        <f t="shared" si="9"/>
        <v>1326.040828402367</v>
      </c>
      <c r="Q98" s="4">
        <f t="shared" si="10"/>
        <v>-827.04082840236697</v>
      </c>
      <c r="R98" s="10">
        <f t="shared" si="11"/>
        <v>-238394.51878698228</v>
      </c>
    </row>
    <row r="99" spans="1:18" x14ac:dyDescent="0.35">
      <c r="A99" s="4" t="s">
        <v>183</v>
      </c>
      <c r="B99" s="5" t="s">
        <v>15</v>
      </c>
      <c r="C99" s="5" t="s">
        <v>16</v>
      </c>
      <c r="D99" s="5" t="s">
        <v>13</v>
      </c>
      <c r="E99" s="6">
        <v>45695</v>
      </c>
      <c r="F99" s="6">
        <v>45708</v>
      </c>
      <c r="G99" s="4">
        <v>201</v>
      </c>
      <c r="H99" s="4">
        <v>0</v>
      </c>
      <c r="I99" s="7">
        <v>57.56</v>
      </c>
      <c r="J99" s="4">
        <v>13</v>
      </c>
      <c r="K99" s="4">
        <f>F99-E99</f>
        <v>13</v>
      </c>
      <c r="L99" s="4" t="str">
        <f>IF(K99&gt;J99,"LATE","ON TIME")</f>
        <v>ON TIME</v>
      </c>
      <c r="M99" s="4">
        <f t="shared" si="6"/>
        <v>15.461538461538462</v>
      </c>
      <c r="N99" s="4">
        <f t="shared" si="7"/>
        <v>201</v>
      </c>
      <c r="O99" s="4">
        <f t="shared" si="8"/>
        <v>13.915384615384616</v>
      </c>
      <c r="P99" s="4">
        <f t="shared" si="9"/>
        <v>215.15325443786983</v>
      </c>
      <c r="Q99" s="4">
        <f t="shared" si="10"/>
        <v>-14.153254437869833</v>
      </c>
      <c r="R99" s="10">
        <f t="shared" si="11"/>
        <v>-814.66132544378763</v>
      </c>
    </row>
    <row r="100" spans="1:18" x14ac:dyDescent="0.35">
      <c r="A100" s="4" t="s">
        <v>200</v>
      </c>
      <c r="B100" s="5" t="s">
        <v>26</v>
      </c>
      <c r="C100" s="5" t="s">
        <v>12</v>
      </c>
      <c r="D100" s="5" t="s">
        <v>13</v>
      </c>
      <c r="E100" s="6">
        <v>45694</v>
      </c>
      <c r="F100" s="6">
        <v>45707</v>
      </c>
      <c r="G100" s="4">
        <v>443</v>
      </c>
      <c r="H100" s="4">
        <v>0</v>
      </c>
      <c r="I100" s="7">
        <v>208.69</v>
      </c>
      <c r="J100" s="4">
        <v>13</v>
      </c>
      <c r="K100" s="4">
        <f>F100-E100</f>
        <v>13</v>
      </c>
      <c r="L100" s="4" t="str">
        <f>IF(K100&gt;J100,"LATE","ON TIME")</f>
        <v>ON TIME</v>
      </c>
      <c r="M100" s="4">
        <f t="shared" si="6"/>
        <v>34.07692307692308</v>
      </c>
      <c r="N100" s="4">
        <f t="shared" si="7"/>
        <v>443.00000000000006</v>
      </c>
      <c r="O100" s="4">
        <f t="shared" si="8"/>
        <v>30.669230769230772</v>
      </c>
      <c r="P100" s="4">
        <f t="shared" si="9"/>
        <v>1045.1130177514794</v>
      </c>
      <c r="Q100" s="4">
        <f t="shared" si="10"/>
        <v>-602.11301775147945</v>
      </c>
      <c r="R100" s="10">
        <f t="shared" si="11"/>
        <v>-125654.96567455624</v>
      </c>
    </row>
    <row r="101" spans="1:18" hidden="1" x14ac:dyDescent="0.35">
      <c r="A101" s="4" t="s">
        <v>201</v>
      </c>
      <c r="B101" s="5" t="s">
        <v>26</v>
      </c>
      <c r="C101" s="5" t="s">
        <v>23</v>
      </c>
      <c r="D101" s="5" t="s">
        <v>17</v>
      </c>
      <c r="E101" s="6">
        <v>45756</v>
      </c>
      <c r="F101" s="6">
        <v>45769</v>
      </c>
      <c r="G101" s="4">
        <v>488</v>
      </c>
      <c r="H101" s="4">
        <v>0</v>
      </c>
      <c r="I101" s="7">
        <v>235.03</v>
      </c>
      <c r="J101" s="4">
        <v>13</v>
      </c>
      <c r="K101" s="4">
        <f>F101-E101</f>
        <v>13</v>
      </c>
      <c r="L101" s="4" t="str">
        <f>IF(K101&gt;J101,"LATE","ON TIME")</f>
        <v>ON TIME</v>
      </c>
      <c r="M101" s="4">
        <f t="shared" si="6"/>
        <v>37.53846153846154</v>
      </c>
      <c r="N101" s="4">
        <f t="shared" si="7"/>
        <v>488</v>
      </c>
      <c r="O101" s="4">
        <f t="shared" si="8"/>
        <v>33.784615384615385</v>
      </c>
      <c r="P101" s="4">
        <f t="shared" si="9"/>
        <v>1268.2224852071006</v>
      </c>
      <c r="Q101" s="4">
        <f t="shared" si="10"/>
        <v>-780.22248520710059</v>
      </c>
      <c r="R101" s="10">
        <f t="shared" si="11"/>
        <v>-183375.69069822485</v>
      </c>
    </row>
    <row r="102" spans="1:18" x14ac:dyDescent="0.35">
      <c r="A102" s="4" t="s">
        <v>248</v>
      </c>
      <c r="B102" s="5" t="s">
        <v>15</v>
      </c>
      <c r="C102" s="5" t="s">
        <v>20</v>
      </c>
      <c r="D102" s="5" t="s">
        <v>13</v>
      </c>
      <c r="E102" s="6">
        <v>45721</v>
      </c>
      <c r="F102" s="6">
        <v>45734</v>
      </c>
      <c r="G102" s="4">
        <v>154</v>
      </c>
      <c r="H102" s="4">
        <v>0</v>
      </c>
      <c r="I102" s="7">
        <v>136.44</v>
      </c>
      <c r="J102" s="4">
        <v>11</v>
      </c>
      <c r="K102" s="4">
        <f>F102-E102</f>
        <v>13</v>
      </c>
      <c r="L102" s="4" t="str">
        <f>IF(K102&gt;J102,"LATE","ON TIME")</f>
        <v>LATE</v>
      </c>
      <c r="M102" s="4">
        <f t="shared" si="6"/>
        <v>14</v>
      </c>
      <c r="N102" s="4">
        <f t="shared" si="7"/>
        <v>154</v>
      </c>
      <c r="O102" s="4">
        <f t="shared" si="8"/>
        <v>12.6</v>
      </c>
      <c r="P102" s="4">
        <f t="shared" si="9"/>
        <v>176.4</v>
      </c>
      <c r="Q102" s="4">
        <f t="shared" si="10"/>
        <v>-22.400000000000006</v>
      </c>
      <c r="R102" s="10">
        <f t="shared" si="11"/>
        <v>-3056.2560000000008</v>
      </c>
    </row>
    <row r="103" spans="1:18" hidden="1" x14ac:dyDescent="0.35">
      <c r="A103" s="4" t="s">
        <v>61</v>
      </c>
      <c r="B103" s="5" t="s">
        <v>11</v>
      </c>
      <c r="C103" s="5" t="s">
        <v>20</v>
      </c>
      <c r="D103" s="5" t="s">
        <v>17</v>
      </c>
      <c r="E103" s="6">
        <v>45680</v>
      </c>
      <c r="F103" s="6">
        <v>45692</v>
      </c>
      <c r="G103" s="4">
        <v>118</v>
      </c>
      <c r="H103" s="4">
        <v>0</v>
      </c>
      <c r="I103" s="7">
        <v>43.24</v>
      </c>
      <c r="J103" s="4">
        <v>9</v>
      </c>
      <c r="K103" s="4">
        <f>F103-E103</f>
        <v>12</v>
      </c>
      <c r="L103" s="4" t="str">
        <f>IF(K103&gt;J103,"LATE","ON TIME")</f>
        <v>LATE</v>
      </c>
      <c r="M103" s="4">
        <f t="shared" si="6"/>
        <v>13.111111111111111</v>
      </c>
      <c r="N103" s="4">
        <f t="shared" si="7"/>
        <v>118</v>
      </c>
      <c r="O103" s="4">
        <f t="shared" si="8"/>
        <v>11.8</v>
      </c>
      <c r="P103" s="4">
        <f t="shared" si="9"/>
        <v>154.71111111111111</v>
      </c>
      <c r="Q103" s="4">
        <f t="shared" si="10"/>
        <v>-36.711111111111109</v>
      </c>
      <c r="R103" s="10">
        <f t="shared" si="11"/>
        <v>-1587.3884444444443</v>
      </c>
    </row>
    <row r="104" spans="1:18" x14ac:dyDescent="0.35">
      <c r="A104" s="4" t="s">
        <v>93</v>
      </c>
      <c r="B104" s="5" t="s">
        <v>22</v>
      </c>
      <c r="C104" s="5" t="s">
        <v>23</v>
      </c>
      <c r="D104" s="5" t="s">
        <v>13</v>
      </c>
      <c r="E104" s="6">
        <v>45680</v>
      </c>
      <c r="F104" s="6">
        <v>45692</v>
      </c>
      <c r="G104" s="4">
        <v>338</v>
      </c>
      <c r="H104" s="4">
        <v>0</v>
      </c>
      <c r="I104" s="7">
        <v>173.12</v>
      </c>
      <c r="J104" s="4">
        <v>12</v>
      </c>
      <c r="K104" s="4">
        <f>F104-E104</f>
        <v>12</v>
      </c>
      <c r="L104" s="4" t="str">
        <f>IF(K104&gt;J104,"LATE","ON TIME")</f>
        <v>ON TIME</v>
      </c>
      <c r="M104" s="4">
        <f t="shared" si="6"/>
        <v>28.166666666666668</v>
      </c>
      <c r="N104" s="4">
        <f t="shared" si="7"/>
        <v>338</v>
      </c>
      <c r="O104" s="4">
        <f t="shared" si="8"/>
        <v>25.35</v>
      </c>
      <c r="P104" s="4">
        <f t="shared" si="9"/>
        <v>714.02500000000009</v>
      </c>
      <c r="Q104" s="4">
        <f t="shared" si="10"/>
        <v>-376.02500000000009</v>
      </c>
      <c r="R104" s="10">
        <f t="shared" si="11"/>
        <v>-65097.448000000019</v>
      </c>
    </row>
    <row r="105" spans="1:18" hidden="1" x14ac:dyDescent="0.35">
      <c r="A105" s="4" t="s">
        <v>94</v>
      </c>
      <c r="B105" s="5" t="s">
        <v>26</v>
      </c>
      <c r="C105" s="5" t="s">
        <v>16</v>
      </c>
      <c r="D105" s="5" t="s">
        <v>24</v>
      </c>
      <c r="E105" s="6">
        <v>45717</v>
      </c>
      <c r="F105" s="6">
        <v>45729</v>
      </c>
      <c r="G105" s="4">
        <v>68</v>
      </c>
      <c r="H105" s="4">
        <v>0</v>
      </c>
      <c r="I105" s="7">
        <v>479.33</v>
      </c>
      <c r="J105" s="4">
        <v>12</v>
      </c>
      <c r="K105" s="4">
        <f>F105-E105</f>
        <v>12</v>
      </c>
      <c r="L105" s="4" t="str">
        <f>IF(K105&gt;J105,"LATE","ON TIME")</f>
        <v>ON TIME</v>
      </c>
      <c r="M105" s="4">
        <f t="shared" si="6"/>
        <v>5.666666666666667</v>
      </c>
      <c r="N105" s="4">
        <f t="shared" si="7"/>
        <v>68</v>
      </c>
      <c r="O105" s="4">
        <f t="shared" si="8"/>
        <v>5.1000000000000005</v>
      </c>
      <c r="P105" s="4">
        <f t="shared" si="9"/>
        <v>28.900000000000006</v>
      </c>
      <c r="Q105" s="4">
        <f t="shared" si="10"/>
        <v>39.099999999999994</v>
      </c>
      <c r="R105" s="10">
        <f t="shared" si="11"/>
        <v>18741.802999999996</v>
      </c>
    </row>
    <row r="106" spans="1:18" hidden="1" x14ac:dyDescent="0.35">
      <c r="A106" s="4" t="s">
        <v>113</v>
      </c>
      <c r="B106" s="5" t="s">
        <v>36</v>
      </c>
      <c r="C106" s="5" t="s">
        <v>16</v>
      </c>
      <c r="D106" s="5" t="s">
        <v>17</v>
      </c>
      <c r="E106" s="6">
        <v>45718</v>
      </c>
      <c r="F106" s="6">
        <v>45730</v>
      </c>
      <c r="G106" s="4">
        <v>398</v>
      </c>
      <c r="H106" s="4">
        <v>1</v>
      </c>
      <c r="I106" s="7">
        <v>467.28</v>
      </c>
      <c r="J106" s="4">
        <v>12</v>
      </c>
      <c r="K106" s="4">
        <f>F106-E106</f>
        <v>12</v>
      </c>
      <c r="L106" s="4" t="str">
        <f>IF(K106&gt;J106,"LATE","ON TIME")</f>
        <v>ON TIME</v>
      </c>
      <c r="M106" s="4">
        <f t="shared" si="6"/>
        <v>33.166666666666664</v>
      </c>
      <c r="N106" s="4">
        <f t="shared" si="7"/>
        <v>398</v>
      </c>
      <c r="O106" s="4">
        <f t="shared" si="8"/>
        <v>29.849999999999998</v>
      </c>
      <c r="P106" s="4">
        <f t="shared" si="9"/>
        <v>990.02499999999986</v>
      </c>
      <c r="Q106" s="4">
        <f t="shared" si="10"/>
        <v>-592.02499999999986</v>
      </c>
      <c r="R106" s="10">
        <f t="shared" si="11"/>
        <v>-276641.44199999992</v>
      </c>
    </row>
    <row r="107" spans="1:18" x14ac:dyDescent="0.35">
      <c r="A107" s="4" t="s">
        <v>125</v>
      </c>
      <c r="B107" s="5" t="s">
        <v>11</v>
      </c>
      <c r="C107" s="5" t="s">
        <v>16</v>
      </c>
      <c r="D107" s="5" t="s">
        <v>13</v>
      </c>
      <c r="E107" s="6">
        <v>45695</v>
      </c>
      <c r="F107" s="6">
        <v>45707</v>
      </c>
      <c r="G107" s="4">
        <v>434</v>
      </c>
      <c r="H107" s="4">
        <v>0</v>
      </c>
      <c r="I107" s="7">
        <v>280.08</v>
      </c>
      <c r="J107" s="4">
        <v>12</v>
      </c>
      <c r="K107" s="4">
        <f>F107-E107</f>
        <v>12</v>
      </c>
      <c r="L107" s="4" t="str">
        <f>IF(K107&gt;J107,"LATE","ON TIME")</f>
        <v>ON TIME</v>
      </c>
      <c r="M107" s="4">
        <f t="shared" si="6"/>
        <v>36.166666666666664</v>
      </c>
      <c r="N107" s="4">
        <f t="shared" si="7"/>
        <v>434</v>
      </c>
      <c r="O107" s="4">
        <f t="shared" si="8"/>
        <v>32.549999999999997</v>
      </c>
      <c r="P107" s="4">
        <f t="shared" si="9"/>
        <v>1177.2249999999999</v>
      </c>
      <c r="Q107" s="4">
        <f t="shared" si="10"/>
        <v>-743.22499999999991</v>
      </c>
      <c r="R107" s="10">
        <f t="shared" si="11"/>
        <v>-208162.45799999996</v>
      </c>
    </row>
    <row r="108" spans="1:18" hidden="1" x14ac:dyDescent="0.35">
      <c r="A108" s="4" t="s">
        <v>167</v>
      </c>
      <c r="B108" s="5" t="s">
        <v>15</v>
      </c>
      <c r="C108" s="5" t="s">
        <v>12</v>
      </c>
      <c r="D108" s="5" t="s">
        <v>24</v>
      </c>
      <c r="E108" s="6">
        <v>45695</v>
      </c>
      <c r="F108" s="6">
        <v>45707</v>
      </c>
      <c r="G108" s="4">
        <v>182</v>
      </c>
      <c r="H108" s="4">
        <v>0</v>
      </c>
      <c r="I108" s="7">
        <v>133.47999999999999</v>
      </c>
      <c r="J108" s="4">
        <v>10</v>
      </c>
      <c r="K108" s="4">
        <f>F108-E108</f>
        <v>12</v>
      </c>
      <c r="L108" s="4" t="str">
        <f>IF(K108&gt;J108,"LATE","ON TIME")</f>
        <v>LATE</v>
      </c>
      <c r="M108" s="4">
        <f t="shared" si="6"/>
        <v>18.2</v>
      </c>
      <c r="N108" s="4">
        <f t="shared" si="7"/>
        <v>182</v>
      </c>
      <c r="O108" s="4">
        <f t="shared" si="8"/>
        <v>16.38</v>
      </c>
      <c r="P108" s="4">
        <f t="shared" si="9"/>
        <v>298.11599999999999</v>
      </c>
      <c r="Q108" s="4">
        <f t="shared" si="10"/>
        <v>-116.11599999999999</v>
      </c>
      <c r="R108" s="10">
        <f t="shared" si="11"/>
        <v>-15499.163679999996</v>
      </c>
    </row>
    <row r="109" spans="1:18" hidden="1" x14ac:dyDescent="0.35">
      <c r="A109" s="4" t="s">
        <v>168</v>
      </c>
      <c r="B109" s="5" t="s">
        <v>11</v>
      </c>
      <c r="C109" s="5" t="s">
        <v>23</v>
      </c>
      <c r="D109" s="5" t="s">
        <v>24</v>
      </c>
      <c r="E109" s="6">
        <v>45709</v>
      </c>
      <c r="F109" s="6">
        <v>45721</v>
      </c>
      <c r="G109" s="4">
        <v>44</v>
      </c>
      <c r="H109" s="4">
        <v>1</v>
      </c>
      <c r="I109" s="7">
        <v>13.63</v>
      </c>
      <c r="J109" s="4">
        <v>12</v>
      </c>
      <c r="K109" s="4">
        <f>F109-E109</f>
        <v>12</v>
      </c>
      <c r="L109" s="4" t="str">
        <f>IF(K109&gt;J109,"LATE","ON TIME")</f>
        <v>ON TIME</v>
      </c>
      <c r="M109" s="4">
        <f t="shared" si="6"/>
        <v>3.6666666666666665</v>
      </c>
      <c r="N109" s="4">
        <f t="shared" si="7"/>
        <v>44</v>
      </c>
      <c r="O109" s="4">
        <f t="shared" si="8"/>
        <v>3.3</v>
      </c>
      <c r="P109" s="4">
        <f t="shared" si="9"/>
        <v>12.1</v>
      </c>
      <c r="Q109" s="4">
        <f t="shared" si="10"/>
        <v>31.9</v>
      </c>
      <c r="R109" s="10">
        <f t="shared" si="11"/>
        <v>434.79700000000003</v>
      </c>
    </row>
    <row r="110" spans="1:18" hidden="1" x14ac:dyDescent="0.35">
      <c r="A110" s="4" t="s">
        <v>184</v>
      </c>
      <c r="B110" s="5" t="s">
        <v>26</v>
      </c>
      <c r="C110" s="5" t="s">
        <v>20</v>
      </c>
      <c r="D110" s="5" t="s">
        <v>17</v>
      </c>
      <c r="E110" s="6">
        <v>45706</v>
      </c>
      <c r="F110" s="6">
        <v>45718</v>
      </c>
      <c r="G110" s="4">
        <v>325</v>
      </c>
      <c r="H110" s="4">
        <v>0</v>
      </c>
      <c r="I110" s="7">
        <v>255.26</v>
      </c>
      <c r="J110" s="4">
        <v>10</v>
      </c>
      <c r="K110" s="4">
        <f>F110-E110</f>
        <v>12</v>
      </c>
      <c r="L110" s="4" t="str">
        <f>IF(K110&gt;J110,"LATE","ON TIME")</f>
        <v>LATE</v>
      </c>
      <c r="M110" s="4">
        <f t="shared" si="6"/>
        <v>32.5</v>
      </c>
      <c r="N110" s="4">
        <f t="shared" si="7"/>
        <v>325</v>
      </c>
      <c r="O110" s="4">
        <f t="shared" si="8"/>
        <v>29.25</v>
      </c>
      <c r="P110" s="4">
        <f t="shared" si="9"/>
        <v>950.625</v>
      </c>
      <c r="Q110" s="4">
        <f t="shared" si="10"/>
        <v>-625.625</v>
      </c>
      <c r="R110" s="10">
        <f t="shared" si="11"/>
        <v>-159697.03750000001</v>
      </c>
    </row>
    <row r="111" spans="1:18" hidden="1" x14ac:dyDescent="0.35">
      <c r="A111" s="4" t="s">
        <v>221</v>
      </c>
      <c r="B111" s="5" t="s">
        <v>22</v>
      </c>
      <c r="C111" s="5" t="s">
        <v>16</v>
      </c>
      <c r="D111" s="5" t="s">
        <v>17</v>
      </c>
      <c r="E111" s="6">
        <v>45678</v>
      </c>
      <c r="F111" s="6">
        <v>45690</v>
      </c>
      <c r="G111" s="4">
        <v>333</v>
      </c>
      <c r="H111" s="4">
        <v>0</v>
      </c>
      <c r="I111" s="7">
        <v>254.58</v>
      </c>
      <c r="J111" s="4">
        <v>12</v>
      </c>
      <c r="K111" s="4">
        <f>F111-E111</f>
        <v>12</v>
      </c>
      <c r="L111" s="4" t="str">
        <f>IF(K111&gt;J111,"LATE","ON TIME")</f>
        <v>ON TIME</v>
      </c>
      <c r="M111" s="4">
        <f t="shared" si="6"/>
        <v>27.75</v>
      </c>
      <c r="N111" s="4">
        <f t="shared" si="7"/>
        <v>333</v>
      </c>
      <c r="O111" s="4">
        <f t="shared" si="8"/>
        <v>24.975000000000001</v>
      </c>
      <c r="P111" s="4">
        <f t="shared" si="9"/>
        <v>693.05625000000009</v>
      </c>
      <c r="Q111" s="4">
        <f t="shared" si="10"/>
        <v>-360.05625000000009</v>
      </c>
      <c r="R111" s="10">
        <f t="shared" si="11"/>
        <v>-91663.12012500003</v>
      </c>
    </row>
    <row r="112" spans="1:18" hidden="1" x14ac:dyDescent="0.35">
      <c r="A112" s="4" t="s">
        <v>222</v>
      </c>
      <c r="B112" s="5" t="s">
        <v>15</v>
      </c>
      <c r="C112" s="5" t="s">
        <v>23</v>
      </c>
      <c r="D112" s="5" t="s">
        <v>27</v>
      </c>
      <c r="E112" s="6">
        <v>45700</v>
      </c>
      <c r="F112" s="6">
        <v>45712</v>
      </c>
      <c r="G112" s="4">
        <v>225</v>
      </c>
      <c r="H112" s="4">
        <v>0</v>
      </c>
      <c r="I112" s="7">
        <v>170.76</v>
      </c>
      <c r="J112" s="4">
        <v>12</v>
      </c>
      <c r="K112" s="4">
        <f>F112-E112</f>
        <v>12</v>
      </c>
      <c r="L112" s="4" t="str">
        <f>IF(K112&gt;J112,"LATE","ON TIME")</f>
        <v>ON TIME</v>
      </c>
      <c r="M112" s="4">
        <f t="shared" si="6"/>
        <v>18.75</v>
      </c>
      <c r="N112" s="4">
        <f t="shared" si="7"/>
        <v>225</v>
      </c>
      <c r="O112" s="4">
        <f t="shared" si="8"/>
        <v>16.875</v>
      </c>
      <c r="P112" s="4">
        <f t="shared" si="9"/>
        <v>316.40625</v>
      </c>
      <c r="Q112" s="4">
        <f t="shared" si="10"/>
        <v>-91.40625</v>
      </c>
      <c r="R112" s="10">
        <f t="shared" si="11"/>
        <v>-15608.53125</v>
      </c>
    </row>
    <row r="113" spans="1:18" hidden="1" x14ac:dyDescent="0.35">
      <c r="A113" s="4" t="s">
        <v>223</v>
      </c>
      <c r="B113" s="5" t="s">
        <v>36</v>
      </c>
      <c r="C113" s="5" t="s">
        <v>20</v>
      </c>
      <c r="D113" s="5" t="s">
        <v>17</v>
      </c>
      <c r="E113" s="6">
        <v>45698</v>
      </c>
      <c r="F113" s="6">
        <v>45710</v>
      </c>
      <c r="G113" s="4">
        <v>81</v>
      </c>
      <c r="H113" s="4">
        <v>1</v>
      </c>
      <c r="I113" s="7">
        <v>360.96</v>
      </c>
      <c r="J113" s="4">
        <v>11</v>
      </c>
      <c r="K113" s="4">
        <f>F113-E113</f>
        <v>12</v>
      </c>
      <c r="L113" s="4" t="str">
        <f>IF(K113&gt;J113,"LATE","ON TIME")</f>
        <v>LATE</v>
      </c>
      <c r="M113" s="4">
        <f t="shared" si="6"/>
        <v>7.3636363636363633</v>
      </c>
      <c r="N113" s="4">
        <f t="shared" si="7"/>
        <v>81</v>
      </c>
      <c r="O113" s="4">
        <f t="shared" si="8"/>
        <v>6.627272727272727</v>
      </c>
      <c r="P113" s="4">
        <f t="shared" si="9"/>
        <v>48.800826446280986</v>
      </c>
      <c r="Q113" s="4">
        <f t="shared" si="10"/>
        <v>32.199173553719014</v>
      </c>
      <c r="R113" s="10">
        <f t="shared" si="11"/>
        <v>11622.613685950415</v>
      </c>
    </row>
    <row r="114" spans="1:18" hidden="1" x14ac:dyDescent="0.35">
      <c r="A114" s="4" t="s">
        <v>255</v>
      </c>
      <c r="B114" s="5" t="s">
        <v>26</v>
      </c>
      <c r="C114" s="5" t="s">
        <v>23</v>
      </c>
      <c r="D114" s="5" t="s">
        <v>27</v>
      </c>
      <c r="E114" s="6">
        <v>45743</v>
      </c>
      <c r="F114" s="6">
        <v>45755</v>
      </c>
      <c r="G114" s="4">
        <v>349</v>
      </c>
      <c r="H114" s="4">
        <v>0</v>
      </c>
      <c r="I114" s="7">
        <v>55.11</v>
      </c>
      <c r="J114" s="4">
        <v>12</v>
      </c>
      <c r="K114" s="4">
        <f>F114-E114</f>
        <v>12</v>
      </c>
      <c r="L114" s="4" t="str">
        <f>IF(K114&gt;J114,"LATE","ON TIME")</f>
        <v>ON TIME</v>
      </c>
      <c r="M114" s="4">
        <f t="shared" si="6"/>
        <v>29.083333333333332</v>
      </c>
      <c r="N114" s="4">
        <f t="shared" si="7"/>
        <v>349</v>
      </c>
      <c r="O114" s="4">
        <f t="shared" si="8"/>
        <v>26.175000000000001</v>
      </c>
      <c r="P114" s="4">
        <f t="shared" si="9"/>
        <v>761.25625000000002</v>
      </c>
      <c r="Q114" s="4">
        <f t="shared" si="10"/>
        <v>-412.25625000000002</v>
      </c>
      <c r="R114" s="10">
        <f t="shared" si="11"/>
        <v>-22719.4419375</v>
      </c>
    </row>
    <row r="115" spans="1:18" hidden="1" x14ac:dyDescent="0.35">
      <c r="A115" s="4" t="s">
        <v>265</v>
      </c>
      <c r="B115" s="5" t="s">
        <v>22</v>
      </c>
      <c r="C115" s="5" t="s">
        <v>23</v>
      </c>
      <c r="D115" s="5" t="s">
        <v>17</v>
      </c>
      <c r="E115" s="6">
        <v>45753</v>
      </c>
      <c r="F115" s="6">
        <v>45765</v>
      </c>
      <c r="G115" s="4">
        <v>343</v>
      </c>
      <c r="H115" s="4">
        <v>0</v>
      </c>
      <c r="I115" s="7">
        <v>165.84</v>
      </c>
      <c r="J115" s="4">
        <v>11</v>
      </c>
      <c r="K115" s="4">
        <f>F115-E115</f>
        <v>12</v>
      </c>
      <c r="L115" s="4" t="str">
        <f>IF(K115&gt;J115,"LATE","ON TIME")</f>
        <v>LATE</v>
      </c>
      <c r="M115" s="4">
        <f t="shared" si="6"/>
        <v>31.181818181818183</v>
      </c>
      <c r="N115" s="4">
        <f t="shared" si="7"/>
        <v>343</v>
      </c>
      <c r="O115" s="4">
        <f t="shared" si="8"/>
        <v>28.063636363636366</v>
      </c>
      <c r="P115" s="4">
        <f t="shared" si="9"/>
        <v>875.07520661157037</v>
      </c>
      <c r="Q115" s="4">
        <f t="shared" si="10"/>
        <v>-532.07520661157037</v>
      </c>
      <c r="R115" s="10">
        <f t="shared" si="11"/>
        <v>-88239.352264462825</v>
      </c>
    </row>
    <row r="116" spans="1:18" hidden="1" x14ac:dyDescent="0.35">
      <c r="A116" s="4" t="s">
        <v>41</v>
      </c>
      <c r="B116" s="5" t="s">
        <v>22</v>
      </c>
      <c r="C116" s="5" t="s">
        <v>16</v>
      </c>
      <c r="D116" s="5" t="s">
        <v>17</v>
      </c>
      <c r="E116" s="6">
        <v>45749</v>
      </c>
      <c r="F116" s="6">
        <v>45760</v>
      </c>
      <c r="G116" s="4">
        <v>380</v>
      </c>
      <c r="H116" s="4">
        <v>0</v>
      </c>
      <c r="I116" s="7">
        <v>127.26</v>
      </c>
      <c r="J116" s="4">
        <v>11</v>
      </c>
      <c r="K116" s="4">
        <f>F116-E116</f>
        <v>11</v>
      </c>
      <c r="L116" s="4" t="str">
        <f>IF(K116&gt;J116,"LATE","ON TIME")</f>
        <v>ON TIME</v>
      </c>
      <c r="M116" s="4">
        <f t="shared" si="6"/>
        <v>34.545454545454547</v>
      </c>
      <c r="N116" s="4">
        <f t="shared" si="7"/>
        <v>380</v>
      </c>
      <c r="O116" s="4">
        <f t="shared" si="8"/>
        <v>31.090909090909093</v>
      </c>
      <c r="P116" s="4">
        <f t="shared" si="9"/>
        <v>1074.0495867768595</v>
      </c>
      <c r="Q116" s="4">
        <f t="shared" si="10"/>
        <v>-694.04958677685954</v>
      </c>
      <c r="R116" s="10">
        <f t="shared" si="11"/>
        <v>-88324.750413223155</v>
      </c>
    </row>
    <row r="117" spans="1:18" hidden="1" x14ac:dyDescent="0.35">
      <c r="A117" s="4" t="s">
        <v>50</v>
      </c>
      <c r="B117" s="5" t="s">
        <v>36</v>
      </c>
      <c r="C117" s="5" t="s">
        <v>12</v>
      </c>
      <c r="D117" s="5" t="s">
        <v>17</v>
      </c>
      <c r="E117" s="6">
        <v>45753</v>
      </c>
      <c r="F117" s="6">
        <v>45764</v>
      </c>
      <c r="G117" s="4">
        <v>27</v>
      </c>
      <c r="H117" s="4">
        <v>1</v>
      </c>
      <c r="I117" s="7">
        <v>447.11</v>
      </c>
      <c r="J117" s="4">
        <v>7</v>
      </c>
      <c r="K117" s="4">
        <f>F117-E117</f>
        <v>11</v>
      </c>
      <c r="L117" s="4" t="str">
        <f>IF(K117&gt;J117,"LATE","ON TIME")</f>
        <v>LATE</v>
      </c>
      <c r="M117" s="4">
        <f t="shared" si="6"/>
        <v>3.8571428571428572</v>
      </c>
      <c r="N117" s="4">
        <f t="shared" si="7"/>
        <v>27</v>
      </c>
      <c r="O117" s="4">
        <f t="shared" si="8"/>
        <v>3.4714285714285715</v>
      </c>
      <c r="P117" s="4">
        <f t="shared" si="9"/>
        <v>13.389795918367348</v>
      </c>
      <c r="Q117" s="4">
        <f t="shared" si="10"/>
        <v>13.610204081632652</v>
      </c>
      <c r="R117" s="10">
        <f t="shared" si="11"/>
        <v>6085.2583469387755</v>
      </c>
    </row>
    <row r="118" spans="1:18" x14ac:dyDescent="0.35">
      <c r="A118" s="4" t="s">
        <v>62</v>
      </c>
      <c r="B118" s="5" t="s">
        <v>36</v>
      </c>
      <c r="C118" s="5" t="s">
        <v>23</v>
      </c>
      <c r="D118" s="5" t="s">
        <v>13</v>
      </c>
      <c r="E118" s="6">
        <v>45700</v>
      </c>
      <c r="F118" s="6">
        <v>45711</v>
      </c>
      <c r="G118" s="4">
        <v>116</v>
      </c>
      <c r="H118" s="4">
        <v>0</v>
      </c>
      <c r="I118" s="7">
        <v>145.6</v>
      </c>
      <c r="J118" s="4">
        <v>11</v>
      </c>
      <c r="K118" s="4">
        <f>F118-E118</f>
        <v>11</v>
      </c>
      <c r="L118" s="4" t="str">
        <f>IF(K118&gt;J118,"LATE","ON TIME")</f>
        <v>ON TIME</v>
      </c>
      <c r="M118" s="4">
        <f t="shared" si="6"/>
        <v>10.545454545454545</v>
      </c>
      <c r="N118" s="4">
        <f t="shared" si="7"/>
        <v>116</v>
      </c>
      <c r="O118" s="4">
        <f t="shared" si="8"/>
        <v>9.4909090909090903</v>
      </c>
      <c r="P118" s="4">
        <f t="shared" si="9"/>
        <v>100.08595041322313</v>
      </c>
      <c r="Q118" s="4">
        <f t="shared" si="10"/>
        <v>15.914049586776869</v>
      </c>
      <c r="R118" s="10">
        <f t="shared" si="11"/>
        <v>2317.0856198347119</v>
      </c>
    </row>
    <row r="119" spans="1:18" hidden="1" x14ac:dyDescent="0.35">
      <c r="A119" s="4" t="s">
        <v>102</v>
      </c>
      <c r="B119" s="5" t="s">
        <v>11</v>
      </c>
      <c r="C119" s="5" t="s">
        <v>23</v>
      </c>
      <c r="D119" s="5" t="s">
        <v>17</v>
      </c>
      <c r="E119" s="6">
        <v>45749</v>
      </c>
      <c r="F119" s="6">
        <v>45760</v>
      </c>
      <c r="G119" s="4">
        <v>97</v>
      </c>
      <c r="H119" s="4">
        <v>0</v>
      </c>
      <c r="I119" s="7">
        <v>490.67</v>
      </c>
      <c r="J119" s="4">
        <v>8</v>
      </c>
      <c r="K119" s="4">
        <f>F119-E119</f>
        <v>11</v>
      </c>
      <c r="L119" s="4" t="str">
        <f>IF(K119&gt;J119,"LATE","ON TIME")</f>
        <v>LATE</v>
      </c>
      <c r="M119" s="4">
        <f t="shared" si="6"/>
        <v>12.125</v>
      </c>
      <c r="N119" s="4">
        <f t="shared" si="7"/>
        <v>97</v>
      </c>
      <c r="O119" s="4">
        <f t="shared" si="8"/>
        <v>10.9125</v>
      </c>
      <c r="P119" s="4">
        <f t="shared" si="9"/>
        <v>132.31406250000001</v>
      </c>
      <c r="Q119" s="4">
        <f t="shared" si="10"/>
        <v>-35.314062500000006</v>
      </c>
      <c r="R119" s="10">
        <f t="shared" si="11"/>
        <v>-17327.551046875004</v>
      </c>
    </row>
    <row r="120" spans="1:18" hidden="1" x14ac:dyDescent="0.35">
      <c r="A120" s="4" t="s">
        <v>115</v>
      </c>
      <c r="B120" s="5" t="s">
        <v>26</v>
      </c>
      <c r="C120" s="5" t="s">
        <v>12</v>
      </c>
      <c r="D120" s="5" t="s">
        <v>17</v>
      </c>
      <c r="E120" s="6">
        <v>45727</v>
      </c>
      <c r="F120" s="6">
        <v>45738</v>
      </c>
      <c r="G120" s="4">
        <v>237</v>
      </c>
      <c r="H120" s="4">
        <v>0</v>
      </c>
      <c r="I120" s="7">
        <v>124.85</v>
      </c>
      <c r="J120" s="4">
        <v>11</v>
      </c>
      <c r="K120" s="4">
        <f>F120-E120</f>
        <v>11</v>
      </c>
      <c r="L120" s="4" t="str">
        <f>IF(K120&gt;J120,"LATE","ON TIME")</f>
        <v>ON TIME</v>
      </c>
      <c r="M120" s="4">
        <f t="shared" si="6"/>
        <v>21.545454545454547</v>
      </c>
      <c r="N120" s="4">
        <f t="shared" si="7"/>
        <v>237</v>
      </c>
      <c r="O120" s="4">
        <f t="shared" si="8"/>
        <v>19.390909090909094</v>
      </c>
      <c r="P120" s="4">
        <f t="shared" si="9"/>
        <v>417.78595041322325</v>
      </c>
      <c r="Q120" s="4">
        <f t="shared" si="10"/>
        <v>-180.78595041322325</v>
      </c>
      <c r="R120" s="10">
        <f t="shared" si="11"/>
        <v>-22571.125909090923</v>
      </c>
    </row>
    <row r="121" spans="1:18" hidden="1" x14ac:dyDescent="0.35">
      <c r="A121" s="4" t="s">
        <v>171</v>
      </c>
      <c r="B121" s="5" t="s">
        <v>26</v>
      </c>
      <c r="C121" s="5" t="s">
        <v>20</v>
      </c>
      <c r="D121" s="5" t="s">
        <v>24</v>
      </c>
      <c r="E121" s="6">
        <v>45741</v>
      </c>
      <c r="F121" s="6">
        <v>45752</v>
      </c>
      <c r="G121" s="4">
        <v>416</v>
      </c>
      <c r="H121" s="4">
        <v>0</v>
      </c>
      <c r="I121" s="7">
        <v>395.35</v>
      </c>
      <c r="J121" s="4">
        <v>6</v>
      </c>
      <c r="K121" s="4">
        <f>F121-E121</f>
        <v>11</v>
      </c>
      <c r="L121" s="4" t="str">
        <f>IF(K121&gt;J121,"LATE","ON TIME")</f>
        <v>LATE</v>
      </c>
      <c r="M121" s="4">
        <f t="shared" si="6"/>
        <v>69.333333333333329</v>
      </c>
      <c r="N121" s="4">
        <f t="shared" si="7"/>
        <v>416</v>
      </c>
      <c r="O121" s="4">
        <f t="shared" si="8"/>
        <v>62.4</v>
      </c>
      <c r="P121" s="4">
        <f t="shared" si="9"/>
        <v>4326.3999999999996</v>
      </c>
      <c r="Q121" s="4">
        <f t="shared" si="10"/>
        <v>-3910.3999999999996</v>
      </c>
      <c r="R121" s="10">
        <f t="shared" si="11"/>
        <v>-1545976.64</v>
      </c>
    </row>
    <row r="122" spans="1:18" x14ac:dyDescent="0.35">
      <c r="A122" s="4" t="s">
        <v>180</v>
      </c>
      <c r="B122" s="5" t="s">
        <v>15</v>
      </c>
      <c r="C122" s="5" t="s">
        <v>20</v>
      </c>
      <c r="D122" s="5" t="s">
        <v>13</v>
      </c>
      <c r="E122" s="6">
        <v>45692</v>
      </c>
      <c r="F122" s="6">
        <v>45703</v>
      </c>
      <c r="G122" s="4">
        <v>79</v>
      </c>
      <c r="H122" s="4">
        <v>0</v>
      </c>
      <c r="I122" s="7">
        <v>459.64</v>
      </c>
      <c r="J122" s="4">
        <v>11</v>
      </c>
      <c r="K122" s="4">
        <f>F122-E122</f>
        <v>11</v>
      </c>
      <c r="L122" s="4" t="str">
        <f>IF(K122&gt;J122,"LATE","ON TIME")</f>
        <v>ON TIME</v>
      </c>
      <c r="M122" s="4">
        <f t="shared" si="6"/>
        <v>7.1818181818181817</v>
      </c>
      <c r="N122" s="4">
        <f t="shared" si="7"/>
        <v>79</v>
      </c>
      <c r="O122" s="4">
        <f t="shared" si="8"/>
        <v>6.4636363636363638</v>
      </c>
      <c r="P122" s="4">
        <f t="shared" si="9"/>
        <v>46.420661157024796</v>
      </c>
      <c r="Q122" s="4">
        <f t="shared" si="10"/>
        <v>32.579338842975204</v>
      </c>
      <c r="R122" s="10">
        <f t="shared" si="11"/>
        <v>14974.767305785123</v>
      </c>
    </row>
    <row r="123" spans="1:18" hidden="1" x14ac:dyDescent="0.35">
      <c r="A123" s="4" t="s">
        <v>204</v>
      </c>
      <c r="B123" s="5" t="s">
        <v>15</v>
      </c>
      <c r="C123" s="5" t="s">
        <v>12</v>
      </c>
      <c r="D123" s="5" t="s">
        <v>27</v>
      </c>
      <c r="E123" s="6">
        <v>45712</v>
      </c>
      <c r="F123" s="6">
        <v>45723</v>
      </c>
      <c r="G123" s="4">
        <v>328</v>
      </c>
      <c r="H123" s="4">
        <v>0</v>
      </c>
      <c r="I123" s="7">
        <v>484.08</v>
      </c>
      <c r="J123" s="4">
        <v>10</v>
      </c>
      <c r="K123" s="4">
        <f>F123-E123</f>
        <v>11</v>
      </c>
      <c r="L123" s="4" t="str">
        <f>IF(K123&gt;J123,"LATE","ON TIME")</f>
        <v>LATE</v>
      </c>
      <c r="M123" s="4">
        <f t="shared" si="6"/>
        <v>32.799999999999997</v>
      </c>
      <c r="N123" s="4">
        <f t="shared" si="7"/>
        <v>328</v>
      </c>
      <c r="O123" s="4">
        <f t="shared" si="8"/>
        <v>29.52</v>
      </c>
      <c r="P123" s="4">
        <f t="shared" si="9"/>
        <v>968.25599999999986</v>
      </c>
      <c r="Q123" s="4">
        <f t="shared" si="10"/>
        <v>-640.25599999999986</v>
      </c>
      <c r="R123" s="10">
        <f t="shared" si="11"/>
        <v>-309935.12447999994</v>
      </c>
    </row>
    <row r="124" spans="1:18" hidden="1" x14ac:dyDescent="0.35">
      <c r="A124" s="4" t="s">
        <v>218</v>
      </c>
      <c r="B124" s="5" t="s">
        <v>26</v>
      </c>
      <c r="C124" s="5" t="s">
        <v>20</v>
      </c>
      <c r="D124" s="5" t="s">
        <v>24</v>
      </c>
      <c r="E124" s="6">
        <v>45683</v>
      </c>
      <c r="F124" s="6">
        <v>45694</v>
      </c>
      <c r="G124" s="4">
        <v>197</v>
      </c>
      <c r="H124" s="4">
        <v>0</v>
      </c>
      <c r="I124" s="7">
        <v>492.86</v>
      </c>
      <c r="J124" s="4">
        <v>11</v>
      </c>
      <c r="K124" s="4">
        <f>F124-E124</f>
        <v>11</v>
      </c>
      <c r="L124" s="4" t="str">
        <f>IF(K124&gt;J124,"LATE","ON TIME")</f>
        <v>ON TIME</v>
      </c>
      <c r="M124" s="4">
        <f t="shared" si="6"/>
        <v>17.90909090909091</v>
      </c>
      <c r="N124" s="4">
        <f t="shared" si="7"/>
        <v>197</v>
      </c>
      <c r="O124" s="4">
        <f t="shared" si="8"/>
        <v>16.118181818181821</v>
      </c>
      <c r="P124" s="4">
        <f t="shared" si="9"/>
        <v>288.66198347107445</v>
      </c>
      <c r="Q124" s="4">
        <f t="shared" si="10"/>
        <v>-91.66198347107445</v>
      </c>
      <c r="R124" s="10">
        <f t="shared" si="11"/>
        <v>-45176.525173553753</v>
      </c>
    </row>
    <row r="125" spans="1:18" hidden="1" x14ac:dyDescent="0.35">
      <c r="A125" s="4" t="s">
        <v>220</v>
      </c>
      <c r="B125" s="5" t="s">
        <v>26</v>
      </c>
      <c r="C125" s="5" t="s">
        <v>12</v>
      </c>
      <c r="D125" s="5" t="s">
        <v>27</v>
      </c>
      <c r="E125" s="6">
        <v>45721</v>
      </c>
      <c r="F125" s="6">
        <v>45732</v>
      </c>
      <c r="G125" s="4">
        <v>75</v>
      </c>
      <c r="H125" s="4">
        <v>1</v>
      </c>
      <c r="I125" s="7">
        <v>208.04</v>
      </c>
      <c r="J125" s="4">
        <v>11</v>
      </c>
      <c r="K125" s="4">
        <f>F125-E125</f>
        <v>11</v>
      </c>
      <c r="L125" s="4" t="str">
        <f>IF(K125&gt;J125,"LATE","ON TIME")</f>
        <v>ON TIME</v>
      </c>
      <c r="M125" s="4">
        <f t="shared" si="6"/>
        <v>6.8181818181818183</v>
      </c>
      <c r="N125" s="4">
        <f t="shared" si="7"/>
        <v>75</v>
      </c>
      <c r="O125" s="4">
        <f t="shared" si="8"/>
        <v>6.1363636363636367</v>
      </c>
      <c r="P125" s="4">
        <f t="shared" si="9"/>
        <v>41.838842975206617</v>
      </c>
      <c r="Q125" s="4">
        <f t="shared" si="10"/>
        <v>33.161157024793383</v>
      </c>
      <c r="R125" s="10">
        <f t="shared" si="11"/>
        <v>6898.847107438015</v>
      </c>
    </row>
    <row r="126" spans="1:18" hidden="1" x14ac:dyDescent="0.35">
      <c r="A126" s="4" t="s">
        <v>231</v>
      </c>
      <c r="B126" s="5" t="s">
        <v>22</v>
      </c>
      <c r="C126" s="5" t="s">
        <v>12</v>
      </c>
      <c r="D126" s="5" t="s">
        <v>17</v>
      </c>
      <c r="E126" s="6">
        <v>45722</v>
      </c>
      <c r="F126" s="6">
        <v>45733</v>
      </c>
      <c r="G126" s="4">
        <v>321</v>
      </c>
      <c r="H126" s="4">
        <v>0</v>
      </c>
      <c r="I126" s="7">
        <v>57.98</v>
      </c>
      <c r="J126" s="4">
        <v>11</v>
      </c>
      <c r="K126" s="4">
        <f>F126-E126</f>
        <v>11</v>
      </c>
      <c r="L126" s="4" t="str">
        <f>IF(K126&gt;J126,"LATE","ON TIME")</f>
        <v>ON TIME</v>
      </c>
      <c r="M126" s="4">
        <f t="shared" si="6"/>
        <v>29.181818181818183</v>
      </c>
      <c r="N126" s="4">
        <f t="shared" si="7"/>
        <v>321</v>
      </c>
      <c r="O126" s="4">
        <f t="shared" si="8"/>
        <v>26.263636363636365</v>
      </c>
      <c r="P126" s="4">
        <f t="shared" si="9"/>
        <v>766.42066115702494</v>
      </c>
      <c r="Q126" s="4">
        <f t="shared" si="10"/>
        <v>-445.42066115702494</v>
      </c>
      <c r="R126" s="10">
        <f t="shared" si="11"/>
        <v>-25825.489933884306</v>
      </c>
    </row>
    <row r="127" spans="1:18" hidden="1" x14ac:dyDescent="0.35">
      <c r="A127" s="4" t="s">
        <v>239</v>
      </c>
      <c r="B127" s="5" t="s">
        <v>15</v>
      </c>
      <c r="C127" s="5" t="s">
        <v>16</v>
      </c>
      <c r="D127" s="5" t="s">
        <v>27</v>
      </c>
      <c r="E127" s="6">
        <v>45688</v>
      </c>
      <c r="F127" s="6">
        <v>45699</v>
      </c>
      <c r="G127" s="4">
        <v>318</v>
      </c>
      <c r="H127" s="4">
        <v>0</v>
      </c>
      <c r="I127" s="7">
        <v>51.19</v>
      </c>
      <c r="J127" s="4">
        <v>11</v>
      </c>
      <c r="K127" s="4">
        <f>F127-E127</f>
        <v>11</v>
      </c>
      <c r="L127" s="4" t="str">
        <f>IF(K127&gt;J127,"LATE","ON TIME")</f>
        <v>ON TIME</v>
      </c>
      <c r="M127" s="4">
        <f t="shared" si="6"/>
        <v>28.90909090909091</v>
      </c>
      <c r="N127" s="4">
        <f t="shared" si="7"/>
        <v>318</v>
      </c>
      <c r="O127" s="4">
        <f t="shared" si="8"/>
        <v>26.018181818181819</v>
      </c>
      <c r="P127" s="4">
        <f t="shared" si="9"/>
        <v>752.16198347107445</v>
      </c>
      <c r="Q127" s="4">
        <f t="shared" si="10"/>
        <v>-434.16198347107445</v>
      </c>
      <c r="R127" s="10">
        <f t="shared" si="11"/>
        <v>-22224.751933884301</v>
      </c>
    </row>
    <row r="128" spans="1:18" hidden="1" x14ac:dyDescent="0.35">
      <c r="A128" s="4" t="s">
        <v>240</v>
      </c>
      <c r="B128" s="5" t="s">
        <v>26</v>
      </c>
      <c r="C128" s="5" t="s">
        <v>16</v>
      </c>
      <c r="D128" s="5" t="s">
        <v>24</v>
      </c>
      <c r="E128" s="6">
        <v>45700</v>
      </c>
      <c r="F128" s="6">
        <v>45711</v>
      </c>
      <c r="G128" s="4">
        <v>165</v>
      </c>
      <c r="H128" s="4">
        <v>1</v>
      </c>
      <c r="I128" s="7">
        <v>227.84</v>
      </c>
      <c r="J128" s="4">
        <v>11</v>
      </c>
      <c r="K128" s="4">
        <f>F128-E128</f>
        <v>11</v>
      </c>
      <c r="L128" s="4" t="str">
        <f>IF(K128&gt;J128,"LATE","ON TIME")</f>
        <v>ON TIME</v>
      </c>
      <c r="M128" s="4">
        <f t="shared" si="6"/>
        <v>15</v>
      </c>
      <c r="N128" s="4">
        <f t="shared" si="7"/>
        <v>165</v>
      </c>
      <c r="O128" s="4">
        <f t="shared" si="8"/>
        <v>13.5</v>
      </c>
      <c r="P128" s="4">
        <f t="shared" si="9"/>
        <v>202.5</v>
      </c>
      <c r="Q128" s="4">
        <f t="shared" si="10"/>
        <v>-37.5</v>
      </c>
      <c r="R128" s="10">
        <f t="shared" si="11"/>
        <v>-8544</v>
      </c>
    </row>
    <row r="129" spans="1:18" hidden="1" x14ac:dyDescent="0.35">
      <c r="A129" s="4" t="s">
        <v>244</v>
      </c>
      <c r="B129" s="5" t="s">
        <v>11</v>
      </c>
      <c r="C129" s="5" t="s">
        <v>12</v>
      </c>
      <c r="D129" s="5" t="s">
        <v>24</v>
      </c>
      <c r="E129" s="6">
        <v>45756</v>
      </c>
      <c r="F129" s="6">
        <v>45767</v>
      </c>
      <c r="G129" s="4">
        <v>390</v>
      </c>
      <c r="H129" s="4">
        <v>0</v>
      </c>
      <c r="I129" s="7">
        <v>305.04000000000002</v>
      </c>
      <c r="J129" s="4">
        <v>6</v>
      </c>
      <c r="K129" s="4">
        <f>F129-E129</f>
        <v>11</v>
      </c>
      <c r="L129" s="4" t="str">
        <f>IF(K129&gt;J129,"LATE","ON TIME")</f>
        <v>LATE</v>
      </c>
      <c r="M129" s="4">
        <f t="shared" si="6"/>
        <v>65</v>
      </c>
      <c r="N129" s="4">
        <f t="shared" si="7"/>
        <v>390</v>
      </c>
      <c r="O129" s="4">
        <f t="shared" si="8"/>
        <v>58.5</v>
      </c>
      <c r="P129" s="4">
        <f t="shared" si="9"/>
        <v>3802.5</v>
      </c>
      <c r="Q129" s="4">
        <f t="shared" si="10"/>
        <v>-3412.5</v>
      </c>
      <c r="R129" s="10">
        <f t="shared" si="11"/>
        <v>-1040949.0000000001</v>
      </c>
    </row>
    <row r="130" spans="1:18" hidden="1" x14ac:dyDescent="0.35">
      <c r="A130" s="4" t="s">
        <v>251</v>
      </c>
      <c r="B130" s="5" t="s">
        <v>36</v>
      </c>
      <c r="C130" s="5" t="s">
        <v>20</v>
      </c>
      <c r="D130" s="5" t="s">
        <v>27</v>
      </c>
      <c r="E130" s="6">
        <v>45699</v>
      </c>
      <c r="F130" s="6">
        <v>45710</v>
      </c>
      <c r="G130" s="4">
        <v>79</v>
      </c>
      <c r="H130" s="4">
        <v>0</v>
      </c>
      <c r="I130" s="7">
        <v>205.54</v>
      </c>
      <c r="J130" s="4">
        <v>11</v>
      </c>
      <c r="K130" s="4">
        <f>F130-E130</f>
        <v>11</v>
      </c>
      <c r="L130" s="4" t="str">
        <f>IF(K130&gt;J130,"LATE","ON TIME")</f>
        <v>ON TIME</v>
      </c>
      <c r="M130" s="4">
        <f t="shared" si="6"/>
        <v>7.1818181818181817</v>
      </c>
      <c r="N130" s="4">
        <f t="shared" si="7"/>
        <v>79</v>
      </c>
      <c r="O130" s="4">
        <f t="shared" si="8"/>
        <v>6.4636363636363638</v>
      </c>
      <c r="P130" s="4">
        <f t="shared" si="9"/>
        <v>46.420661157024796</v>
      </c>
      <c r="Q130" s="4">
        <f t="shared" si="10"/>
        <v>32.579338842975204</v>
      </c>
      <c r="R130" s="10">
        <f t="shared" si="11"/>
        <v>6696.3573057851236</v>
      </c>
    </row>
    <row r="131" spans="1:18" hidden="1" x14ac:dyDescent="0.35">
      <c r="A131" s="4" t="s">
        <v>256</v>
      </c>
      <c r="B131" s="5" t="s">
        <v>26</v>
      </c>
      <c r="C131" s="5" t="s">
        <v>20</v>
      </c>
      <c r="D131" s="5" t="s">
        <v>27</v>
      </c>
      <c r="E131" s="6">
        <v>45715</v>
      </c>
      <c r="F131" s="6">
        <v>45726</v>
      </c>
      <c r="G131" s="4">
        <v>284</v>
      </c>
      <c r="H131" s="4">
        <v>0</v>
      </c>
      <c r="I131" s="7">
        <v>253.57</v>
      </c>
      <c r="J131" s="4">
        <v>11</v>
      </c>
      <c r="K131" s="4">
        <f>F131-E131</f>
        <v>11</v>
      </c>
      <c r="L131" s="4" t="str">
        <f>IF(K131&gt;J131,"LATE","ON TIME")</f>
        <v>ON TIME</v>
      </c>
      <c r="M131" s="4">
        <f t="shared" ref="M131:M194" si="12">G131/J131</f>
        <v>25.818181818181817</v>
      </c>
      <c r="N131" s="4">
        <f t="shared" ref="N131:N194" si="13">M131*J131</f>
        <v>284</v>
      </c>
      <c r="O131" s="4">
        <f t="shared" ref="O131:O194" si="14">M131*0.9</f>
        <v>23.236363636363635</v>
      </c>
      <c r="P131" s="4">
        <f t="shared" ref="P131:P194" si="15">M131*O131</f>
        <v>599.92066115702471</v>
      </c>
      <c r="Q131" s="4">
        <f t="shared" ref="Q131:Q194" si="16">N131-P131</f>
        <v>-315.92066115702471</v>
      </c>
      <c r="R131" s="10">
        <f t="shared" ref="R131:R194" si="17">Q131*I131</f>
        <v>-80108.00204958675</v>
      </c>
    </row>
    <row r="132" spans="1:18" hidden="1" x14ac:dyDescent="0.35">
      <c r="A132" s="4" t="s">
        <v>271</v>
      </c>
      <c r="B132" s="5" t="s">
        <v>15</v>
      </c>
      <c r="C132" s="5" t="s">
        <v>12</v>
      </c>
      <c r="D132" s="5" t="s">
        <v>27</v>
      </c>
      <c r="E132" s="6">
        <v>45697</v>
      </c>
      <c r="F132" s="6">
        <v>45708</v>
      </c>
      <c r="G132" s="4">
        <v>188</v>
      </c>
      <c r="H132" s="4">
        <v>1</v>
      </c>
      <c r="I132" s="7">
        <v>493.75</v>
      </c>
      <c r="J132" s="4">
        <v>11</v>
      </c>
      <c r="K132" s="4">
        <f>F132-E132</f>
        <v>11</v>
      </c>
      <c r="L132" s="4" t="str">
        <f>IF(K132&gt;J132,"LATE","ON TIME")</f>
        <v>ON TIME</v>
      </c>
      <c r="M132" s="4">
        <f t="shared" si="12"/>
        <v>17.09090909090909</v>
      </c>
      <c r="N132" s="4">
        <f t="shared" si="13"/>
        <v>188</v>
      </c>
      <c r="O132" s="4">
        <f t="shared" si="14"/>
        <v>15.381818181818181</v>
      </c>
      <c r="P132" s="4">
        <f t="shared" si="15"/>
        <v>262.88925619834708</v>
      </c>
      <c r="Q132" s="4">
        <f t="shared" si="16"/>
        <v>-74.889256198347084</v>
      </c>
      <c r="R132" s="10">
        <f t="shared" si="17"/>
        <v>-36976.570247933872</v>
      </c>
    </row>
    <row r="133" spans="1:18" hidden="1" x14ac:dyDescent="0.35">
      <c r="A133" s="4" t="s">
        <v>64</v>
      </c>
      <c r="B133" s="5" t="s">
        <v>15</v>
      </c>
      <c r="C133" s="5" t="s">
        <v>12</v>
      </c>
      <c r="D133" s="5" t="s">
        <v>17</v>
      </c>
      <c r="E133" s="6">
        <v>45721</v>
      </c>
      <c r="F133" s="6">
        <v>45731</v>
      </c>
      <c r="G133" s="4">
        <v>241</v>
      </c>
      <c r="H133" s="4">
        <v>1</v>
      </c>
      <c r="I133" s="7">
        <v>265.60000000000002</v>
      </c>
      <c r="J133" s="4">
        <v>10</v>
      </c>
      <c r="K133" s="4">
        <f>F133-E133</f>
        <v>10</v>
      </c>
      <c r="L133" s="4" t="str">
        <f>IF(K133&gt;J133,"LATE","ON TIME")</f>
        <v>ON TIME</v>
      </c>
      <c r="M133" s="4">
        <f t="shared" si="12"/>
        <v>24.1</v>
      </c>
      <c r="N133" s="4">
        <f t="shared" si="13"/>
        <v>241</v>
      </c>
      <c r="O133" s="4">
        <f t="shared" si="14"/>
        <v>21.69</v>
      </c>
      <c r="P133" s="4">
        <f t="shared" si="15"/>
        <v>522.72900000000004</v>
      </c>
      <c r="Q133" s="4">
        <f t="shared" si="16"/>
        <v>-281.72900000000004</v>
      </c>
      <c r="R133" s="10">
        <f t="shared" si="17"/>
        <v>-74827.222400000013</v>
      </c>
    </row>
    <row r="134" spans="1:18" hidden="1" x14ac:dyDescent="0.35">
      <c r="A134" s="4" t="s">
        <v>95</v>
      </c>
      <c r="B134" s="5" t="s">
        <v>36</v>
      </c>
      <c r="C134" s="5" t="s">
        <v>16</v>
      </c>
      <c r="D134" s="5" t="s">
        <v>24</v>
      </c>
      <c r="E134" s="6">
        <v>45731</v>
      </c>
      <c r="F134" s="6">
        <v>45741</v>
      </c>
      <c r="G134" s="4">
        <v>55</v>
      </c>
      <c r="H134" s="4">
        <v>0</v>
      </c>
      <c r="I134" s="7">
        <v>221.91</v>
      </c>
      <c r="J134" s="4">
        <v>5</v>
      </c>
      <c r="K134" s="4">
        <f>F134-E134</f>
        <v>10</v>
      </c>
      <c r="L134" s="4" t="str">
        <f>IF(K134&gt;J134,"LATE","ON TIME")</f>
        <v>LATE</v>
      </c>
      <c r="M134" s="4">
        <f t="shared" si="12"/>
        <v>11</v>
      </c>
      <c r="N134" s="4">
        <f t="shared" si="13"/>
        <v>55</v>
      </c>
      <c r="O134" s="4">
        <f t="shared" si="14"/>
        <v>9.9</v>
      </c>
      <c r="P134" s="4">
        <f t="shared" si="15"/>
        <v>108.9</v>
      </c>
      <c r="Q134" s="4">
        <f t="shared" si="16"/>
        <v>-53.900000000000006</v>
      </c>
      <c r="R134" s="10">
        <f t="shared" si="17"/>
        <v>-11960.949000000001</v>
      </c>
    </row>
    <row r="135" spans="1:18" hidden="1" x14ac:dyDescent="0.35">
      <c r="A135" s="4" t="s">
        <v>101</v>
      </c>
      <c r="B135" s="5" t="s">
        <v>26</v>
      </c>
      <c r="C135" s="5" t="s">
        <v>23</v>
      </c>
      <c r="D135" s="5" t="s">
        <v>27</v>
      </c>
      <c r="E135" s="6">
        <v>45754</v>
      </c>
      <c r="F135" s="6">
        <v>45764</v>
      </c>
      <c r="G135" s="4">
        <v>298</v>
      </c>
      <c r="H135" s="4">
        <v>0</v>
      </c>
      <c r="I135" s="7">
        <v>58.88</v>
      </c>
      <c r="J135" s="4">
        <v>10</v>
      </c>
      <c r="K135" s="4">
        <f>F135-E135</f>
        <v>10</v>
      </c>
      <c r="L135" s="4" t="str">
        <f>IF(K135&gt;J135,"LATE","ON TIME")</f>
        <v>ON TIME</v>
      </c>
      <c r="M135" s="4">
        <f t="shared" si="12"/>
        <v>29.8</v>
      </c>
      <c r="N135" s="4">
        <f t="shared" si="13"/>
        <v>298</v>
      </c>
      <c r="O135" s="4">
        <f t="shared" si="14"/>
        <v>26.82</v>
      </c>
      <c r="P135" s="4">
        <f t="shared" si="15"/>
        <v>799.23599999999999</v>
      </c>
      <c r="Q135" s="4">
        <f t="shared" si="16"/>
        <v>-501.23599999999999</v>
      </c>
      <c r="R135" s="10">
        <f t="shared" si="17"/>
        <v>-29512.775680000002</v>
      </c>
    </row>
    <row r="136" spans="1:18" hidden="1" x14ac:dyDescent="0.35">
      <c r="A136" s="4" t="s">
        <v>117</v>
      </c>
      <c r="B136" s="5" t="s">
        <v>22</v>
      </c>
      <c r="C136" s="5" t="s">
        <v>12</v>
      </c>
      <c r="D136" s="5" t="s">
        <v>17</v>
      </c>
      <c r="E136" s="6">
        <v>45738</v>
      </c>
      <c r="F136" s="6">
        <v>45748</v>
      </c>
      <c r="G136" s="4">
        <v>198</v>
      </c>
      <c r="H136" s="4">
        <v>0</v>
      </c>
      <c r="I136" s="7">
        <v>196.86</v>
      </c>
      <c r="J136" s="4">
        <v>10</v>
      </c>
      <c r="K136" s="4">
        <f>F136-E136</f>
        <v>10</v>
      </c>
      <c r="L136" s="4" t="str">
        <f>IF(K136&gt;J136,"LATE","ON TIME")</f>
        <v>ON TIME</v>
      </c>
      <c r="M136" s="4">
        <f t="shared" si="12"/>
        <v>19.8</v>
      </c>
      <c r="N136" s="4">
        <f t="shared" si="13"/>
        <v>198</v>
      </c>
      <c r="O136" s="4">
        <f t="shared" si="14"/>
        <v>17.82</v>
      </c>
      <c r="P136" s="4">
        <f t="shared" si="15"/>
        <v>352.83600000000001</v>
      </c>
      <c r="Q136" s="4">
        <f t="shared" si="16"/>
        <v>-154.83600000000001</v>
      </c>
      <c r="R136" s="10">
        <f t="shared" si="17"/>
        <v>-30481.014960000004</v>
      </c>
    </row>
    <row r="137" spans="1:18" x14ac:dyDescent="0.35">
      <c r="A137" s="4" t="s">
        <v>187</v>
      </c>
      <c r="B137" s="5" t="s">
        <v>26</v>
      </c>
      <c r="C137" s="5" t="s">
        <v>16</v>
      </c>
      <c r="D137" s="5" t="s">
        <v>13</v>
      </c>
      <c r="E137" s="6">
        <v>45703</v>
      </c>
      <c r="F137" s="6">
        <v>45713</v>
      </c>
      <c r="G137" s="4">
        <v>430</v>
      </c>
      <c r="H137" s="4">
        <v>0</v>
      </c>
      <c r="I137" s="7">
        <v>111.62</v>
      </c>
      <c r="J137" s="4">
        <v>10</v>
      </c>
      <c r="K137" s="4">
        <f>F137-E137</f>
        <v>10</v>
      </c>
      <c r="L137" s="4" t="str">
        <f>IF(K137&gt;J137,"LATE","ON TIME")</f>
        <v>ON TIME</v>
      </c>
      <c r="M137" s="4">
        <f t="shared" si="12"/>
        <v>43</v>
      </c>
      <c r="N137" s="4">
        <f t="shared" si="13"/>
        <v>430</v>
      </c>
      <c r="O137" s="4">
        <f t="shared" si="14"/>
        <v>38.700000000000003</v>
      </c>
      <c r="P137" s="4">
        <f t="shared" si="15"/>
        <v>1664.1000000000001</v>
      </c>
      <c r="Q137" s="4">
        <f t="shared" si="16"/>
        <v>-1234.1000000000001</v>
      </c>
      <c r="R137" s="10">
        <f t="shared" si="17"/>
        <v>-137750.24200000003</v>
      </c>
    </row>
    <row r="138" spans="1:18" hidden="1" x14ac:dyDescent="0.35">
      <c r="A138" s="4" t="s">
        <v>190</v>
      </c>
      <c r="B138" s="5" t="s">
        <v>36</v>
      </c>
      <c r="C138" s="5" t="s">
        <v>12</v>
      </c>
      <c r="D138" s="5" t="s">
        <v>24</v>
      </c>
      <c r="E138" s="6">
        <v>45720</v>
      </c>
      <c r="F138" s="6">
        <v>45730</v>
      </c>
      <c r="G138" s="4">
        <v>497</v>
      </c>
      <c r="H138" s="4">
        <v>0</v>
      </c>
      <c r="I138" s="7">
        <v>145.66</v>
      </c>
      <c r="J138" s="4">
        <v>10</v>
      </c>
      <c r="K138" s="4">
        <f>F138-E138</f>
        <v>10</v>
      </c>
      <c r="L138" s="4" t="str">
        <f>IF(K138&gt;J138,"LATE","ON TIME")</f>
        <v>ON TIME</v>
      </c>
      <c r="M138" s="4">
        <f t="shared" si="12"/>
        <v>49.7</v>
      </c>
      <c r="N138" s="4">
        <f t="shared" si="13"/>
        <v>497</v>
      </c>
      <c r="O138" s="4">
        <f t="shared" si="14"/>
        <v>44.730000000000004</v>
      </c>
      <c r="P138" s="4">
        <f t="shared" si="15"/>
        <v>2223.0810000000001</v>
      </c>
      <c r="Q138" s="4">
        <f t="shared" si="16"/>
        <v>-1726.0810000000001</v>
      </c>
      <c r="R138" s="10">
        <f t="shared" si="17"/>
        <v>-251420.95846000002</v>
      </c>
    </row>
    <row r="139" spans="1:18" x14ac:dyDescent="0.35">
      <c r="A139" s="4" t="s">
        <v>196</v>
      </c>
      <c r="B139" s="5" t="s">
        <v>26</v>
      </c>
      <c r="C139" s="5" t="s">
        <v>20</v>
      </c>
      <c r="D139" s="5" t="s">
        <v>13</v>
      </c>
      <c r="E139" s="6">
        <v>45699</v>
      </c>
      <c r="F139" s="6">
        <v>45709</v>
      </c>
      <c r="G139" s="4">
        <v>419</v>
      </c>
      <c r="H139" s="4">
        <v>0</v>
      </c>
      <c r="I139" s="7">
        <v>404.24</v>
      </c>
      <c r="J139" s="4">
        <v>10</v>
      </c>
      <c r="K139" s="4">
        <f>F139-E139</f>
        <v>10</v>
      </c>
      <c r="L139" s="4" t="str">
        <f>IF(K139&gt;J139,"LATE","ON TIME")</f>
        <v>ON TIME</v>
      </c>
      <c r="M139" s="4">
        <f t="shared" si="12"/>
        <v>41.9</v>
      </c>
      <c r="N139" s="4">
        <f t="shared" si="13"/>
        <v>419</v>
      </c>
      <c r="O139" s="4">
        <f t="shared" si="14"/>
        <v>37.71</v>
      </c>
      <c r="P139" s="4">
        <f t="shared" si="15"/>
        <v>1580.049</v>
      </c>
      <c r="Q139" s="4">
        <f t="shared" si="16"/>
        <v>-1161.049</v>
      </c>
      <c r="R139" s="10">
        <f t="shared" si="17"/>
        <v>-469342.44776000001</v>
      </c>
    </row>
    <row r="140" spans="1:18" hidden="1" x14ac:dyDescent="0.35">
      <c r="A140" s="4" t="s">
        <v>205</v>
      </c>
      <c r="B140" s="5" t="s">
        <v>26</v>
      </c>
      <c r="C140" s="5" t="s">
        <v>16</v>
      </c>
      <c r="D140" s="5" t="s">
        <v>24</v>
      </c>
      <c r="E140" s="6">
        <v>45691</v>
      </c>
      <c r="F140" s="6">
        <v>45701</v>
      </c>
      <c r="G140" s="4">
        <v>420</v>
      </c>
      <c r="H140" s="4">
        <v>0</v>
      </c>
      <c r="I140" s="7">
        <v>235.63</v>
      </c>
      <c r="J140" s="4">
        <v>10</v>
      </c>
      <c r="K140" s="4">
        <f>F140-E140</f>
        <v>10</v>
      </c>
      <c r="L140" s="4" t="str">
        <f>IF(K140&gt;J140,"LATE","ON TIME")</f>
        <v>ON TIME</v>
      </c>
      <c r="M140" s="4">
        <f t="shared" si="12"/>
        <v>42</v>
      </c>
      <c r="N140" s="4">
        <f t="shared" si="13"/>
        <v>420</v>
      </c>
      <c r="O140" s="4">
        <f t="shared" si="14"/>
        <v>37.800000000000004</v>
      </c>
      <c r="P140" s="4">
        <f t="shared" si="15"/>
        <v>1587.6000000000001</v>
      </c>
      <c r="Q140" s="4">
        <f t="shared" si="16"/>
        <v>-1167.6000000000001</v>
      </c>
      <c r="R140" s="10">
        <f t="shared" si="17"/>
        <v>-275121.58800000005</v>
      </c>
    </row>
    <row r="141" spans="1:18" hidden="1" x14ac:dyDescent="0.35">
      <c r="A141" s="4" t="s">
        <v>245</v>
      </c>
      <c r="B141" s="5" t="s">
        <v>15</v>
      </c>
      <c r="C141" s="5" t="s">
        <v>16</v>
      </c>
      <c r="D141" s="5" t="s">
        <v>27</v>
      </c>
      <c r="E141" s="6">
        <v>45757</v>
      </c>
      <c r="F141" s="6">
        <v>45767</v>
      </c>
      <c r="G141" s="4">
        <v>274</v>
      </c>
      <c r="H141" s="4">
        <v>0</v>
      </c>
      <c r="I141" s="7">
        <v>287.94</v>
      </c>
      <c r="J141" s="4">
        <v>10</v>
      </c>
      <c r="K141" s="4">
        <f>F141-E141</f>
        <v>10</v>
      </c>
      <c r="L141" s="4" t="str">
        <f>IF(K141&gt;J141,"LATE","ON TIME")</f>
        <v>ON TIME</v>
      </c>
      <c r="M141" s="4">
        <f t="shared" si="12"/>
        <v>27.4</v>
      </c>
      <c r="N141" s="4">
        <f t="shared" si="13"/>
        <v>274</v>
      </c>
      <c r="O141" s="4">
        <f t="shared" si="14"/>
        <v>24.66</v>
      </c>
      <c r="P141" s="4">
        <f t="shared" si="15"/>
        <v>675.68399999999997</v>
      </c>
      <c r="Q141" s="4">
        <f t="shared" si="16"/>
        <v>-401.68399999999997</v>
      </c>
      <c r="R141" s="10">
        <f t="shared" si="17"/>
        <v>-115660.89095999999</v>
      </c>
    </row>
    <row r="142" spans="1:18" hidden="1" x14ac:dyDescent="0.35">
      <c r="A142" s="4" t="s">
        <v>254</v>
      </c>
      <c r="B142" s="5" t="s">
        <v>11</v>
      </c>
      <c r="C142" s="5" t="s">
        <v>16</v>
      </c>
      <c r="D142" s="5" t="s">
        <v>17</v>
      </c>
      <c r="E142" s="6">
        <v>45753</v>
      </c>
      <c r="F142" s="6">
        <v>45763</v>
      </c>
      <c r="G142" s="4">
        <v>52</v>
      </c>
      <c r="H142" s="4">
        <v>0</v>
      </c>
      <c r="I142" s="7">
        <v>277.27</v>
      </c>
      <c r="J142" s="4">
        <v>10</v>
      </c>
      <c r="K142" s="4">
        <f>F142-E142</f>
        <v>10</v>
      </c>
      <c r="L142" s="4" t="str">
        <f>IF(K142&gt;J142,"LATE","ON TIME")</f>
        <v>ON TIME</v>
      </c>
      <c r="M142" s="4">
        <f t="shared" si="12"/>
        <v>5.2</v>
      </c>
      <c r="N142" s="4">
        <f t="shared" si="13"/>
        <v>52</v>
      </c>
      <c r="O142" s="4">
        <f t="shared" si="14"/>
        <v>4.6800000000000006</v>
      </c>
      <c r="P142" s="4">
        <f t="shared" si="15"/>
        <v>24.336000000000006</v>
      </c>
      <c r="Q142" s="4">
        <f t="shared" si="16"/>
        <v>27.663999999999994</v>
      </c>
      <c r="R142" s="10">
        <f t="shared" si="17"/>
        <v>7670.3972799999983</v>
      </c>
    </row>
    <row r="143" spans="1:18" hidden="1" x14ac:dyDescent="0.35">
      <c r="A143" s="4" t="s">
        <v>258</v>
      </c>
      <c r="B143" s="5" t="s">
        <v>26</v>
      </c>
      <c r="C143" s="5" t="s">
        <v>16</v>
      </c>
      <c r="D143" s="5" t="s">
        <v>27</v>
      </c>
      <c r="E143" s="6">
        <v>45690</v>
      </c>
      <c r="F143" s="6">
        <v>45700</v>
      </c>
      <c r="G143" s="4">
        <v>107</v>
      </c>
      <c r="H143" s="4">
        <v>0</v>
      </c>
      <c r="I143" s="7">
        <v>103.24</v>
      </c>
      <c r="J143" s="4">
        <v>5</v>
      </c>
      <c r="K143" s="4">
        <f>F143-E143</f>
        <v>10</v>
      </c>
      <c r="L143" s="4" t="str">
        <f>IF(K143&gt;J143,"LATE","ON TIME")</f>
        <v>LATE</v>
      </c>
      <c r="M143" s="4">
        <f t="shared" si="12"/>
        <v>21.4</v>
      </c>
      <c r="N143" s="4">
        <f t="shared" si="13"/>
        <v>107</v>
      </c>
      <c r="O143" s="4">
        <f t="shared" si="14"/>
        <v>19.259999999999998</v>
      </c>
      <c r="P143" s="4">
        <f t="shared" si="15"/>
        <v>412.16399999999993</v>
      </c>
      <c r="Q143" s="4">
        <f t="shared" si="16"/>
        <v>-305.16399999999993</v>
      </c>
      <c r="R143" s="10">
        <f t="shared" si="17"/>
        <v>-31505.131359999992</v>
      </c>
    </row>
    <row r="144" spans="1:18" x14ac:dyDescent="0.35">
      <c r="A144" s="4" t="s">
        <v>47</v>
      </c>
      <c r="B144" s="5" t="s">
        <v>11</v>
      </c>
      <c r="C144" s="5" t="s">
        <v>20</v>
      </c>
      <c r="D144" s="5" t="s">
        <v>13</v>
      </c>
      <c r="E144" s="6">
        <v>45740</v>
      </c>
      <c r="F144" s="6">
        <v>45749</v>
      </c>
      <c r="G144" s="4">
        <v>242</v>
      </c>
      <c r="H144" s="4">
        <v>0</v>
      </c>
      <c r="I144" s="7">
        <v>460.7</v>
      </c>
      <c r="J144" s="4">
        <v>5</v>
      </c>
      <c r="K144" s="4">
        <f>F144-E144</f>
        <v>9</v>
      </c>
      <c r="L144" s="4" t="str">
        <f>IF(K144&gt;J144,"LATE","ON TIME")</f>
        <v>LATE</v>
      </c>
      <c r="M144" s="4">
        <f t="shared" si="12"/>
        <v>48.4</v>
      </c>
      <c r="N144" s="4">
        <f t="shared" si="13"/>
        <v>242</v>
      </c>
      <c r="O144" s="4">
        <f t="shared" si="14"/>
        <v>43.56</v>
      </c>
      <c r="P144" s="4">
        <f t="shared" si="15"/>
        <v>2108.3040000000001</v>
      </c>
      <c r="Q144" s="4">
        <f t="shared" si="16"/>
        <v>-1866.3040000000001</v>
      </c>
      <c r="R144" s="10">
        <f t="shared" si="17"/>
        <v>-859806.25280000002</v>
      </c>
    </row>
    <row r="145" spans="1:18" x14ac:dyDescent="0.35">
      <c r="A145" s="4" t="s">
        <v>51</v>
      </c>
      <c r="B145" s="5" t="s">
        <v>26</v>
      </c>
      <c r="C145" s="5" t="s">
        <v>20</v>
      </c>
      <c r="D145" s="5" t="s">
        <v>13</v>
      </c>
      <c r="E145" s="6">
        <v>45723</v>
      </c>
      <c r="F145" s="6">
        <v>45732</v>
      </c>
      <c r="G145" s="4">
        <v>20</v>
      </c>
      <c r="H145" s="4">
        <v>0</v>
      </c>
      <c r="I145" s="7">
        <v>235.16</v>
      </c>
      <c r="J145" s="4">
        <v>6</v>
      </c>
      <c r="K145" s="4">
        <f>F145-E145</f>
        <v>9</v>
      </c>
      <c r="L145" s="4" t="str">
        <f>IF(K145&gt;J145,"LATE","ON TIME")</f>
        <v>LATE</v>
      </c>
      <c r="M145" s="4">
        <f t="shared" si="12"/>
        <v>3.3333333333333335</v>
      </c>
      <c r="N145" s="4">
        <f t="shared" si="13"/>
        <v>20</v>
      </c>
      <c r="O145" s="4">
        <f t="shared" si="14"/>
        <v>3</v>
      </c>
      <c r="P145" s="4">
        <f t="shared" si="15"/>
        <v>10</v>
      </c>
      <c r="Q145" s="4">
        <f t="shared" si="16"/>
        <v>10</v>
      </c>
      <c r="R145" s="10">
        <f t="shared" si="17"/>
        <v>2351.6</v>
      </c>
    </row>
    <row r="146" spans="1:18" hidden="1" x14ac:dyDescent="0.35">
      <c r="A146" s="4" t="s">
        <v>54</v>
      </c>
      <c r="B146" s="5" t="s">
        <v>26</v>
      </c>
      <c r="C146" s="5" t="s">
        <v>20</v>
      </c>
      <c r="D146" s="5" t="s">
        <v>17</v>
      </c>
      <c r="E146" s="6">
        <v>45709</v>
      </c>
      <c r="F146" s="6">
        <v>45718</v>
      </c>
      <c r="G146" s="4">
        <v>219</v>
      </c>
      <c r="H146" s="4">
        <v>0</v>
      </c>
      <c r="I146" s="7">
        <v>436.39</v>
      </c>
      <c r="J146" s="4">
        <v>9</v>
      </c>
      <c r="K146" s="4">
        <f>F146-E146</f>
        <v>9</v>
      </c>
      <c r="L146" s="4" t="str">
        <f>IF(K146&gt;J146,"LATE","ON TIME")</f>
        <v>ON TIME</v>
      </c>
      <c r="M146" s="4">
        <f t="shared" si="12"/>
        <v>24.333333333333332</v>
      </c>
      <c r="N146" s="4">
        <f t="shared" si="13"/>
        <v>219</v>
      </c>
      <c r="O146" s="4">
        <f t="shared" si="14"/>
        <v>21.9</v>
      </c>
      <c r="P146" s="4">
        <f t="shared" si="15"/>
        <v>532.9</v>
      </c>
      <c r="Q146" s="4">
        <f t="shared" si="16"/>
        <v>-313.89999999999998</v>
      </c>
      <c r="R146" s="10">
        <f t="shared" si="17"/>
        <v>-136982.821</v>
      </c>
    </row>
    <row r="147" spans="1:18" hidden="1" x14ac:dyDescent="0.35">
      <c r="A147" s="4" t="s">
        <v>73</v>
      </c>
      <c r="B147" s="5" t="s">
        <v>22</v>
      </c>
      <c r="C147" s="5" t="s">
        <v>16</v>
      </c>
      <c r="D147" s="5" t="s">
        <v>24</v>
      </c>
      <c r="E147" s="6">
        <v>45698</v>
      </c>
      <c r="F147" s="6">
        <v>45707</v>
      </c>
      <c r="G147" s="4">
        <v>404</v>
      </c>
      <c r="H147" s="4">
        <v>1</v>
      </c>
      <c r="I147" s="7">
        <v>104.29</v>
      </c>
      <c r="J147" s="4">
        <v>4</v>
      </c>
      <c r="K147" s="4">
        <f>F147-E147</f>
        <v>9</v>
      </c>
      <c r="L147" s="4" t="str">
        <f>IF(K147&gt;J147,"LATE","ON TIME")</f>
        <v>LATE</v>
      </c>
      <c r="M147" s="4">
        <f t="shared" si="12"/>
        <v>101</v>
      </c>
      <c r="N147" s="4">
        <f t="shared" si="13"/>
        <v>404</v>
      </c>
      <c r="O147" s="4">
        <f t="shared" si="14"/>
        <v>90.9</v>
      </c>
      <c r="P147" s="4">
        <f t="shared" si="15"/>
        <v>9180.9000000000015</v>
      </c>
      <c r="Q147" s="4">
        <f t="shared" si="16"/>
        <v>-8776.9000000000015</v>
      </c>
      <c r="R147" s="10">
        <f t="shared" si="17"/>
        <v>-915342.90100000019</v>
      </c>
    </row>
    <row r="148" spans="1:18" hidden="1" x14ac:dyDescent="0.35">
      <c r="A148" s="4" t="s">
        <v>80</v>
      </c>
      <c r="B148" s="5" t="s">
        <v>11</v>
      </c>
      <c r="C148" s="5" t="s">
        <v>12</v>
      </c>
      <c r="D148" s="5" t="s">
        <v>24</v>
      </c>
      <c r="E148" s="6">
        <v>45721</v>
      </c>
      <c r="F148" s="6">
        <v>45730</v>
      </c>
      <c r="G148" s="4">
        <v>394</v>
      </c>
      <c r="H148" s="4">
        <v>0</v>
      </c>
      <c r="I148" s="7">
        <v>188.39</v>
      </c>
      <c r="J148" s="4">
        <v>9</v>
      </c>
      <c r="K148" s="4">
        <f>F148-E148</f>
        <v>9</v>
      </c>
      <c r="L148" s="4" t="str">
        <f>IF(K148&gt;J148,"LATE","ON TIME")</f>
        <v>ON TIME</v>
      </c>
      <c r="M148" s="4">
        <f t="shared" si="12"/>
        <v>43.777777777777779</v>
      </c>
      <c r="N148" s="4">
        <f t="shared" si="13"/>
        <v>394</v>
      </c>
      <c r="O148" s="4">
        <f t="shared" si="14"/>
        <v>39.4</v>
      </c>
      <c r="P148" s="4">
        <f t="shared" si="15"/>
        <v>1724.8444444444444</v>
      </c>
      <c r="Q148" s="4">
        <f t="shared" si="16"/>
        <v>-1330.8444444444444</v>
      </c>
      <c r="R148" s="10">
        <f t="shared" si="17"/>
        <v>-250717.78488888885</v>
      </c>
    </row>
    <row r="149" spans="1:18" x14ac:dyDescent="0.35">
      <c r="A149" s="4" t="s">
        <v>96</v>
      </c>
      <c r="B149" s="5" t="s">
        <v>22</v>
      </c>
      <c r="C149" s="5" t="s">
        <v>23</v>
      </c>
      <c r="D149" s="5" t="s">
        <v>13</v>
      </c>
      <c r="E149" s="6">
        <v>45733</v>
      </c>
      <c r="F149" s="6">
        <v>45742</v>
      </c>
      <c r="G149" s="4">
        <v>134</v>
      </c>
      <c r="H149" s="4">
        <v>0</v>
      </c>
      <c r="I149" s="7">
        <v>117.73</v>
      </c>
      <c r="J149" s="4">
        <v>9</v>
      </c>
      <c r="K149" s="4">
        <f>F149-E149</f>
        <v>9</v>
      </c>
      <c r="L149" s="4" t="str">
        <f>IF(K149&gt;J149,"LATE","ON TIME")</f>
        <v>ON TIME</v>
      </c>
      <c r="M149" s="4">
        <f t="shared" si="12"/>
        <v>14.888888888888889</v>
      </c>
      <c r="N149" s="4">
        <f t="shared" si="13"/>
        <v>134</v>
      </c>
      <c r="O149" s="4">
        <f t="shared" si="14"/>
        <v>13.4</v>
      </c>
      <c r="P149" s="4">
        <f t="shared" si="15"/>
        <v>199.51111111111112</v>
      </c>
      <c r="Q149" s="4">
        <f t="shared" si="16"/>
        <v>-65.51111111111112</v>
      </c>
      <c r="R149" s="10">
        <f t="shared" si="17"/>
        <v>-7712.6231111111128</v>
      </c>
    </row>
    <row r="150" spans="1:18" hidden="1" x14ac:dyDescent="0.35">
      <c r="A150" s="4" t="s">
        <v>121</v>
      </c>
      <c r="B150" s="5" t="s">
        <v>26</v>
      </c>
      <c r="C150" s="5" t="s">
        <v>12</v>
      </c>
      <c r="D150" s="5" t="s">
        <v>17</v>
      </c>
      <c r="E150" s="6">
        <v>45683</v>
      </c>
      <c r="F150" s="6">
        <v>45692</v>
      </c>
      <c r="G150" s="4">
        <v>367</v>
      </c>
      <c r="H150" s="4">
        <v>1</v>
      </c>
      <c r="I150" s="7">
        <v>462.88</v>
      </c>
      <c r="J150" s="4">
        <v>9</v>
      </c>
      <c r="K150" s="4">
        <f>F150-E150</f>
        <v>9</v>
      </c>
      <c r="L150" s="4" t="str">
        <f>IF(K150&gt;J150,"LATE","ON TIME")</f>
        <v>ON TIME</v>
      </c>
      <c r="M150" s="4">
        <f t="shared" si="12"/>
        <v>40.777777777777779</v>
      </c>
      <c r="N150" s="4">
        <f t="shared" si="13"/>
        <v>367</v>
      </c>
      <c r="O150" s="4">
        <f t="shared" si="14"/>
        <v>36.700000000000003</v>
      </c>
      <c r="P150" s="4">
        <f t="shared" si="15"/>
        <v>1496.5444444444445</v>
      </c>
      <c r="Q150" s="4">
        <f t="shared" si="16"/>
        <v>-1129.5444444444445</v>
      </c>
      <c r="R150" s="10">
        <f t="shared" si="17"/>
        <v>-522843.53244444443</v>
      </c>
    </row>
    <row r="151" spans="1:18" x14ac:dyDescent="0.35">
      <c r="A151" s="4" t="s">
        <v>138</v>
      </c>
      <c r="B151" s="5" t="s">
        <v>26</v>
      </c>
      <c r="C151" s="5" t="s">
        <v>12</v>
      </c>
      <c r="D151" s="5" t="s">
        <v>13</v>
      </c>
      <c r="E151" s="6">
        <v>45716</v>
      </c>
      <c r="F151" s="6">
        <v>45725</v>
      </c>
      <c r="G151" s="4">
        <v>197</v>
      </c>
      <c r="H151" s="4">
        <v>0</v>
      </c>
      <c r="I151" s="7">
        <v>223.23</v>
      </c>
      <c r="J151" s="4">
        <v>9</v>
      </c>
      <c r="K151" s="4">
        <f>F151-E151</f>
        <v>9</v>
      </c>
      <c r="L151" s="4" t="str">
        <f>IF(K151&gt;J151,"LATE","ON TIME")</f>
        <v>ON TIME</v>
      </c>
      <c r="M151" s="4">
        <f t="shared" si="12"/>
        <v>21.888888888888889</v>
      </c>
      <c r="N151" s="4">
        <f t="shared" si="13"/>
        <v>197</v>
      </c>
      <c r="O151" s="4">
        <f t="shared" si="14"/>
        <v>19.7</v>
      </c>
      <c r="P151" s="4">
        <f t="shared" si="15"/>
        <v>431.21111111111111</v>
      </c>
      <c r="Q151" s="4">
        <f t="shared" si="16"/>
        <v>-234.21111111111111</v>
      </c>
      <c r="R151" s="10">
        <f t="shared" si="17"/>
        <v>-52282.946333333333</v>
      </c>
    </row>
    <row r="152" spans="1:18" x14ac:dyDescent="0.35">
      <c r="A152" s="4" t="s">
        <v>152</v>
      </c>
      <c r="B152" s="5" t="s">
        <v>36</v>
      </c>
      <c r="C152" s="5" t="s">
        <v>23</v>
      </c>
      <c r="D152" s="5" t="s">
        <v>13</v>
      </c>
      <c r="E152" s="6">
        <v>45742</v>
      </c>
      <c r="F152" s="6">
        <v>45751</v>
      </c>
      <c r="G152" s="4">
        <v>85</v>
      </c>
      <c r="H152" s="4">
        <v>1</v>
      </c>
      <c r="I152" s="7">
        <v>56.02</v>
      </c>
      <c r="J152" s="4">
        <v>9</v>
      </c>
      <c r="K152" s="4">
        <f>F152-E152</f>
        <v>9</v>
      </c>
      <c r="L152" s="4" t="str">
        <f>IF(K152&gt;J152,"LATE","ON TIME")</f>
        <v>ON TIME</v>
      </c>
      <c r="M152" s="4">
        <f t="shared" si="12"/>
        <v>9.4444444444444446</v>
      </c>
      <c r="N152" s="4">
        <f t="shared" si="13"/>
        <v>85</v>
      </c>
      <c r="O152" s="4">
        <f t="shared" si="14"/>
        <v>8.5</v>
      </c>
      <c r="P152" s="4">
        <f t="shared" si="15"/>
        <v>80.277777777777786</v>
      </c>
      <c r="Q152" s="4">
        <f t="shared" si="16"/>
        <v>4.7222222222222143</v>
      </c>
      <c r="R152" s="10">
        <f t="shared" si="17"/>
        <v>264.53888888888844</v>
      </c>
    </row>
    <row r="153" spans="1:18" hidden="1" x14ac:dyDescent="0.35">
      <c r="A153" s="4" t="s">
        <v>153</v>
      </c>
      <c r="B153" s="5" t="s">
        <v>11</v>
      </c>
      <c r="C153" s="5" t="s">
        <v>16</v>
      </c>
      <c r="D153" s="5" t="s">
        <v>24</v>
      </c>
      <c r="E153" s="6">
        <v>45698</v>
      </c>
      <c r="F153" s="6">
        <v>45707</v>
      </c>
      <c r="G153" s="4">
        <v>214</v>
      </c>
      <c r="H153" s="4">
        <v>0</v>
      </c>
      <c r="I153" s="7">
        <v>282.16000000000003</v>
      </c>
      <c r="J153" s="4">
        <v>9</v>
      </c>
      <c r="K153" s="4">
        <f>F153-E153</f>
        <v>9</v>
      </c>
      <c r="L153" s="4" t="str">
        <f>IF(K153&gt;J153,"LATE","ON TIME")</f>
        <v>ON TIME</v>
      </c>
      <c r="M153" s="4">
        <f t="shared" si="12"/>
        <v>23.777777777777779</v>
      </c>
      <c r="N153" s="4">
        <f t="shared" si="13"/>
        <v>214</v>
      </c>
      <c r="O153" s="4">
        <f t="shared" si="14"/>
        <v>21.400000000000002</v>
      </c>
      <c r="P153" s="4">
        <f t="shared" si="15"/>
        <v>508.84444444444449</v>
      </c>
      <c r="Q153" s="4">
        <f t="shared" si="16"/>
        <v>-294.84444444444449</v>
      </c>
      <c r="R153" s="10">
        <f t="shared" si="17"/>
        <v>-83193.308444444468</v>
      </c>
    </row>
    <row r="154" spans="1:18" hidden="1" x14ac:dyDescent="0.35">
      <c r="A154" s="4" t="s">
        <v>160</v>
      </c>
      <c r="B154" s="5" t="s">
        <v>22</v>
      </c>
      <c r="C154" s="5" t="s">
        <v>16</v>
      </c>
      <c r="D154" s="5" t="s">
        <v>17</v>
      </c>
      <c r="E154" s="6">
        <v>45755</v>
      </c>
      <c r="F154" s="6">
        <v>45764</v>
      </c>
      <c r="G154" s="4">
        <v>57</v>
      </c>
      <c r="H154" s="4">
        <v>0</v>
      </c>
      <c r="I154" s="7">
        <v>285.07</v>
      </c>
      <c r="J154" s="4">
        <v>9</v>
      </c>
      <c r="K154" s="4">
        <f>F154-E154</f>
        <v>9</v>
      </c>
      <c r="L154" s="4" t="str">
        <f>IF(K154&gt;J154,"LATE","ON TIME")</f>
        <v>ON TIME</v>
      </c>
      <c r="M154" s="4">
        <f t="shared" si="12"/>
        <v>6.333333333333333</v>
      </c>
      <c r="N154" s="4">
        <f t="shared" si="13"/>
        <v>57</v>
      </c>
      <c r="O154" s="4">
        <f t="shared" si="14"/>
        <v>5.7</v>
      </c>
      <c r="P154" s="4">
        <f t="shared" si="15"/>
        <v>36.1</v>
      </c>
      <c r="Q154" s="4">
        <f t="shared" si="16"/>
        <v>20.9</v>
      </c>
      <c r="R154" s="10">
        <f t="shared" si="17"/>
        <v>5957.9629999999997</v>
      </c>
    </row>
    <row r="155" spans="1:18" hidden="1" x14ac:dyDescent="0.35">
      <c r="A155" s="4" t="s">
        <v>172</v>
      </c>
      <c r="B155" s="5" t="s">
        <v>26</v>
      </c>
      <c r="C155" s="5" t="s">
        <v>16</v>
      </c>
      <c r="D155" s="5" t="s">
        <v>27</v>
      </c>
      <c r="E155" s="6">
        <v>45683</v>
      </c>
      <c r="F155" s="6">
        <v>45692</v>
      </c>
      <c r="G155" s="4">
        <v>5</v>
      </c>
      <c r="H155" s="4">
        <v>0</v>
      </c>
      <c r="I155" s="7">
        <v>85.16</v>
      </c>
      <c r="J155" s="4">
        <v>9</v>
      </c>
      <c r="K155" s="4">
        <f>F155-E155</f>
        <v>9</v>
      </c>
      <c r="L155" s="4" t="str">
        <f>IF(K155&gt;J155,"LATE","ON TIME")</f>
        <v>ON TIME</v>
      </c>
      <c r="M155" s="4">
        <f t="shared" si="12"/>
        <v>0.55555555555555558</v>
      </c>
      <c r="N155" s="4">
        <f t="shared" si="13"/>
        <v>5</v>
      </c>
      <c r="O155" s="4">
        <f t="shared" si="14"/>
        <v>0.5</v>
      </c>
      <c r="P155" s="4">
        <f t="shared" si="15"/>
        <v>0.27777777777777779</v>
      </c>
      <c r="Q155" s="4">
        <f t="shared" si="16"/>
        <v>4.7222222222222223</v>
      </c>
      <c r="R155" s="10">
        <f t="shared" si="17"/>
        <v>402.14444444444445</v>
      </c>
    </row>
    <row r="156" spans="1:18" hidden="1" x14ac:dyDescent="0.35">
      <c r="A156" s="4" t="s">
        <v>179</v>
      </c>
      <c r="B156" s="5" t="s">
        <v>22</v>
      </c>
      <c r="C156" s="5" t="s">
        <v>23</v>
      </c>
      <c r="D156" s="5" t="s">
        <v>24</v>
      </c>
      <c r="E156" s="6">
        <v>45743</v>
      </c>
      <c r="F156" s="6">
        <v>45752</v>
      </c>
      <c r="G156" s="4">
        <v>374</v>
      </c>
      <c r="H156" s="4">
        <v>1</v>
      </c>
      <c r="I156" s="7">
        <v>339.35</v>
      </c>
      <c r="J156" s="4">
        <v>9</v>
      </c>
      <c r="K156" s="4">
        <f>F156-E156</f>
        <v>9</v>
      </c>
      <c r="L156" s="4" t="str">
        <f>IF(K156&gt;J156,"LATE","ON TIME")</f>
        <v>ON TIME</v>
      </c>
      <c r="M156" s="4">
        <f t="shared" si="12"/>
        <v>41.555555555555557</v>
      </c>
      <c r="N156" s="4">
        <f t="shared" si="13"/>
        <v>374</v>
      </c>
      <c r="O156" s="4">
        <f t="shared" si="14"/>
        <v>37.400000000000006</v>
      </c>
      <c r="P156" s="4">
        <f t="shared" si="15"/>
        <v>1554.1777777777781</v>
      </c>
      <c r="Q156" s="4">
        <f t="shared" si="16"/>
        <v>-1180.1777777777781</v>
      </c>
      <c r="R156" s="10">
        <f t="shared" si="17"/>
        <v>-400493.32888888905</v>
      </c>
    </row>
    <row r="157" spans="1:18" hidden="1" x14ac:dyDescent="0.35">
      <c r="A157" s="4" t="s">
        <v>186</v>
      </c>
      <c r="B157" s="5" t="s">
        <v>15</v>
      </c>
      <c r="C157" s="5" t="s">
        <v>16</v>
      </c>
      <c r="D157" s="5" t="s">
        <v>17</v>
      </c>
      <c r="E157" s="6">
        <v>45755</v>
      </c>
      <c r="F157" s="6">
        <v>45764</v>
      </c>
      <c r="G157" s="4">
        <v>424</v>
      </c>
      <c r="H157" s="4">
        <v>0</v>
      </c>
      <c r="I157" s="7">
        <v>408.12</v>
      </c>
      <c r="J157" s="4">
        <v>9</v>
      </c>
      <c r="K157" s="4">
        <f>F157-E157</f>
        <v>9</v>
      </c>
      <c r="L157" s="4" t="str">
        <f>IF(K157&gt;J157,"LATE","ON TIME")</f>
        <v>ON TIME</v>
      </c>
      <c r="M157" s="4">
        <f t="shared" si="12"/>
        <v>47.111111111111114</v>
      </c>
      <c r="N157" s="4">
        <f t="shared" si="13"/>
        <v>424</v>
      </c>
      <c r="O157" s="4">
        <f t="shared" si="14"/>
        <v>42.400000000000006</v>
      </c>
      <c r="P157" s="4">
        <f t="shared" si="15"/>
        <v>1997.5111111111114</v>
      </c>
      <c r="Q157" s="4">
        <f t="shared" si="16"/>
        <v>-1573.5111111111114</v>
      </c>
      <c r="R157" s="10">
        <f t="shared" si="17"/>
        <v>-642181.35466666683</v>
      </c>
    </row>
    <row r="158" spans="1:18" hidden="1" x14ac:dyDescent="0.35">
      <c r="A158" s="4" t="s">
        <v>216</v>
      </c>
      <c r="B158" s="5" t="s">
        <v>11</v>
      </c>
      <c r="C158" s="5" t="s">
        <v>16</v>
      </c>
      <c r="D158" s="5" t="s">
        <v>17</v>
      </c>
      <c r="E158" s="6">
        <v>45757</v>
      </c>
      <c r="F158" s="6">
        <v>45766</v>
      </c>
      <c r="G158" s="4">
        <v>224</v>
      </c>
      <c r="H158" s="4">
        <v>0</v>
      </c>
      <c r="I158" s="7">
        <v>126.15</v>
      </c>
      <c r="J158" s="4">
        <v>9</v>
      </c>
      <c r="K158" s="4">
        <f>F158-E158</f>
        <v>9</v>
      </c>
      <c r="L158" s="4" t="str">
        <f>IF(K158&gt;J158,"LATE","ON TIME")</f>
        <v>ON TIME</v>
      </c>
      <c r="M158" s="4">
        <f t="shared" si="12"/>
        <v>24.888888888888889</v>
      </c>
      <c r="N158" s="4">
        <f t="shared" si="13"/>
        <v>224</v>
      </c>
      <c r="O158" s="4">
        <f t="shared" si="14"/>
        <v>22.400000000000002</v>
      </c>
      <c r="P158" s="4">
        <f t="shared" si="15"/>
        <v>557.51111111111118</v>
      </c>
      <c r="Q158" s="4">
        <f t="shared" si="16"/>
        <v>-333.51111111111118</v>
      </c>
      <c r="R158" s="10">
        <f t="shared" si="17"/>
        <v>-42072.426666666674</v>
      </c>
    </row>
    <row r="159" spans="1:18" hidden="1" x14ac:dyDescent="0.35">
      <c r="A159" s="4" t="s">
        <v>236</v>
      </c>
      <c r="B159" s="5" t="s">
        <v>26</v>
      </c>
      <c r="C159" s="5" t="s">
        <v>16</v>
      </c>
      <c r="D159" s="5" t="s">
        <v>17</v>
      </c>
      <c r="E159" s="6">
        <v>45700</v>
      </c>
      <c r="F159" s="6">
        <v>45709</v>
      </c>
      <c r="G159" s="4">
        <v>421</v>
      </c>
      <c r="H159" s="4">
        <v>0</v>
      </c>
      <c r="I159" s="7">
        <v>486.54</v>
      </c>
      <c r="J159" s="4">
        <v>9</v>
      </c>
      <c r="K159" s="4">
        <f>F159-E159</f>
        <v>9</v>
      </c>
      <c r="L159" s="4" t="str">
        <f>IF(K159&gt;J159,"LATE","ON TIME")</f>
        <v>ON TIME</v>
      </c>
      <c r="M159" s="4">
        <f t="shared" si="12"/>
        <v>46.777777777777779</v>
      </c>
      <c r="N159" s="4">
        <f t="shared" si="13"/>
        <v>421</v>
      </c>
      <c r="O159" s="4">
        <f t="shared" si="14"/>
        <v>42.1</v>
      </c>
      <c r="P159" s="4">
        <f t="shared" si="15"/>
        <v>1969.3444444444444</v>
      </c>
      <c r="Q159" s="4">
        <f t="shared" si="16"/>
        <v>-1548.3444444444444</v>
      </c>
      <c r="R159" s="10">
        <f t="shared" si="17"/>
        <v>-753331.50600000005</v>
      </c>
    </row>
    <row r="160" spans="1:18" x14ac:dyDescent="0.35">
      <c r="A160" s="4" t="s">
        <v>269</v>
      </c>
      <c r="B160" s="5" t="s">
        <v>26</v>
      </c>
      <c r="C160" s="5" t="s">
        <v>16</v>
      </c>
      <c r="D160" s="5" t="s">
        <v>13</v>
      </c>
      <c r="E160" s="6">
        <v>45756</v>
      </c>
      <c r="F160" s="6">
        <v>45765</v>
      </c>
      <c r="G160" s="4">
        <v>42</v>
      </c>
      <c r="H160" s="4">
        <v>0</v>
      </c>
      <c r="I160" s="7">
        <v>253.83</v>
      </c>
      <c r="J160" s="4">
        <v>8</v>
      </c>
      <c r="K160" s="4">
        <f>F160-E160</f>
        <v>9</v>
      </c>
      <c r="L160" s="4" t="str">
        <f>IF(K160&gt;J160,"LATE","ON TIME")</f>
        <v>LATE</v>
      </c>
      <c r="M160" s="4">
        <f t="shared" si="12"/>
        <v>5.25</v>
      </c>
      <c r="N160" s="4">
        <f t="shared" si="13"/>
        <v>42</v>
      </c>
      <c r="O160" s="4">
        <f t="shared" si="14"/>
        <v>4.7250000000000005</v>
      </c>
      <c r="P160" s="4">
        <f t="shared" si="15"/>
        <v>24.806250000000002</v>
      </c>
      <c r="Q160" s="4">
        <f t="shared" si="16"/>
        <v>17.193749999999998</v>
      </c>
      <c r="R160" s="10">
        <f t="shared" si="17"/>
        <v>4364.2895625000001</v>
      </c>
    </row>
    <row r="161" spans="1:18" hidden="1" x14ac:dyDescent="0.35">
      <c r="A161" s="4" t="s">
        <v>270</v>
      </c>
      <c r="B161" s="5" t="s">
        <v>36</v>
      </c>
      <c r="C161" s="5" t="s">
        <v>16</v>
      </c>
      <c r="D161" s="5" t="s">
        <v>24</v>
      </c>
      <c r="E161" s="6">
        <v>45713</v>
      </c>
      <c r="F161" s="6">
        <v>45722</v>
      </c>
      <c r="G161" s="4">
        <v>323</v>
      </c>
      <c r="H161" s="4">
        <v>0</v>
      </c>
      <c r="I161" s="7">
        <v>389.24</v>
      </c>
      <c r="J161" s="4">
        <v>9</v>
      </c>
      <c r="K161" s="4">
        <f>F161-E161</f>
        <v>9</v>
      </c>
      <c r="L161" s="4" t="str">
        <f>IF(K161&gt;J161,"LATE","ON TIME")</f>
        <v>ON TIME</v>
      </c>
      <c r="M161" s="4">
        <f t="shared" si="12"/>
        <v>35.888888888888886</v>
      </c>
      <c r="N161" s="4">
        <f t="shared" si="13"/>
        <v>323</v>
      </c>
      <c r="O161" s="4">
        <f t="shared" si="14"/>
        <v>32.299999999999997</v>
      </c>
      <c r="P161" s="4">
        <f t="shared" si="15"/>
        <v>1159.211111111111</v>
      </c>
      <c r="Q161" s="4">
        <f t="shared" si="16"/>
        <v>-836.21111111111099</v>
      </c>
      <c r="R161" s="10">
        <f t="shared" si="17"/>
        <v>-325486.81288888888</v>
      </c>
    </row>
    <row r="162" spans="1:18" x14ac:dyDescent="0.35">
      <c r="A162" s="4" t="s">
        <v>19</v>
      </c>
      <c r="B162" s="5" t="s">
        <v>11</v>
      </c>
      <c r="C162" s="5" t="s">
        <v>20</v>
      </c>
      <c r="D162" s="5" t="s">
        <v>13</v>
      </c>
      <c r="E162" s="6">
        <v>45686</v>
      </c>
      <c r="F162" s="6">
        <v>45694</v>
      </c>
      <c r="G162" s="4">
        <v>151</v>
      </c>
      <c r="H162" s="4">
        <v>0</v>
      </c>
      <c r="I162" s="7">
        <v>123.17</v>
      </c>
      <c r="J162" s="4">
        <v>8</v>
      </c>
      <c r="K162" s="4">
        <f>F162-E162</f>
        <v>8</v>
      </c>
      <c r="L162" s="4" t="str">
        <f>IF(K162&gt;J162,"LATE","ON TIME")</f>
        <v>ON TIME</v>
      </c>
      <c r="M162" s="4">
        <f t="shared" si="12"/>
        <v>18.875</v>
      </c>
      <c r="N162" s="4">
        <f t="shared" si="13"/>
        <v>151</v>
      </c>
      <c r="O162" s="4">
        <f t="shared" si="14"/>
        <v>16.987500000000001</v>
      </c>
      <c r="P162" s="4">
        <f t="shared" si="15"/>
        <v>320.63906250000002</v>
      </c>
      <c r="Q162" s="4">
        <f t="shared" si="16"/>
        <v>-169.63906250000002</v>
      </c>
      <c r="R162" s="10">
        <f t="shared" si="17"/>
        <v>-20894.443328125002</v>
      </c>
    </row>
    <row r="163" spans="1:18" hidden="1" x14ac:dyDescent="0.35">
      <c r="A163" s="4" t="s">
        <v>35</v>
      </c>
      <c r="B163" s="5" t="s">
        <v>36</v>
      </c>
      <c r="C163" s="5" t="s">
        <v>20</v>
      </c>
      <c r="D163" s="5" t="s">
        <v>17</v>
      </c>
      <c r="E163" s="6">
        <v>45697</v>
      </c>
      <c r="F163" s="6">
        <v>45705</v>
      </c>
      <c r="G163" s="4">
        <v>8</v>
      </c>
      <c r="H163" s="4">
        <v>0</v>
      </c>
      <c r="I163" s="7">
        <v>169.87</v>
      </c>
      <c r="J163" s="4">
        <v>8</v>
      </c>
      <c r="K163" s="4">
        <f>F163-E163</f>
        <v>8</v>
      </c>
      <c r="L163" s="4" t="str">
        <f>IF(K163&gt;J163,"LATE","ON TIME")</f>
        <v>ON TIME</v>
      </c>
      <c r="M163" s="4">
        <f t="shared" si="12"/>
        <v>1</v>
      </c>
      <c r="N163" s="4">
        <f t="shared" si="13"/>
        <v>8</v>
      </c>
      <c r="O163" s="4">
        <f t="shared" si="14"/>
        <v>0.9</v>
      </c>
      <c r="P163" s="4">
        <f t="shared" si="15"/>
        <v>0.9</v>
      </c>
      <c r="Q163" s="4">
        <f t="shared" si="16"/>
        <v>7.1</v>
      </c>
      <c r="R163" s="10">
        <f t="shared" si="17"/>
        <v>1206.077</v>
      </c>
    </row>
    <row r="164" spans="1:18" hidden="1" x14ac:dyDescent="0.35">
      <c r="A164" s="4" t="s">
        <v>58</v>
      </c>
      <c r="B164" s="5" t="s">
        <v>11</v>
      </c>
      <c r="C164" s="5" t="s">
        <v>20</v>
      </c>
      <c r="D164" s="5" t="s">
        <v>17</v>
      </c>
      <c r="E164" s="6">
        <v>45743</v>
      </c>
      <c r="F164" s="6">
        <v>45751</v>
      </c>
      <c r="G164" s="4">
        <v>471</v>
      </c>
      <c r="H164" s="4">
        <v>0</v>
      </c>
      <c r="I164" s="7">
        <v>407.59</v>
      </c>
      <c r="J164" s="4">
        <v>6</v>
      </c>
      <c r="K164" s="4">
        <f>F164-E164</f>
        <v>8</v>
      </c>
      <c r="L164" s="4" t="str">
        <f>IF(K164&gt;J164,"LATE","ON TIME")</f>
        <v>LATE</v>
      </c>
      <c r="M164" s="4">
        <f t="shared" si="12"/>
        <v>78.5</v>
      </c>
      <c r="N164" s="4">
        <f t="shared" si="13"/>
        <v>471</v>
      </c>
      <c r="O164" s="4">
        <f t="shared" si="14"/>
        <v>70.650000000000006</v>
      </c>
      <c r="P164" s="4">
        <f t="shared" si="15"/>
        <v>5546.0250000000005</v>
      </c>
      <c r="Q164" s="4">
        <f t="shared" si="16"/>
        <v>-5075.0250000000005</v>
      </c>
      <c r="R164" s="10">
        <f t="shared" si="17"/>
        <v>-2068529.4397500001</v>
      </c>
    </row>
    <row r="165" spans="1:18" hidden="1" x14ac:dyDescent="0.35">
      <c r="A165" s="4" t="s">
        <v>69</v>
      </c>
      <c r="B165" s="5" t="s">
        <v>22</v>
      </c>
      <c r="C165" s="5" t="s">
        <v>20</v>
      </c>
      <c r="D165" s="5" t="s">
        <v>17</v>
      </c>
      <c r="E165" s="6">
        <v>45696</v>
      </c>
      <c r="F165" s="6">
        <v>45704</v>
      </c>
      <c r="G165" s="4">
        <v>445</v>
      </c>
      <c r="H165" s="4">
        <v>0</v>
      </c>
      <c r="I165" s="7">
        <v>53.84</v>
      </c>
      <c r="J165" s="4">
        <v>8</v>
      </c>
      <c r="K165" s="4">
        <f>F165-E165</f>
        <v>8</v>
      </c>
      <c r="L165" s="4" t="str">
        <f>IF(K165&gt;J165,"LATE","ON TIME")</f>
        <v>ON TIME</v>
      </c>
      <c r="M165" s="4">
        <f t="shared" si="12"/>
        <v>55.625</v>
      </c>
      <c r="N165" s="4">
        <f t="shared" si="13"/>
        <v>445</v>
      </c>
      <c r="O165" s="4">
        <f t="shared" si="14"/>
        <v>50.0625</v>
      </c>
      <c r="P165" s="4">
        <f t="shared" si="15"/>
        <v>2784.7265625</v>
      </c>
      <c r="Q165" s="4">
        <f t="shared" si="16"/>
        <v>-2339.7265625</v>
      </c>
      <c r="R165" s="10">
        <f t="shared" si="17"/>
        <v>-125970.878125</v>
      </c>
    </row>
    <row r="166" spans="1:18" hidden="1" x14ac:dyDescent="0.35">
      <c r="A166" s="4" t="s">
        <v>91</v>
      </c>
      <c r="B166" s="5" t="s">
        <v>11</v>
      </c>
      <c r="C166" s="5" t="s">
        <v>16</v>
      </c>
      <c r="D166" s="5" t="s">
        <v>24</v>
      </c>
      <c r="E166" s="6">
        <v>45735</v>
      </c>
      <c r="F166" s="6">
        <v>45743</v>
      </c>
      <c r="G166" s="4">
        <v>350</v>
      </c>
      <c r="H166" s="4">
        <v>1</v>
      </c>
      <c r="I166" s="7">
        <v>234.45</v>
      </c>
      <c r="J166" s="4">
        <v>8</v>
      </c>
      <c r="K166" s="4">
        <f>F166-E166</f>
        <v>8</v>
      </c>
      <c r="L166" s="4" t="str">
        <f>IF(K166&gt;J166,"LATE","ON TIME")</f>
        <v>ON TIME</v>
      </c>
      <c r="M166" s="4">
        <f t="shared" si="12"/>
        <v>43.75</v>
      </c>
      <c r="N166" s="4">
        <f t="shared" si="13"/>
        <v>350</v>
      </c>
      <c r="O166" s="4">
        <f t="shared" si="14"/>
        <v>39.375</v>
      </c>
      <c r="P166" s="4">
        <f t="shared" si="15"/>
        <v>1722.65625</v>
      </c>
      <c r="Q166" s="4">
        <f t="shared" si="16"/>
        <v>-1372.65625</v>
      </c>
      <c r="R166" s="10">
        <f t="shared" si="17"/>
        <v>-321819.2578125</v>
      </c>
    </row>
    <row r="167" spans="1:18" hidden="1" x14ac:dyDescent="0.35">
      <c r="A167" s="4" t="s">
        <v>104</v>
      </c>
      <c r="B167" s="5" t="s">
        <v>26</v>
      </c>
      <c r="C167" s="5" t="s">
        <v>23</v>
      </c>
      <c r="D167" s="5" t="s">
        <v>24</v>
      </c>
      <c r="E167" s="6">
        <v>45706</v>
      </c>
      <c r="F167" s="6">
        <v>45714</v>
      </c>
      <c r="G167" s="4">
        <v>255</v>
      </c>
      <c r="H167" s="4">
        <v>0</v>
      </c>
      <c r="I167" s="7">
        <v>227.61</v>
      </c>
      <c r="J167" s="4">
        <v>8</v>
      </c>
      <c r="K167" s="4">
        <f>F167-E167</f>
        <v>8</v>
      </c>
      <c r="L167" s="4" t="str">
        <f>IF(K167&gt;J167,"LATE","ON TIME")</f>
        <v>ON TIME</v>
      </c>
      <c r="M167" s="4">
        <f t="shared" si="12"/>
        <v>31.875</v>
      </c>
      <c r="N167" s="4">
        <f t="shared" si="13"/>
        <v>255</v>
      </c>
      <c r="O167" s="4">
        <f t="shared" si="14"/>
        <v>28.6875</v>
      </c>
      <c r="P167" s="4">
        <f t="shared" si="15"/>
        <v>914.4140625</v>
      </c>
      <c r="Q167" s="4">
        <f t="shared" si="16"/>
        <v>-659.4140625</v>
      </c>
      <c r="R167" s="10">
        <f t="shared" si="17"/>
        <v>-150089.23476562501</v>
      </c>
    </row>
    <row r="168" spans="1:18" hidden="1" x14ac:dyDescent="0.35">
      <c r="A168" s="4" t="s">
        <v>120</v>
      </c>
      <c r="B168" s="5" t="s">
        <v>22</v>
      </c>
      <c r="C168" s="5" t="s">
        <v>20</v>
      </c>
      <c r="D168" s="5" t="s">
        <v>24</v>
      </c>
      <c r="E168" s="6">
        <v>45719</v>
      </c>
      <c r="F168" s="6">
        <v>45727</v>
      </c>
      <c r="G168" s="4">
        <v>189</v>
      </c>
      <c r="H168" s="4">
        <v>0</v>
      </c>
      <c r="I168" s="7">
        <v>378.52</v>
      </c>
      <c r="J168" s="4">
        <v>7</v>
      </c>
      <c r="K168" s="4">
        <f>F168-E168</f>
        <v>8</v>
      </c>
      <c r="L168" s="4" t="str">
        <f>IF(K168&gt;J168,"LATE","ON TIME")</f>
        <v>LATE</v>
      </c>
      <c r="M168" s="4">
        <f t="shared" si="12"/>
        <v>27</v>
      </c>
      <c r="N168" s="4">
        <f t="shared" si="13"/>
        <v>189</v>
      </c>
      <c r="O168" s="4">
        <f t="shared" si="14"/>
        <v>24.3</v>
      </c>
      <c r="P168" s="4">
        <f t="shared" si="15"/>
        <v>656.1</v>
      </c>
      <c r="Q168" s="4">
        <f t="shared" si="16"/>
        <v>-467.1</v>
      </c>
      <c r="R168" s="10">
        <f t="shared" si="17"/>
        <v>-176806.69200000001</v>
      </c>
    </row>
    <row r="169" spans="1:18" hidden="1" x14ac:dyDescent="0.35">
      <c r="A169" s="4" t="s">
        <v>147</v>
      </c>
      <c r="B169" s="5" t="s">
        <v>26</v>
      </c>
      <c r="C169" s="5" t="s">
        <v>23</v>
      </c>
      <c r="D169" s="5" t="s">
        <v>17</v>
      </c>
      <c r="E169" s="6">
        <v>45690</v>
      </c>
      <c r="F169" s="6">
        <v>45698</v>
      </c>
      <c r="G169" s="4">
        <v>101</v>
      </c>
      <c r="H169" s="4">
        <v>0</v>
      </c>
      <c r="I169" s="7">
        <v>315.31</v>
      </c>
      <c r="J169" s="4">
        <v>8</v>
      </c>
      <c r="K169" s="4">
        <f>F169-E169</f>
        <v>8</v>
      </c>
      <c r="L169" s="4" t="str">
        <f>IF(K169&gt;J169,"LATE","ON TIME")</f>
        <v>ON TIME</v>
      </c>
      <c r="M169" s="4">
        <f t="shared" si="12"/>
        <v>12.625</v>
      </c>
      <c r="N169" s="4">
        <f t="shared" si="13"/>
        <v>101</v>
      </c>
      <c r="O169" s="4">
        <f t="shared" si="14"/>
        <v>11.362500000000001</v>
      </c>
      <c r="P169" s="4">
        <f t="shared" si="15"/>
        <v>143.45156250000002</v>
      </c>
      <c r="Q169" s="4">
        <f t="shared" si="16"/>
        <v>-42.451562500000023</v>
      </c>
      <c r="R169" s="10">
        <f t="shared" si="17"/>
        <v>-13385.402171875006</v>
      </c>
    </row>
    <row r="170" spans="1:18" hidden="1" x14ac:dyDescent="0.35">
      <c r="A170" s="4" t="s">
        <v>155</v>
      </c>
      <c r="B170" s="5" t="s">
        <v>11</v>
      </c>
      <c r="C170" s="5" t="s">
        <v>12</v>
      </c>
      <c r="D170" s="5" t="s">
        <v>24</v>
      </c>
      <c r="E170" s="6">
        <v>45706</v>
      </c>
      <c r="F170" s="6">
        <v>45714</v>
      </c>
      <c r="G170" s="4">
        <v>401</v>
      </c>
      <c r="H170" s="4">
        <v>0</v>
      </c>
      <c r="I170" s="7">
        <v>94.25</v>
      </c>
      <c r="J170" s="4">
        <v>8</v>
      </c>
      <c r="K170" s="4">
        <f>F170-E170</f>
        <v>8</v>
      </c>
      <c r="L170" s="4" t="str">
        <f>IF(K170&gt;J170,"LATE","ON TIME")</f>
        <v>ON TIME</v>
      </c>
      <c r="M170" s="4">
        <f t="shared" si="12"/>
        <v>50.125</v>
      </c>
      <c r="N170" s="4">
        <f t="shared" si="13"/>
        <v>401</v>
      </c>
      <c r="O170" s="4">
        <f t="shared" si="14"/>
        <v>45.112500000000004</v>
      </c>
      <c r="P170" s="4">
        <f t="shared" si="15"/>
        <v>2261.2640625000004</v>
      </c>
      <c r="Q170" s="4">
        <f t="shared" si="16"/>
        <v>-1860.2640625000004</v>
      </c>
      <c r="R170" s="10">
        <f t="shared" si="17"/>
        <v>-175329.88789062505</v>
      </c>
    </row>
    <row r="171" spans="1:18" x14ac:dyDescent="0.35">
      <c r="A171" s="4" t="s">
        <v>156</v>
      </c>
      <c r="B171" s="5" t="s">
        <v>15</v>
      </c>
      <c r="C171" s="5" t="s">
        <v>20</v>
      </c>
      <c r="D171" s="5" t="s">
        <v>13</v>
      </c>
      <c r="E171" s="6">
        <v>45693</v>
      </c>
      <c r="F171" s="6">
        <v>45701</v>
      </c>
      <c r="G171" s="4">
        <v>245</v>
      </c>
      <c r="H171" s="4">
        <v>0</v>
      </c>
      <c r="I171" s="7">
        <v>490.97</v>
      </c>
      <c r="J171" s="4">
        <v>8</v>
      </c>
      <c r="K171" s="4">
        <f>F171-E171</f>
        <v>8</v>
      </c>
      <c r="L171" s="4" t="str">
        <f>IF(K171&gt;J171,"LATE","ON TIME")</f>
        <v>ON TIME</v>
      </c>
      <c r="M171" s="4">
        <f t="shared" si="12"/>
        <v>30.625</v>
      </c>
      <c r="N171" s="4">
        <f t="shared" si="13"/>
        <v>245</v>
      </c>
      <c r="O171" s="4">
        <f t="shared" si="14"/>
        <v>27.5625</v>
      </c>
      <c r="P171" s="4">
        <f t="shared" si="15"/>
        <v>844.1015625</v>
      </c>
      <c r="Q171" s="4">
        <f t="shared" si="16"/>
        <v>-599.1015625</v>
      </c>
      <c r="R171" s="10">
        <f t="shared" si="17"/>
        <v>-294140.89414062502</v>
      </c>
    </row>
    <row r="172" spans="1:18" hidden="1" x14ac:dyDescent="0.35">
      <c r="A172" s="4" t="s">
        <v>164</v>
      </c>
      <c r="B172" s="5" t="s">
        <v>22</v>
      </c>
      <c r="C172" s="5" t="s">
        <v>16</v>
      </c>
      <c r="D172" s="5" t="s">
        <v>17</v>
      </c>
      <c r="E172" s="6">
        <v>45744</v>
      </c>
      <c r="F172" s="6">
        <v>45752</v>
      </c>
      <c r="G172" s="4">
        <v>489</v>
      </c>
      <c r="H172" s="4">
        <v>0</v>
      </c>
      <c r="I172" s="7">
        <v>111.2</v>
      </c>
      <c r="J172" s="4">
        <v>8</v>
      </c>
      <c r="K172" s="4">
        <f>F172-E172</f>
        <v>8</v>
      </c>
      <c r="L172" s="4" t="str">
        <f>IF(K172&gt;J172,"LATE","ON TIME")</f>
        <v>ON TIME</v>
      </c>
      <c r="M172" s="4">
        <f t="shared" si="12"/>
        <v>61.125</v>
      </c>
      <c r="N172" s="4">
        <f t="shared" si="13"/>
        <v>489</v>
      </c>
      <c r="O172" s="4">
        <f t="shared" si="14"/>
        <v>55.012500000000003</v>
      </c>
      <c r="P172" s="4">
        <f t="shared" si="15"/>
        <v>3362.6390625000004</v>
      </c>
      <c r="Q172" s="4">
        <f t="shared" si="16"/>
        <v>-2873.6390625000004</v>
      </c>
      <c r="R172" s="10">
        <f t="shared" si="17"/>
        <v>-319548.66375000007</v>
      </c>
    </row>
    <row r="173" spans="1:18" x14ac:dyDescent="0.35">
      <c r="A173" s="4" t="s">
        <v>169</v>
      </c>
      <c r="B173" s="5" t="s">
        <v>11</v>
      </c>
      <c r="C173" s="5" t="s">
        <v>12</v>
      </c>
      <c r="D173" s="5" t="s">
        <v>13</v>
      </c>
      <c r="E173" s="6">
        <v>45687</v>
      </c>
      <c r="F173" s="6">
        <v>45695</v>
      </c>
      <c r="G173" s="4">
        <v>389</v>
      </c>
      <c r="H173" s="4">
        <v>1</v>
      </c>
      <c r="I173" s="7">
        <v>314.87</v>
      </c>
      <c r="J173" s="4">
        <v>8</v>
      </c>
      <c r="K173" s="4">
        <f>F173-E173</f>
        <v>8</v>
      </c>
      <c r="L173" s="4" t="str">
        <f>IF(K173&gt;J173,"LATE","ON TIME")</f>
        <v>ON TIME</v>
      </c>
      <c r="M173" s="4">
        <f t="shared" si="12"/>
        <v>48.625</v>
      </c>
      <c r="N173" s="4">
        <f t="shared" si="13"/>
        <v>389</v>
      </c>
      <c r="O173" s="4">
        <f t="shared" si="14"/>
        <v>43.762500000000003</v>
      </c>
      <c r="P173" s="4">
        <f t="shared" si="15"/>
        <v>2127.9515625000004</v>
      </c>
      <c r="Q173" s="4">
        <f t="shared" si="16"/>
        <v>-1738.9515625000004</v>
      </c>
      <c r="R173" s="10">
        <f t="shared" si="17"/>
        <v>-547543.67848437512</v>
      </c>
    </row>
    <row r="174" spans="1:18" hidden="1" x14ac:dyDescent="0.35">
      <c r="A174" s="4" t="s">
        <v>195</v>
      </c>
      <c r="B174" s="5" t="s">
        <v>26</v>
      </c>
      <c r="C174" s="5" t="s">
        <v>16</v>
      </c>
      <c r="D174" s="5" t="s">
        <v>17</v>
      </c>
      <c r="E174" s="6">
        <v>45723</v>
      </c>
      <c r="F174" s="6">
        <v>45731</v>
      </c>
      <c r="G174" s="4">
        <v>38</v>
      </c>
      <c r="H174" s="4">
        <v>0</v>
      </c>
      <c r="I174" s="7">
        <v>359.91</v>
      </c>
      <c r="J174" s="4">
        <v>8</v>
      </c>
      <c r="K174" s="4">
        <f>F174-E174</f>
        <v>8</v>
      </c>
      <c r="L174" s="4" t="str">
        <f>IF(K174&gt;J174,"LATE","ON TIME")</f>
        <v>ON TIME</v>
      </c>
      <c r="M174" s="4">
        <f t="shared" si="12"/>
        <v>4.75</v>
      </c>
      <c r="N174" s="4">
        <f t="shared" si="13"/>
        <v>38</v>
      </c>
      <c r="O174" s="4">
        <f t="shared" si="14"/>
        <v>4.2750000000000004</v>
      </c>
      <c r="P174" s="4">
        <f t="shared" si="15"/>
        <v>20.306250000000002</v>
      </c>
      <c r="Q174" s="4">
        <f t="shared" si="16"/>
        <v>17.693749999999998</v>
      </c>
      <c r="R174" s="10">
        <f t="shared" si="17"/>
        <v>6368.1575624999996</v>
      </c>
    </row>
    <row r="175" spans="1:18" x14ac:dyDescent="0.35">
      <c r="A175" s="4" t="s">
        <v>257</v>
      </c>
      <c r="B175" s="5" t="s">
        <v>36</v>
      </c>
      <c r="C175" s="5" t="s">
        <v>23</v>
      </c>
      <c r="D175" s="5" t="s">
        <v>13</v>
      </c>
      <c r="E175" s="6">
        <v>45744</v>
      </c>
      <c r="F175" s="6">
        <v>45752</v>
      </c>
      <c r="G175" s="4">
        <v>465</v>
      </c>
      <c r="H175" s="4">
        <v>0</v>
      </c>
      <c r="I175" s="7">
        <v>419.04</v>
      </c>
      <c r="J175" s="4">
        <v>8</v>
      </c>
      <c r="K175" s="4">
        <f>F175-E175</f>
        <v>8</v>
      </c>
      <c r="L175" s="4" t="str">
        <f>IF(K175&gt;J175,"LATE","ON TIME")</f>
        <v>ON TIME</v>
      </c>
      <c r="M175" s="4">
        <f t="shared" si="12"/>
        <v>58.125</v>
      </c>
      <c r="N175" s="4">
        <f t="shared" si="13"/>
        <v>465</v>
      </c>
      <c r="O175" s="4">
        <f t="shared" si="14"/>
        <v>52.3125</v>
      </c>
      <c r="P175" s="4">
        <f t="shared" si="15"/>
        <v>3040.6640625</v>
      </c>
      <c r="Q175" s="4">
        <f t="shared" si="16"/>
        <v>-2575.6640625</v>
      </c>
      <c r="R175" s="10">
        <f t="shared" si="17"/>
        <v>-1079306.26875</v>
      </c>
    </row>
    <row r="176" spans="1:18" x14ac:dyDescent="0.35">
      <c r="A176" s="4" t="s">
        <v>32</v>
      </c>
      <c r="B176" s="5" t="s">
        <v>15</v>
      </c>
      <c r="C176" s="5" t="s">
        <v>12</v>
      </c>
      <c r="D176" s="5" t="s">
        <v>13</v>
      </c>
      <c r="E176" s="6">
        <v>45707</v>
      </c>
      <c r="F176" s="6">
        <v>45714</v>
      </c>
      <c r="G176" s="4">
        <v>88</v>
      </c>
      <c r="H176" s="4">
        <v>0</v>
      </c>
      <c r="I176" s="7">
        <v>386.77</v>
      </c>
      <c r="J176" s="4">
        <v>7</v>
      </c>
      <c r="K176" s="4">
        <f>F176-E176</f>
        <v>7</v>
      </c>
      <c r="L176" s="4" t="str">
        <f>IF(K176&gt;J176,"LATE","ON TIME")</f>
        <v>ON TIME</v>
      </c>
      <c r="M176" s="4">
        <f t="shared" si="12"/>
        <v>12.571428571428571</v>
      </c>
      <c r="N176" s="4">
        <f t="shared" si="13"/>
        <v>88</v>
      </c>
      <c r="O176" s="4">
        <f t="shared" si="14"/>
        <v>11.314285714285715</v>
      </c>
      <c r="P176" s="4">
        <f t="shared" si="15"/>
        <v>142.23673469387757</v>
      </c>
      <c r="Q176" s="4">
        <f t="shared" si="16"/>
        <v>-54.236734693877565</v>
      </c>
      <c r="R176" s="10">
        <f t="shared" si="17"/>
        <v>-20977.141877551025</v>
      </c>
    </row>
    <row r="177" spans="1:18" x14ac:dyDescent="0.35">
      <c r="A177" s="4" t="s">
        <v>42</v>
      </c>
      <c r="B177" s="5" t="s">
        <v>22</v>
      </c>
      <c r="C177" s="5" t="s">
        <v>12</v>
      </c>
      <c r="D177" s="5" t="s">
        <v>13</v>
      </c>
      <c r="E177" s="6">
        <v>45740</v>
      </c>
      <c r="F177" s="6">
        <v>45747</v>
      </c>
      <c r="G177" s="4">
        <v>194</v>
      </c>
      <c r="H177" s="4">
        <v>0</v>
      </c>
      <c r="I177" s="7">
        <v>215.02</v>
      </c>
      <c r="J177" s="4">
        <v>2</v>
      </c>
      <c r="K177" s="4">
        <f>F177-E177</f>
        <v>7</v>
      </c>
      <c r="L177" s="4" t="str">
        <f>IF(K177&gt;J177,"LATE","ON TIME")</f>
        <v>LATE</v>
      </c>
      <c r="M177" s="4">
        <f t="shared" si="12"/>
        <v>97</v>
      </c>
      <c r="N177" s="4">
        <f t="shared" si="13"/>
        <v>194</v>
      </c>
      <c r="O177" s="4">
        <f t="shared" si="14"/>
        <v>87.3</v>
      </c>
      <c r="P177" s="4">
        <f t="shared" si="15"/>
        <v>8468.1</v>
      </c>
      <c r="Q177" s="4">
        <f t="shared" si="16"/>
        <v>-8274.1</v>
      </c>
      <c r="R177" s="10">
        <f t="shared" si="17"/>
        <v>-1779096.9820000001</v>
      </c>
    </row>
    <row r="178" spans="1:18" hidden="1" x14ac:dyDescent="0.35">
      <c r="A178" s="4" t="s">
        <v>46</v>
      </c>
      <c r="B178" s="5" t="s">
        <v>11</v>
      </c>
      <c r="C178" s="5" t="s">
        <v>23</v>
      </c>
      <c r="D178" s="5" t="s">
        <v>17</v>
      </c>
      <c r="E178" s="6">
        <v>45729</v>
      </c>
      <c r="F178" s="6">
        <v>45736</v>
      </c>
      <c r="G178" s="4">
        <v>151</v>
      </c>
      <c r="H178" s="4">
        <v>0</v>
      </c>
      <c r="I178" s="7">
        <v>463.9</v>
      </c>
      <c r="J178" s="4">
        <v>7</v>
      </c>
      <c r="K178" s="4">
        <f>F178-E178</f>
        <v>7</v>
      </c>
      <c r="L178" s="4" t="str">
        <f>IF(K178&gt;J178,"LATE","ON TIME")</f>
        <v>ON TIME</v>
      </c>
      <c r="M178" s="4">
        <f t="shared" si="12"/>
        <v>21.571428571428573</v>
      </c>
      <c r="N178" s="4">
        <f t="shared" si="13"/>
        <v>151</v>
      </c>
      <c r="O178" s="4">
        <f t="shared" si="14"/>
        <v>19.414285714285715</v>
      </c>
      <c r="P178" s="4">
        <f t="shared" si="15"/>
        <v>418.79387755102044</v>
      </c>
      <c r="Q178" s="4">
        <f t="shared" si="16"/>
        <v>-267.79387755102044</v>
      </c>
      <c r="R178" s="10">
        <f t="shared" si="17"/>
        <v>-124229.57979591838</v>
      </c>
    </row>
    <row r="179" spans="1:18" hidden="1" x14ac:dyDescent="0.35">
      <c r="A179" s="4" t="s">
        <v>55</v>
      </c>
      <c r="B179" s="5" t="s">
        <v>15</v>
      </c>
      <c r="C179" s="5" t="s">
        <v>20</v>
      </c>
      <c r="D179" s="5" t="s">
        <v>24</v>
      </c>
      <c r="E179" s="6">
        <v>45745</v>
      </c>
      <c r="F179" s="6">
        <v>45752</v>
      </c>
      <c r="G179" s="4">
        <v>410</v>
      </c>
      <c r="H179" s="4">
        <v>0</v>
      </c>
      <c r="I179" s="7">
        <v>78.7</v>
      </c>
      <c r="J179" s="4">
        <v>7</v>
      </c>
      <c r="K179" s="4">
        <f>F179-E179</f>
        <v>7</v>
      </c>
      <c r="L179" s="4" t="str">
        <f>IF(K179&gt;J179,"LATE","ON TIME")</f>
        <v>ON TIME</v>
      </c>
      <c r="M179" s="4">
        <f t="shared" si="12"/>
        <v>58.571428571428569</v>
      </c>
      <c r="N179" s="4">
        <f t="shared" si="13"/>
        <v>410</v>
      </c>
      <c r="O179" s="4">
        <f t="shared" si="14"/>
        <v>52.714285714285715</v>
      </c>
      <c r="P179" s="4">
        <f t="shared" si="15"/>
        <v>3087.5510204081634</v>
      </c>
      <c r="Q179" s="4">
        <f t="shared" si="16"/>
        <v>-2677.5510204081634</v>
      </c>
      <c r="R179" s="10">
        <f t="shared" si="17"/>
        <v>-210723.26530612246</v>
      </c>
    </row>
    <row r="180" spans="1:18" hidden="1" x14ac:dyDescent="0.35">
      <c r="A180" s="4" t="s">
        <v>57</v>
      </c>
      <c r="B180" s="5" t="s">
        <v>15</v>
      </c>
      <c r="C180" s="5" t="s">
        <v>20</v>
      </c>
      <c r="D180" s="5" t="s">
        <v>17</v>
      </c>
      <c r="E180" s="6">
        <v>45743</v>
      </c>
      <c r="F180" s="6">
        <v>45750</v>
      </c>
      <c r="G180" s="4">
        <v>106</v>
      </c>
      <c r="H180" s="4">
        <v>0</v>
      </c>
      <c r="I180" s="7">
        <v>99.96</v>
      </c>
      <c r="J180" s="4">
        <v>7</v>
      </c>
      <c r="K180" s="4">
        <f>F180-E180</f>
        <v>7</v>
      </c>
      <c r="L180" s="4" t="str">
        <f>IF(K180&gt;J180,"LATE","ON TIME")</f>
        <v>ON TIME</v>
      </c>
      <c r="M180" s="4">
        <f t="shared" si="12"/>
        <v>15.142857142857142</v>
      </c>
      <c r="N180" s="4">
        <f t="shared" si="13"/>
        <v>106</v>
      </c>
      <c r="O180" s="4">
        <f t="shared" si="14"/>
        <v>13.628571428571428</v>
      </c>
      <c r="P180" s="4">
        <f t="shared" si="15"/>
        <v>206.37551020408162</v>
      </c>
      <c r="Q180" s="4">
        <f t="shared" si="16"/>
        <v>-100.37551020408162</v>
      </c>
      <c r="R180" s="10">
        <f t="shared" si="17"/>
        <v>-10033.535999999998</v>
      </c>
    </row>
    <row r="181" spans="1:18" hidden="1" x14ac:dyDescent="0.35">
      <c r="A181" s="4" t="s">
        <v>81</v>
      </c>
      <c r="B181" s="5" t="s">
        <v>11</v>
      </c>
      <c r="C181" s="5" t="s">
        <v>16</v>
      </c>
      <c r="D181" s="5" t="s">
        <v>24</v>
      </c>
      <c r="E181" s="6">
        <v>45698</v>
      </c>
      <c r="F181" s="6">
        <v>45705</v>
      </c>
      <c r="G181" s="4">
        <v>325</v>
      </c>
      <c r="H181" s="4">
        <v>1</v>
      </c>
      <c r="I181" s="7">
        <v>231.58</v>
      </c>
      <c r="J181" s="4">
        <v>7</v>
      </c>
      <c r="K181" s="4">
        <f>F181-E181</f>
        <v>7</v>
      </c>
      <c r="L181" s="4" t="str">
        <f>IF(K181&gt;J181,"LATE","ON TIME")</f>
        <v>ON TIME</v>
      </c>
      <c r="M181" s="4">
        <f t="shared" si="12"/>
        <v>46.428571428571431</v>
      </c>
      <c r="N181" s="4">
        <f t="shared" si="13"/>
        <v>325</v>
      </c>
      <c r="O181" s="4">
        <f t="shared" si="14"/>
        <v>41.785714285714292</v>
      </c>
      <c r="P181" s="4">
        <f t="shared" si="15"/>
        <v>1940.0510204081636</v>
      </c>
      <c r="Q181" s="4">
        <f t="shared" si="16"/>
        <v>-1615.0510204081636</v>
      </c>
      <c r="R181" s="10">
        <f t="shared" si="17"/>
        <v>-374013.51530612254</v>
      </c>
    </row>
    <row r="182" spans="1:18" hidden="1" x14ac:dyDescent="0.35">
      <c r="A182" s="4" t="s">
        <v>149</v>
      </c>
      <c r="B182" s="5" t="s">
        <v>36</v>
      </c>
      <c r="C182" s="5" t="s">
        <v>16</v>
      </c>
      <c r="D182" s="5" t="s">
        <v>27</v>
      </c>
      <c r="E182" s="6">
        <v>45727</v>
      </c>
      <c r="F182" s="6">
        <v>45734</v>
      </c>
      <c r="G182" s="4">
        <v>392</v>
      </c>
      <c r="H182" s="4">
        <v>0</v>
      </c>
      <c r="I182" s="7">
        <v>114.41</v>
      </c>
      <c r="J182" s="4">
        <v>7</v>
      </c>
      <c r="K182" s="4">
        <f>F182-E182</f>
        <v>7</v>
      </c>
      <c r="L182" s="4" t="str">
        <f>IF(K182&gt;J182,"LATE","ON TIME")</f>
        <v>ON TIME</v>
      </c>
      <c r="M182" s="4">
        <f t="shared" si="12"/>
        <v>56</v>
      </c>
      <c r="N182" s="4">
        <f t="shared" si="13"/>
        <v>392</v>
      </c>
      <c r="O182" s="4">
        <f t="shared" si="14"/>
        <v>50.4</v>
      </c>
      <c r="P182" s="4">
        <f t="shared" si="15"/>
        <v>2822.4</v>
      </c>
      <c r="Q182" s="4">
        <f t="shared" si="16"/>
        <v>-2430.4</v>
      </c>
      <c r="R182" s="10">
        <f t="shared" si="17"/>
        <v>-278062.06400000001</v>
      </c>
    </row>
    <row r="183" spans="1:18" hidden="1" x14ac:dyDescent="0.35">
      <c r="A183" s="4" t="s">
        <v>159</v>
      </c>
      <c r="B183" s="5" t="s">
        <v>15</v>
      </c>
      <c r="C183" s="5" t="s">
        <v>16</v>
      </c>
      <c r="D183" s="5" t="s">
        <v>24</v>
      </c>
      <c r="E183" s="6">
        <v>45678</v>
      </c>
      <c r="F183" s="6">
        <v>45685</v>
      </c>
      <c r="G183" s="4">
        <v>202</v>
      </c>
      <c r="H183" s="4">
        <v>0</v>
      </c>
      <c r="I183" s="7">
        <v>431.39</v>
      </c>
      <c r="J183" s="4">
        <v>5</v>
      </c>
      <c r="K183" s="4">
        <f>F183-E183</f>
        <v>7</v>
      </c>
      <c r="L183" s="4" t="str">
        <f>IF(K183&gt;J183,"LATE","ON TIME")</f>
        <v>LATE</v>
      </c>
      <c r="M183" s="4">
        <f t="shared" si="12"/>
        <v>40.4</v>
      </c>
      <c r="N183" s="4">
        <f t="shared" si="13"/>
        <v>202</v>
      </c>
      <c r="O183" s="4">
        <f t="shared" si="14"/>
        <v>36.36</v>
      </c>
      <c r="P183" s="4">
        <f t="shared" si="15"/>
        <v>1468.944</v>
      </c>
      <c r="Q183" s="4">
        <f t="shared" si="16"/>
        <v>-1266.944</v>
      </c>
      <c r="R183" s="10">
        <f t="shared" si="17"/>
        <v>-546546.97216</v>
      </c>
    </row>
    <row r="184" spans="1:18" x14ac:dyDescent="0.35">
      <c r="A184" s="4" t="s">
        <v>175</v>
      </c>
      <c r="B184" s="5" t="s">
        <v>36</v>
      </c>
      <c r="C184" s="5" t="s">
        <v>20</v>
      </c>
      <c r="D184" s="5" t="s">
        <v>13</v>
      </c>
      <c r="E184" s="6">
        <v>45739</v>
      </c>
      <c r="F184" s="6">
        <v>45746</v>
      </c>
      <c r="G184" s="4">
        <v>373</v>
      </c>
      <c r="H184" s="4">
        <v>1</v>
      </c>
      <c r="I184" s="7">
        <v>466.55</v>
      </c>
      <c r="J184" s="4">
        <v>7</v>
      </c>
      <c r="K184" s="4">
        <f>F184-E184</f>
        <v>7</v>
      </c>
      <c r="L184" s="4" t="str">
        <f>IF(K184&gt;J184,"LATE","ON TIME")</f>
        <v>ON TIME</v>
      </c>
      <c r="M184" s="4">
        <f t="shared" si="12"/>
        <v>53.285714285714285</v>
      </c>
      <c r="N184" s="4">
        <f t="shared" si="13"/>
        <v>373</v>
      </c>
      <c r="O184" s="4">
        <f t="shared" si="14"/>
        <v>47.957142857142856</v>
      </c>
      <c r="P184" s="4">
        <f t="shared" si="15"/>
        <v>2555.4306122448979</v>
      </c>
      <c r="Q184" s="4">
        <f t="shared" si="16"/>
        <v>-2182.4306122448979</v>
      </c>
      <c r="R184" s="10">
        <f t="shared" si="17"/>
        <v>-1018213.0021428572</v>
      </c>
    </row>
    <row r="185" spans="1:18" hidden="1" x14ac:dyDescent="0.35">
      <c r="A185" s="4" t="s">
        <v>207</v>
      </c>
      <c r="B185" s="5" t="s">
        <v>15</v>
      </c>
      <c r="C185" s="5" t="s">
        <v>12</v>
      </c>
      <c r="D185" s="5" t="s">
        <v>24</v>
      </c>
      <c r="E185" s="6">
        <v>45686</v>
      </c>
      <c r="F185" s="6">
        <v>45693</v>
      </c>
      <c r="G185" s="4">
        <v>164</v>
      </c>
      <c r="H185" s="4">
        <v>0</v>
      </c>
      <c r="I185" s="7">
        <v>374.35</v>
      </c>
      <c r="J185" s="4">
        <v>5</v>
      </c>
      <c r="K185" s="4">
        <f>F185-E185</f>
        <v>7</v>
      </c>
      <c r="L185" s="4" t="str">
        <f>IF(K185&gt;J185,"LATE","ON TIME")</f>
        <v>LATE</v>
      </c>
      <c r="M185" s="4">
        <f t="shared" si="12"/>
        <v>32.799999999999997</v>
      </c>
      <c r="N185" s="4">
        <f t="shared" si="13"/>
        <v>164</v>
      </c>
      <c r="O185" s="4">
        <f t="shared" si="14"/>
        <v>29.52</v>
      </c>
      <c r="P185" s="4">
        <f t="shared" si="15"/>
        <v>968.25599999999986</v>
      </c>
      <c r="Q185" s="4">
        <f t="shared" si="16"/>
        <v>-804.25599999999986</v>
      </c>
      <c r="R185" s="10">
        <f t="shared" si="17"/>
        <v>-301073.23359999998</v>
      </c>
    </row>
    <row r="186" spans="1:18" hidden="1" x14ac:dyDescent="0.35">
      <c r="A186" s="4" t="s">
        <v>234</v>
      </c>
      <c r="B186" s="5" t="s">
        <v>36</v>
      </c>
      <c r="C186" s="5" t="s">
        <v>12</v>
      </c>
      <c r="D186" s="5" t="s">
        <v>17</v>
      </c>
      <c r="E186" s="6">
        <v>45683</v>
      </c>
      <c r="F186" s="6">
        <v>45690</v>
      </c>
      <c r="G186" s="4">
        <v>329</v>
      </c>
      <c r="H186" s="4">
        <v>1</v>
      </c>
      <c r="I186" s="7">
        <v>36.799999999999997</v>
      </c>
      <c r="J186" s="4">
        <v>7</v>
      </c>
      <c r="K186" s="4">
        <f>F186-E186</f>
        <v>7</v>
      </c>
      <c r="L186" s="4" t="str">
        <f>IF(K186&gt;J186,"LATE","ON TIME")</f>
        <v>ON TIME</v>
      </c>
      <c r="M186" s="4">
        <f t="shared" si="12"/>
        <v>47</v>
      </c>
      <c r="N186" s="4">
        <f t="shared" si="13"/>
        <v>329</v>
      </c>
      <c r="O186" s="4">
        <f t="shared" si="14"/>
        <v>42.300000000000004</v>
      </c>
      <c r="P186" s="4">
        <f t="shared" si="15"/>
        <v>1988.1000000000001</v>
      </c>
      <c r="Q186" s="4">
        <f t="shared" si="16"/>
        <v>-1659.1000000000001</v>
      </c>
      <c r="R186" s="10">
        <f t="shared" si="17"/>
        <v>-61054.879999999997</v>
      </c>
    </row>
    <row r="187" spans="1:18" hidden="1" x14ac:dyDescent="0.35">
      <c r="A187" s="4" t="s">
        <v>235</v>
      </c>
      <c r="B187" s="5" t="s">
        <v>22</v>
      </c>
      <c r="C187" s="5" t="s">
        <v>12</v>
      </c>
      <c r="D187" s="5" t="s">
        <v>24</v>
      </c>
      <c r="E187" s="6">
        <v>45715</v>
      </c>
      <c r="F187" s="6">
        <v>45722</v>
      </c>
      <c r="G187" s="4">
        <v>76</v>
      </c>
      <c r="H187" s="4">
        <v>1</v>
      </c>
      <c r="I187" s="7">
        <v>110.95</v>
      </c>
      <c r="J187" s="4">
        <v>6</v>
      </c>
      <c r="K187" s="4">
        <f>F187-E187</f>
        <v>7</v>
      </c>
      <c r="L187" s="4" t="str">
        <f>IF(K187&gt;J187,"LATE","ON TIME")</f>
        <v>LATE</v>
      </c>
      <c r="M187" s="4">
        <f t="shared" si="12"/>
        <v>12.666666666666666</v>
      </c>
      <c r="N187" s="4">
        <f t="shared" si="13"/>
        <v>76</v>
      </c>
      <c r="O187" s="4">
        <f t="shared" si="14"/>
        <v>11.4</v>
      </c>
      <c r="P187" s="4">
        <f t="shared" si="15"/>
        <v>144.4</v>
      </c>
      <c r="Q187" s="4">
        <f t="shared" si="16"/>
        <v>-68.400000000000006</v>
      </c>
      <c r="R187" s="10">
        <f t="shared" si="17"/>
        <v>-7588.9800000000005</v>
      </c>
    </row>
    <row r="188" spans="1:18" x14ac:dyDescent="0.35">
      <c r="A188" s="4" t="s">
        <v>10</v>
      </c>
      <c r="B188" s="5" t="s">
        <v>11</v>
      </c>
      <c r="C188" s="5" t="s">
        <v>12</v>
      </c>
      <c r="D188" s="5" t="s">
        <v>13</v>
      </c>
      <c r="E188" s="6">
        <v>45711</v>
      </c>
      <c r="F188" s="6">
        <v>45717</v>
      </c>
      <c r="G188" s="4">
        <v>15</v>
      </c>
      <c r="H188" s="4">
        <v>0</v>
      </c>
      <c r="I188" s="7">
        <v>446.2</v>
      </c>
      <c r="J188" s="4">
        <v>6</v>
      </c>
      <c r="K188" s="4">
        <f>F188-E188</f>
        <v>6</v>
      </c>
      <c r="L188" s="4" t="str">
        <f>IF(K188&gt;J188,"LATE","ON TIME")</f>
        <v>ON TIME</v>
      </c>
      <c r="M188" s="4">
        <f t="shared" si="12"/>
        <v>2.5</v>
      </c>
      <c r="N188" s="4">
        <f t="shared" si="13"/>
        <v>15</v>
      </c>
      <c r="O188" s="4">
        <f t="shared" si="14"/>
        <v>2.25</v>
      </c>
      <c r="P188" s="4">
        <f t="shared" si="15"/>
        <v>5.625</v>
      </c>
      <c r="Q188" s="4">
        <f t="shared" si="16"/>
        <v>9.375</v>
      </c>
      <c r="R188" s="10">
        <f t="shared" si="17"/>
        <v>4183.125</v>
      </c>
    </row>
    <row r="189" spans="1:18" hidden="1" x14ac:dyDescent="0.35">
      <c r="A189" s="4" t="s">
        <v>30</v>
      </c>
      <c r="B189" s="5" t="s">
        <v>26</v>
      </c>
      <c r="C189" s="5" t="s">
        <v>16</v>
      </c>
      <c r="D189" s="5" t="s">
        <v>24</v>
      </c>
      <c r="E189" s="6">
        <v>45742</v>
      </c>
      <c r="F189" s="6">
        <v>45748</v>
      </c>
      <c r="G189" s="4">
        <v>149</v>
      </c>
      <c r="H189" s="4">
        <v>0</v>
      </c>
      <c r="I189" s="7">
        <v>317.58999999999997</v>
      </c>
      <c r="J189" s="4">
        <v>6</v>
      </c>
      <c r="K189" s="4">
        <f>F189-E189</f>
        <v>6</v>
      </c>
      <c r="L189" s="4" t="str">
        <f>IF(K189&gt;J189,"LATE","ON TIME")</f>
        <v>ON TIME</v>
      </c>
      <c r="M189" s="4">
        <f t="shared" si="12"/>
        <v>24.833333333333332</v>
      </c>
      <c r="N189" s="4">
        <f t="shared" si="13"/>
        <v>149</v>
      </c>
      <c r="O189" s="4">
        <f t="shared" si="14"/>
        <v>22.349999999999998</v>
      </c>
      <c r="P189" s="4">
        <f t="shared" si="15"/>
        <v>555.02499999999998</v>
      </c>
      <c r="Q189" s="4">
        <f t="shared" si="16"/>
        <v>-406.02499999999998</v>
      </c>
      <c r="R189" s="10">
        <f t="shared" si="17"/>
        <v>-128949.47974999998</v>
      </c>
    </row>
    <row r="190" spans="1:18" hidden="1" x14ac:dyDescent="0.35">
      <c r="A190" s="4" t="s">
        <v>34</v>
      </c>
      <c r="B190" s="5" t="s">
        <v>15</v>
      </c>
      <c r="C190" s="5" t="s">
        <v>20</v>
      </c>
      <c r="D190" s="5" t="s">
        <v>24</v>
      </c>
      <c r="E190" s="6">
        <v>45689</v>
      </c>
      <c r="F190" s="6">
        <v>45695</v>
      </c>
      <c r="G190" s="4">
        <v>86</v>
      </c>
      <c r="H190" s="4">
        <v>1</v>
      </c>
      <c r="I190" s="7">
        <v>138.08000000000001</v>
      </c>
      <c r="J190" s="4">
        <v>6</v>
      </c>
      <c r="K190" s="4">
        <f>F190-E190</f>
        <v>6</v>
      </c>
      <c r="L190" s="4" t="str">
        <f>IF(K190&gt;J190,"LATE","ON TIME")</f>
        <v>ON TIME</v>
      </c>
      <c r="M190" s="4">
        <f t="shared" si="12"/>
        <v>14.333333333333334</v>
      </c>
      <c r="N190" s="4">
        <f t="shared" si="13"/>
        <v>86</v>
      </c>
      <c r="O190" s="4">
        <f t="shared" si="14"/>
        <v>12.9</v>
      </c>
      <c r="P190" s="4">
        <f t="shared" si="15"/>
        <v>184.9</v>
      </c>
      <c r="Q190" s="4">
        <f t="shared" si="16"/>
        <v>-98.9</v>
      </c>
      <c r="R190" s="10">
        <f t="shared" si="17"/>
        <v>-13656.112000000003</v>
      </c>
    </row>
    <row r="191" spans="1:18" hidden="1" x14ac:dyDescent="0.35">
      <c r="A191" s="4" t="s">
        <v>59</v>
      </c>
      <c r="B191" s="5" t="s">
        <v>15</v>
      </c>
      <c r="C191" s="5" t="s">
        <v>23</v>
      </c>
      <c r="D191" s="5" t="s">
        <v>17</v>
      </c>
      <c r="E191" s="6">
        <v>45723</v>
      </c>
      <c r="F191" s="6">
        <v>45729</v>
      </c>
      <c r="G191" s="4">
        <v>52</v>
      </c>
      <c r="H191" s="4">
        <v>0</v>
      </c>
      <c r="I191" s="7">
        <v>279.57</v>
      </c>
      <c r="J191" s="4">
        <v>6</v>
      </c>
      <c r="K191" s="4">
        <f>F191-E191</f>
        <v>6</v>
      </c>
      <c r="L191" s="4" t="str">
        <f>IF(K191&gt;J191,"LATE","ON TIME")</f>
        <v>ON TIME</v>
      </c>
      <c r="M191" s="4">
        <f t="shared" si="12"/>
        <v>8.6666666666666661</v>
      </c>
      <c r="N191" s="4">
        <f t="shared" si="13"/>
        <v>52</v>
      </c>
      <c r="O191" s="4">
        <f t="shared" si="14"/>
        <v>7.8</v>
      </c>
      <c r="P191" s="4">
        <f t="shared" si="15"/>
        <v>67.599999999999994</v>
      </c>
      <c r="Q191" s="4">
        <f t="shared" si="16"/>
        <v>-15.599999999999994</v>
      </c>
      <c r="R191" s="10">
        <f t="shared" si="17"/>
        <v>-4361.2919999999986</v>
      </c>
    </row>
    <row r="192" spans="1:18" x14ac:dyDescent="0.35">
      <c r="A192" s="4" t="s">
        <v>63</v>
      </c>
      <c r="B192" s="5" t="s">
        <v>11</v>
      </c>
      <c r="C192" s="5" t="s">
        <v>23</v>
      </c>
      <c r="D192" s="5" t="s">
        <v>13</v>
      </c>
      <c r="E192" s="6">
        <v>45743</v>
      </c>
      <c r="F192" s="6">
        <v>45749</v>
      </c>
      <c r="G192" s="4">
        <v>40</v>
      </c>
      <c r="H192" s="4">
        <v>0</v>
      </c>
      <c r="I192" s="7">
        <v>262.86</v>
      </c>
      <c r="J192" s="4">
        <v>4</v>
      </c>
      <c r="K192" s="4">
        <f>F192-E192</f>
        <v>6</v>
      </c>
      <c r="L192" s="4" t="str">
        <f>IF(K192&gt;J192,"LATE","ON TIME")</f>
        <v>LATE</v>
      </c>
      <c r="M192" s="4">
        <f t="shared" si="12"/>
        <v>10</v>
      </c>
      <c r="N192" s="4">
        <f t="shared" si="13"/>
        <v>40</v>
      </c>
      <c r="O192" s="4">
        <f t="shared" si="14"/>
        <v>9</v>
      </c>
      <c r="P192" s="4">
        <f t="shared" si="15"/>
        <v>90</v>
      </c>
      <c r="Q192" s="4">
        <f t="shared" si="16"/>
        <v>-50</v>
      </c>
      <c r="R192" s="10">
        <f t="shared" si="17"/>
        <v>-13143</v>
      </c>
    </row>
    <row r="193" spans="1:18" hidden="1" x14ac:dyDescent="0.35">
      <c r="A193" s="4" t="s">
        <v>65</v>
      </c>
      <c r="B193" s="5" t="s">
        <v>11</v>
      </c>
      <c r="C193" s="5" t="s">
        <v>20</v>
      </c>
      <c r="D193" s="5" t="s">
        <v>17</v>
      </c>
      <c r="E193" s="6">
        <v>45706</v>
      </c>
      <c r="F193" s="6">
        <v>45712</v>
      </c>
      <c r="G193" s="4">
        <v>302</v>
      </c>
      <c r="H193" s="4">
        <v>0</v>
      </c>
      <c r="I193" s="7">
        <v>228.15</v>
      </c>
      <c r="J193" s="4">
        <v>6</v>
      </c>
      <c r="K193" s="4">
        <f>F193-E193</f>
        <v>6</v>
      </c>
      <c r="L193" s="4" t="str">
        <f>IF(K193&gt;J193,"LATE","ON TIME")</f>
        <v>ON TIME</v>
      </c>
      <c r="M193" s="4">
        <f t="shared" si="12"/>
        <v>50.333333333333336</v>
      </c>
      <c r="N193" s="4">
        <f t="shared" si="13"/>
        <v>302</v>
      </c>
      <c r="O193" s="4">
        <f t="shared" si="14"/>
        <v>45.300000000000004</v>
      </c>
      <c r="P193" s="4">
        <f t="shared" si="15"/>
        <v>2280.1000000000004</v>
      </c>
      <c r="Q193" s="4">
        <f t="shared" si="16"/>
        <v>-1978.1000000000004</v>
      </c>
      <c r="R193" s="10">
        <f t="shared" si="17"/>
        <v>-451303.51500000007</v>
      </c>
    </row>
    <row r="194" spans="1:18" hidden="1" x14ac:dyDescent="0.35">
      <c r="A194" s="4" t="s">
        <v>79</v>
      </c>
      <c r="B194" s="5" t="s">
        <v>26</v>
      </c>
      <c r="C194" s="5" t="s">
        <v>23</v>
      </c>
      <c r="D194" s="5" t="s">
        <v>24</v>
      </c>
      <c r="E194" s="6">
        <v>45715</v>
      </c>
      <c r="F194" s="6">
        <v>45721</v>
      </c>
      <c r="G194" s="4">
        <v>217</v>
      </c>
      <c r="H194" s="4">
        <v>0</v>
      </c>
      <c r="I194" s="7">
        <v>219.18</v>
      </c>
      <c r="J194" s="4">
        <v>6</v>
      </c>
      <c r="K194" s="4">
        <f>F194-E194</f>
        <v>6</v>
      </c>
      <c r="L194" s="4" t="str">
        <f>IF(K194&gt;J194,"LATE","ON TIME")</f>
        <v>ON TIME</v>
      </c>
      <c r="M194" s="4">
        <f t="shared" si="12"/>
        <v>36.166666666666664</v>
      </c>
      <c r="N194" s="4">
        <f t="shared" si="13"/>
        <v>217</v>
      </c>
      <c r="O194" s="4">
        <f t="shared" si="14"/>
        <v>32.549999999999997</v>
      </c>
      <c r="P194" s="4">
        <f t="shared" si="15"/>
        <v>1177.2249999999999</v>
      </c>
      <c r="Q194" s="4">
        <f t="shared" si="16"/>
        <v>-960.22499999999991</v>
      </c>
      <c r="R194" s="10">
        <f t="shared" si="17"/>
        <v>-210462.11549999999</v>
      </c>
    </row>
    <row r="195" spans="1:18" hidden="1" x14ac:dyDescent="0.35">
      <c r="A195" s="4" t="s">
        <v>84</v>
      </c>
      <c r="B195" s="5" t="s">
        <v>26</v>
      </c>
      <c r="C195" s="5" t="s">
        <v>12</v>
      </c>
      <c r="D195" s="5" t="s">
        <v>27</v>
      </c>
      <c r="E195" s="6">
        <v>45721</v>
      </c>
      <c r="F195" s="6">
        <v>45727</v>
      </c>
      <c r="G195" s="4">
        <v>172</v>
      </c>
      <c r="H195" s="4">
        <v>1</v>
      </c>
      <c r="I195" s="7">
        <v>21.86</v>
      </c>
      <c r="J195" s="4">
        <v>6</v>
      </c>
      <c r="K195" s="4">
        <f>F195-E195</f>
        <v>6</v>
      </c>
      <c r="L195" s="4" t="str">
        <f>IF(K195&gt;J195,"LATE","ON TIME")</f>
        <v>ON TIME</v>
      </c>
      <c r="M195" s="4">
        <f t="shared" ref="M195:M251" si="18">G195/J195</f>
        <v>28.666666666666668</v>
      </c>
      <c r="N195" s="4">
        <f t="shared" ref="N195:N251" si="19">M195*J195</f>
        <v>172</v>
      </c>
      <c r="O195" s="4">
        <f t="shared" ref="O195:O251" si="20">M195*0.9</f>
        <v>25.8</v>
      </c>
      <c r="P195" s="4">
        <f t="shared" ref="P195:P251" si="21">M195*O195</f>
        <v>739.6</v>
      </c>
      <c r="Q195" s="4">
        <f t="shared" ref="Q195:Q251" si="22">N195-P195</f>
        <v>-567.6</v>
      </c>
      <c r="R195" s="10">
        <f t="shared" ref="R195:R251" si="23">Q195*I195</f>
        <v>-12407.736000000001</v>
      </c>
    </row>
    <row r="196" spans="1:18" hidden="1" x14ac:dyDescent="0.35">
      <c r="A196" s="4" t="s">
        <v>105</v>
      </c>
      <c r="B196" s="5" t="s">
        <v>11</v>
      </c>
      <c r="C196" s="5" t="s">
        <v>23</v>
      </c>
      <c r="D196" s="5" t="s">
        <v>27</v>
      </c>
      <c r="E196" s="6">
        <v>45683</v>
      </c>
      <c r="F196" s="6">
        <v>45689</v>
      </c>
      <c r="G196" s="4">
        <v>322</v>
      </c>
      <c r="H196" s="4">
        <v>0</v>
      </c>
      <c r="I196" s="7">
        <v>164.95</v>
      </c>
      <c r="J196" s="4">
        <v>6</v>
      </c>
      <c r="K196" s="4">
        <f>F196-E196</f>
        <v>6</v>
      </c>
      <c r="L196" s="4" t="str">
        <f>IF(K196&gt;J196,"LATE","ON TIME")</f>
        <v>ON TIME</v>
      </c>
      <c r="M196" s="4">
        <f t="shared" si="18"/>
        <v>53.666666666666664</v>
      </c>
      <c r="N196" s="4">
        <f t="shared" si="19"/>
        <v>322</v>
      </c>
      <c r="O196" s="4">
        <f t="shared" si="20"/>
        <v>48.3</v>
      </c>
      <c r="P196" s="4">
        <f t="shared" si="21"/>
        <v>2592.1</v>
      </c>
      <c r="Q196" s="4">
        <f t="shared" si="22"/>
        <v>-2270.1</v>
      </c>
      <c r="R196" s="10">
        <f t="shared" si="23"/>
        <v>-374452.99499999994</v>
      </c>
    </row>
    <row r="197" spans="1:18" hidden="1" x14ac:dyDescent="0.35">
      <c r="A197" s="4" t="s">
        <v>128</v>
      </c>
      <c r="B197" s="5" t="s">
        <v>36</v>
      </c>
      <c r="C197" s="5" t="s">
        <v>12</v>
      </c>
      <c r="D197" s="5" t="s">
        <v>24</v>
      </c>
      <c r="E197" s="6">
        <v>45733</v>
      </c>
      <c r="F197" s="6">
        <v>45739</v>
      </c>
      <c r="G197" s="4">
        <v>321</v>
      </c>
      <c r="H197" s="4">
        <v>0</v>
      </c>
      <c r="I197" s="7">
        <v>68.8</v>
      </c>
      <c r="J197" s="4">
        <v>1</v>
      </c>
      <c r="K197" s="4">
        <f>F197-E197</f>
        <v>6</v>
      </c>
      <c r="L197" s="4" t="str">
        <f>IF(K197&gt;J197,"LATE","ON TIME")</f>
        <v>LATE</v>
      </c>
      <c r="M197" s="4">
        <f t="shared" si="18"/>
        <v>321</v>
      </c>
      <c r="N197" s="4">
        <f t="shared" si="19"/>
        <v>321</v>
      </c>
      <c r="O197" s="4">
        <f t="shared" si="20"/>
        <v>288.90000000000003</v>
      </c>
      <c r="P197" s="4">
        <f t="shared" si="21"/>
        <v>92736.900000000009</v>
      </c>
      <c r="Q197" s="4">
        <f t="shared" si="22"/>
        <v>-92415.900000000009</v>
      </c>
      <c r="R197" s="10">
        <f t="shared" si="23"/>
        <v>-6358213.9199999999</v>
      </c>
    </row>
    <row r="198" spans="1:18" hidden="1" x14ac:dyDescent="0.35">
      <c r="A198" s="4" t="s">
        <v>133</v>
      </c>
      <c r="B198" s="5" t="s">
        <v>22</v>
      </c>
      <c r="C198" s="5" t="s">
        <v>20</v>
      </c>
      <c r="D198" s="5" t="s">
        <v>24</v>
      </c>
      <c r="E198" s="6">
        <v>45739</v>
      </c>
      <c r="F198" s="6">
        <v>45745</v>
      </c>
      <c r="G198" s="4">
        <v>269</v>
      </c>
      <c r="H198" s="4">
        <v>0</v>
      </c>
      <c r="I198" s="7">
        <v>212.4</v>
      </c>
      <c r="J198" s="4">
        <v>6</v>
      </c>
      <c r="K198" s="4">
        <f>F198-E198</f>
        <v>6</v>
      </c>
      <c r="L198" s="4" t="str">
        <f>IF(K198&gt;J198,"LATE","ON TIME")</f>
        <v>ON TIME</v>
      </c>
      <c r="M198" s="4">
        <f t="shared" si="18"/>
        <v>44.833333333333336</v>
      </c>
      <c r="N198" s="4">
        <f t="shared" si="19"/>
        <v>269</v>
      </c>
      <c r="O198" s="4">
        <f t="shared" si="20"/>
        <v>40.35</v>
      </c>
      <c r="P198" s="4">
        <f t="shared" si="21"/>
        <v>1809.0250000000001</v>
      </c>
      <c r="Q198" s="4">
        <f t="shared" si="22"/>
        <v>-1540.0250000000001</v>
      </c>
      <c r="R198" s="10">
        <f t="shared" si="23"/>
        <v>-327101.31000000006</v>
      </c>
    </row>
    <row r="199" spans="1:18" x14ac:dyDescent="0.35">
      <c r="A199" s="4" t="s">
        <v>157</v>
      </c>
      <c r="B199" s="5" t="s">
        <v>36</v>
      </c>
      <c r="C199" s="5" t="s">
        <v>20</v>
      </c>
      <c r="D199" s="5" t="s">
        <v>13</v>
      </c>
      <c r="E199" s="6">
        <v>45695</v>
      </c>
      <c r="F199" s="6">
        <v>45701</v>
      </c>
      <c r="G199" s="4">
        <v>220</v>
      </c>
      <c r="H199" s="4">
        <v>0</v>
      </c>
      <c r="I199" s="7">
        <v>397.82</v>
      </c>
      <c r="J199" s="4">
        <v>6</v>
      </c>
      <c r="K199" s="4">
        <f>F199-E199</f>
        <v>6</v>
      </c>
      <c r="L199" s="4" t="str">
        <f>IF(K199&gt;J199,"LATE","ON TIME")</f>
        <v>ON TIME</v>
      </c>
      <c r="M199" s="4">
        <f t="shared" si="18"/>
        <v>36.666666666666664</v>
      </c>
      <c r="N199" s="4">
        <f t="shared" si="19"/>
        <v>220</v>
      </c>
      <c r="O199" s="4">
        <f t="shared" si="20"/>
        <v>33</v>
      </c>
      <c r="P199" s="4">
        <f t="shared" si="21"/>
        <v>1210</v>
      </c>
      <c r="Q199" s="4">
        <f t="shared" si="22"/>
        <v>-990</v>
      </c>
      <c r="R199" s="10">
        <f t="shared" si="23"/>
        <v>-393841.8</v>
      </c>
    </row>
    <row r="200" spans="1:18" hidden="1" x14ac:dyDescent="0.35">
      <c r="A200" s="4" t="s">
        <v>170</v>
      </c>
      <c r="B200" s="5" t="s">
        <v>11</v>
      </c>
      <c r="C200" s="5" t="s">
        <v>20</v>
      </c>
      <c r="D200" s="5" t="s">
        <v>17</v>
      </c>
      <c r="E200" s="6">
        <v>45731</v>
      </c>
      <c r="F200" s="6">
        <v>45737</v>
      </c>
      <c r="G200" s="4">
        <v>188</v>
      </c>
      <c r="H200" s="4">
        <v>0</v>
      </c>
      <c r="I200" s="7">
        <v>221.9</v>
      </c>
      <c r="J200" s="4">
        <v>6</v>
      </c>
      <c r="K200" s="4">
        <f>F200-E200</f>
        <v>6</v>
      </c>
      <c r="L200" s="4" t="str">
        <f>IF(K200&gt;J200,"LATE","ON TIME")</f>
        <v>ON TIME</v>
      </c>
      <c r="M200" s="4">
        <f t="shared" si="18"/>
        <v>31.333333333333332</v>
      </c>
      <c r="N200" s="4">
        <f t="shared" si="19"/>
        <v>188</v>
      </c>
      <c r="O200" s="4">
        <f t="shared" si="20"/>
        <v>28.2</v>
      </c>
      <c r="P200" s="4">
        <f t="shared" si="21"/>
        <v>883.59999999999991</v>
      </c>
      <c r="Q200" s="4">
        <f t="shared" si="22"/>
        <v>-695.59999999999991</v>
      </c>
      <c r="R200" s="10">
        <f t="shared" si="23"/>
        <v>-154353.63999999998</v>
      </c>
    </row>
    <row r="201" spans="1:18" hidden="1" x14ac:dyDescent="0.35">
      <c r="A201" s="4" t="s">
        <v>182</v>
      </c>
      <c r="B201" s="5" t="s">
        <v>15</v>
      </c>
      <c r="C201" s="5" t="s">
        <v>16</v>
      </c>
      <c r="D201" s="5" t="s">
        <v>27</v>
      </c>
      <c r="E201" s="6">
        <v>45705</v>
      </c>
      <c r="F201" s="6">
        <v>45711</v>
      </c>
      <c r="G201" s="4">
        <v>470</v>
      </c>
      <c r="H201" s="4">
        <v>0</v>
      </c>
      <c r="I201" s="7">
        <v>259.08</v>
      </c>
      <c r="J201" s="4">
        <v>6</v>
      </c>
      <c r="K201" s="4">
        <f>F201-E201</f>
        <v>6</v>
      </c>
      <c r="L201" s="4" t="str">
        <f>IF(K201&gt;J201,"LATE","ON TIME")</f>
        <v>ON TIME</v>
      </c>
      <c r="M201" s="4">
        <f t="shared" si="18"/>
        <v>78.333333333333329</v>
      </c>
      <c r="N201" s="4">
        <f t="shared" si="19"/>
        <v>470</v>
      </c>
      <c r="O201" s="4">
        <f t="shared" si="20"/>
        <v>70.5</v>
      </c>
      <c r="P201" s="4">
        <f t="shared" si="21"/>
        <v>5522.5</v>
      </c>
      <c r="Q201" s="4">
        <f t="shared" si="22"/>
        <v>-5052.5</v>
      </c>
      <c r="R201" s="10">
        <f t="shared" si="23"/>
        <v>-1309001.7</v>
      </c>
    </row>
    <row r="202" spans="1:18" hidden="1" x14ac:dyDescent="0.35">
      <c r="A202" s="4" t="s">
        <v>193</v>
      </c>
      <c r="B202" s="5" t="s">
        <v>26</v>
      </c>
      <c r="C202" s="5" t="s">
        <v>12</v>
      </c>
      <c r="D202" s="5" t="s">
        <v>27</v>
      </c>
      <c r="E202" s="6">
        <v>45742</v>
      </c>
      <c r="F202" s="6">
        <v>45748</v>
      </c>
      <c r="G202" s="4">
        <v>167</v>
      </c>
      <c r="H202" s="4">
        <v>0</v>
      </c>
      <c r="I202" s="7">
        <v>435.08</v>
      </c>
      <c r="J202" s="4">
        <v>6</v>
      </c>
      <c r="K202" s="4">
        <f>F202-E202</f>
        <v>6</v>
      </c>
      <c r="L202" s="4" t="str">
        <f>IF(K202&gt;J202,"LATE","ON TIME")</f>
        <v>ON TIME</v>
      </c>
      <c r="M202" s="4">
        <f t="shared" si="18"/>
        <v>27.833333333333332</v>
      </c>
      <c r="N202" s="4">
        <f t="shared" si="19"/>
        <v>167</v>
      </c>
      <c r="O202" s="4">
        <f t="shared" si="20"/>
        <v>25.05</v>
      </c>
      <c r="P202" s="4">
        <f t="shared" si="21"/>
        <v>697.22500000000002</v>
      </c>
      <c r="Q202" s="4">
        <f t="shared" si="22"/>
        <v>-530.22500000000002</v>
      </c>
      <c r="R202" s="10">
        <f t="shared" si="23"/>
        <v>-230690.29300000001</v>
      </c>
    </row>
    <row r="203" spans="1:18" hidden="1" x14ac:dyDescent="0.35">
      <c r="A203" s="4" t="s">
        <v>194</v>
      </c>
      <c r="B203" s="5" t="s">
        <v>15</v>
      </c>
      <c r="C203" s="5" t="s">
        <v>23</v>
      </c>
      <c r="D203" s="5" t="s">
        <v>27</v>
      </c>
      <c r="E203" s="6">
        <v>45741</v>
      </c>
      <c r="F203" s="6">
        <v>45747</v>
      </c>
      <c r="G203" s="4">
        <v>360</v>
      </c>
      <c r="H203" s="4">
        <v>0</v>
      </c>
      <c r="I203" s="7">
        <v>275.2</v>
      </c>
      <c r="J203" s="4">
        <v>3</v>
      </c>
      <c r="K203" s="4">
        <f>F203-E203</f>
        <v>6</v>
      </c>
      <c r="L203" s="4" t="str">
        <f>IF(K203&gt;J203,"LATE","ON TIME")</f>
        <v>LATE</v>
      </c>
      <c r="M203" s="4">
        <f t="shared" si="18"/>
        <v>120</v>
      </c>
      <c r="N203" s="4">
        <f t="shared" si="19"/>
        <v>360</v>
      </c>
      <c r="O203" s="4">
        <f t="shared" si="20"/>
        <v>108</v>
      </c>
      <c r="P203" s="4">
        <f t="shared" si="21"/>
        <v>12960</v>
      </c>
      <c r="Q203" s="4">
        <f t="shared" si="22"/>
        <v>-12600</v>
      </c>
      <c r="R203" s="10">
        <f t="shared" si="23"/>
        <v>-3467520</v>
      </c>
    </row>
    <row r="204" spans="1:18" hidden="1" x14ac:dyDescent="0.35">
      <c r="A204" s="4" t="s">
        <v>202</v>
      </c>
      <c r="B204" s="5" t="s">
        <v>15</v>
      </c>
      <c r="C204" s="5" t="s">
        <v>16</v>
      </c>
      <c r="D204" s="5" t="s">
        <v>24</v>
      </c>
      <c r="E204" s="6">
        <v>45750</v>
      </c>
      <c r="F204" s="6">
        <v>45756</v>
      </c>
      <c r="G204" s="4">
        <v>296</v>
      </c>
      <c r="H204" s="4">
        <v>0</v>
      </c>
      <c r="I204" s="7">
        <v>47.58</v>
      </c>
      <c r="J204" s="4">
        <v>6</v>
      </c>
      <c r="K204" s="4">
        <f>F204-E204</f>
        <v>6</v>
      </c>
      <c r="L204" s="4" t="str">
        <f>IF(K204&gt;J204,"LATE","ON TIME")</f>
        <v>ON TIME</v>
      </c>
      <c r="M204" s="4">
        <f t="shared" si="18"/>
        <v>49.333333333333336</v>
      </c>
      <c r="N204" s="4">
        <f t="shared" si="19"/>
        <v>296</v>
      </c>
      <c r="O204" s="4">
        <f t="shared" si="20"/>
        <v>44.400000000000006</v>
      </c>
      <c r="P204" s="4">
        <f t="shared" si="21"/>
        <v>2190.4000000000005</v>
      </c>
      <c r="Q204" s="4">
        <f t="shared" si="22"/>
        <v>-1894.4000000000005</v>
      </c>
      <c r="R204" s="10">
        <f t="shared" si="23"/>
        <v>-90135.552000000025</v>
      </c>
    </row>
    <row r="205" spans="1:18" hidden="1" x14ac:dyDescent="0.35">
      <c r="A205" s="4" t="s">
        <v>238</v>
      </c>
      <c r="B205" s="5" t="s">
        <v>36</v>
      </c>
      <c r="C205" s="5" t="s">
        <v>20</v>
      </c>
      <c r="D205" s="5" t="s">
        <v>27</v>
      </c>
      <c r="E205" s="6">
        <v>45751</v>
      </c>
      <c r="F205" s="6">
        <v>45757</v>
      </c>
      <c r="G205" s="4">
        <v>150</v>
      </c>
      <c r="H205" s="4">
        <v>0</v>
      </c>
      <c r="I205" s="7">
        <v>274.01</v>
      </c>
      <c r="J205" s="4">
        <v>6</v>
      </c>
      <c r="K205" s="4">
        <f>F205-E205</f>
        <v>6</v>
      </c>
      <c r="L205" s="4" t="str">
        <f>IF(K205&gt;J205,"LATE","ON TIME")</f>
        <v>ON TIME</v>
      </c>
      <c r="M205" s="4">
        <f t="shared" si="18"/>
        <v>25</v>
      </c>
      <c r="N205" s="4">
        <f t="shared" si="19"/>
        <v>150</v>
      </c>
      <c r="O205" s="4">
        <f t="shared" si="20"/>
        <v>22.5</v>
      </c>
      <c r="P205" s="4">
        <f t="shared" si="21"/>
        <v>562.5</v>
      </c>
      <c r="Q205" s="4">
        <f t="shared" si="22"/>
        <v>-412.5</v>
      </c>
      <c r="R205" s="10">
        <f t="shared" si="23"/>
        <v>-113029.125</v>
      </c>
    </row>
    <row r="206" spans="1:18" hidden="1" x14ac:dyDescent="0.35">
      <c r="A206" s="4" t="s">
        <v>243</v>
      </c>
      <c r="B206" s="5" t="s">
        <v>22</v>
      </c>
      <c r="C206" s="5" t="s">
        <v>12</v>
      </c>
      <c r="D206" s="5" t="s">
        <v>17</v>
      </c>
      <c r="E206" s="6">
        <v>45695</v>
      </c>
      <c r="F206" s="6">
        <v>45701</v>
      </c>
      <c r="G206" s="4">
        <v>338</v>
      </c>
      <c r="H206" s="4">
        <v>1</v>
      </c>
      <c r="I206" s="7">
        <v>379.42</v>
      </c>
      <c r="J206" s="4">
        <v>6</v>
      </c>
      <c r="K206" s="4">
        <f>F206-E206</f>
        <v>6</v>
      </c>
      <c r="L206" s="4" t="str">
        <f>IF(K206&gt;J206,"LATE","ON TIME")</f>
        <v>ON TIME</v>
      </c>
      <c r="M206" s="4">
        <f t="shared" si="18"/>
        <v>56.333333333333336</v>
      </c>
      <c r="N206" s="4">
        <f t="shared" si="19"/>
        <v>338</v>
      </c>
      <c r="O206" s="4">
        <f t="shared" si="20"/>
        <v>50.7</v>
      </c>
      <c r="P206" s="4">
        <f t="shared" si="21"/>
        <v>2856.1000000000004</v>
      </c>
      <c r="Q206" s="4">
        <f t="shared" si="22"/>
        <v>-2518.1000000000004</v>
      </c>
      <c r="R206" s="10">
        <f t="shared" si="23"/>
        <v>-955417.50200000021</v>
      </c>
    </row>
    <row r="207" spans="1:18" hidden="1" x14ac:dyDescent="0.35">
      <c r="A207" s="4" t="s">
        <v>272</v>
      </c>
      <c r="B207" s="5" t="s">
        <v>36</v>
      </c>
      <c r="C207" s="5" t="s">
        <v>12</v>
      </c>
      <c r="D207" s="5" t="s">
        <v>24</v>
      </c>
      <c r="E207" s="6">
        <v>45731</v>
      </c>
      <c r="F207" s="6">
        <v>45737</v>
      </c>
      <c r="G207" s="4">
        <v>174</v>
      </c>
      <c r="H207" s="4">
        <v>0</v>
      </c>
      <c r="I207" s="7">
        <v>38.79</v>
      </c>
      <c r="J207" s="4">
        <v>6</v>
      </c>
      <c r="K207" s="4">
        <f>F207-E207</f>
        <v>6</v>
      </c>
      <c r="L207" s="4" t="str">
        <f>IF(K207&gt;J207,"LATE","ON TIME")</f>
        <v>ON TIME</v>
      </c>
      <c r="M207" s="4">
        <f t="shared" si="18"/>
        <v>29</v>
      </c>
      <c r="N207" s="4">
        <f t="shared" si="19"/>
        <v>174</v>
      </c>
      <c r="O207" s="4">
        <f t="shared" si="20"/>
        <v>26.1</v>
      </c>
      <c r="P207" s="4">
        <f t="shared" si="21"/>
        <v>756.90000000000009</v>
      </c>
      <c r="Q207" s="4">
        <f t="shared" si="22"/>
        <v>-582.90000000000009</v>
      </c>
      <c r="R207" s="10">
        <f t="shared" si="23"/>
        <v>-22610.691000000003</v>
      </c>
    </row>
    <row r="208" spans="1:18" hidden="1" x14ac:dyDescent="0.35">
      <c r="A208" s="4" t="s">
        <v>29</v>
      </c>
      <c r="B208" s="5" t="s">
        <v>26</v>
      </c>
      <c r="C208" s="5" t="s">
        <v>23</v>
      </c>
      <c r="D208" s="5" t="s">
        <v>27</v>
      </c>
      <c r="E208" s="6">
        <v>45732</v>
      </c>
      <c r="F208" s="6">
        <v>45737</v>
      </c>
      <c r="G208" s="4">
        <v>415</v>
      </c>
      <c r="H208" s="4">
        <v>0</v>
      </c>
      <c r="I208" s="7">
        <v>384.22</v>
      </c>
      <c r="J208" s="4">
        <v>5</v>
      </c>
      <c r="K208" s="4">
        <f>F208-E208</f>
        <v>5</v>
      </c>
      <c r="L208" s="4" t="str">
        <f>IF(K208&gt;J208,"LATE","ON TIME")</f>
        <v>ON TIME</v>
      </c>
      <c r="M208" s="4">
        <f t="shared" si="18"/>
        <v>83</v>
      </c>
      <c r="N208" s="4">
        <f t="shared" si="19"/>
        <v>415</v>
      </c>
      <c r="O208" s="4">
        <f t="shared" si="20"/>
        <v>74.7</v>
      </c>
      <c r="P208" s="4">
        <f t="shared" si="21"/>
        <v>6200.1</v>
      </c>
      <c r="Q208" s="4">
        <f t="shared" si="22"/>
        <v>-5785.1</v>
      </c>
      <c r="R208" s="10">
        <f t="shared" si="23"/>
        <v>-2222751.1220000004</v>
      </c>
    </row>
    <row r="209" spans="1:18" hidden="1" x14ac:dyDescent="0.35">
      <c r="A209" s="4" t="s">
        <v>72</v>
      </c>
      <c r="B209" s="5" t="s">
        <v>11</v>
      </c>
      <c r="C209" s="5" t="s">
        <v>12</v>
      </c>
      <c r="D209" s="5" t="s">
        <v>17</v>
      </c>
      <c r="E209" s="6">
        <v>45733</v>
      </c>
      <c r="F209" s="6">
        <v>45738</v>
      </c>
      <c r="G209" s="4">
        <v>442</v>
      </c>
      <c r="H209" s="4">
        <v>0</v>
      </c>
      <c r="I209" s="7">
        <v>328.92</v>
      </c>
      <c r="J209" s="4">
        <v>5</v>
      </c>
      <c r="K209" s="4">
        <f>F209-E209</f>
        <v>5</v>
      </c>
      <c r="L209" s="4" t="str">
        <f>IF(K209&gt;J209,"LATE","ON TIME")</f>
        <v>ON TIME</v>
      </c>
      <c r="M209" s="4">
        <f t="shared" si="18"/>
        <v>88.4</v>
      </c>
      <c r="N209" s="4">
        <f t="shared" si="19"/>
        <v>442</v>
      </c>
      <c r="O209" s="4">
        <f t="shared" si="20"/>
        <v>79.56</v>
      </c>
      <c r="P209" s="4">
        <f t="shared" si="21"/>
        <v>7033.1040000000003</v>
      </c>
      <c r="Q209" s="4">
        <f t="shared" si="22"/>
        <v>-6591.1040000000003</v>
      </c>
      <c r="R209" s="10">
        <f t="shared" si="23"/>
        <v>-2167945.9276800002</v>
      </c>
    </row>
    <row r="210" spans="1:18" hidden="1" x14ac:dyDescent="0.35">
      <c r="A210" s="4" t="s">
        <v>83</v>
      </c>
      <c r="B210" s="5" t="s">
        <v>15</v>
      </c>
      <c r="C210" s="5" t="s">
        <v>16</v>
      </c>
      <c r="D210" s="5" t="s">
        <v>24</v>
      </c>
      <c r="E210" s="6">
        <v>45742</v>
      </c>
      <c r="F210" s="6">
        <v>45747</v>
      </c>
      <c r="G210" s="4">
        <v>186</v>
      </c>
      <c r="H210" s="4">
        <v>0</v>
      </c>
      <c r="I210" s="7">
        <v>305.91000000000003</v>
      </c>
      <c r="J210" s="4">
        <v>5</v>
      </c>
      <c r="K210" s="4">
        <f>F210-E210</f>
        <v>5</v>
      </c>
      <c r="L210" s="4" t="str">
        <f>IF(K210&gt;J210,"LATE","ON TIME")</f>
        <v>ON TIME</v>
      </c>
      <c r="M210" s="4">
        <f t="shared" si="18"/>
        <v>37.200000000000003</v>
      </c>
      <c r="N210" s="4">
        <f t="shared" si="19"/>
        <v>186</v>
      </c>
      <c r="O210" s="4">
        <f t="shared" si="20"/>
        <v>33.480000000000004</v>
      </c>
      <c r="P210" s="4">
        <f t="shared" si="21"/>
        <v>1245.4560000000001</v>
      </c>
      <c r="Q210" s="4">
        <f t="shared" si="22"/>
        <v>-1059.4560000000001</v>
      </c>
      <c r="R210" s="10">
        <f t="shared" si="23"/>
        <v>-324098.18496000004</v>
      </c>
    </row>
    <row r="211" spans="1:18" x14ac:dyDescent="0.35">
      <c r="A211" s="4" t="s">
        <v>116</v>
      </c>
      <c r="B211" s="5" t="s">
        <v>36</v>
      </c>
      <c r="C211" s="5" t="s">
        <v>16</v>
      </c>
      <c r="D211" s="5" t="s">
        <v>13</v>
      </c>
      <c r="E211" s="6">
        <v>45738</v>
      </c>
      <c r="F211" s="6">
        <v>45743</v>
      </c>
      <c r="G211" s="4">
        <v>388</v>
      </c>
      <c r="H211" s="4">
        <v>0</v>
      </c>
      <c r="I211" s="7">
        <v>412.94</v>
      </c>
      <c r="J211" s="4">
        <v>5</v>
      </c>
      <c r="K211" s="4">
        <f>F211-E211</f>
        <v>5</v>
      </c>
      <c r="L211" s="4" t="str">
        <f>IF(K211&gt;J211,"LATE","ON TIME")</f>
        <v>ON TIME</v>
      </c>
      <c r="M211" s="4">
        <f t="shared" si="18"/>
        <v>77.599999999999994</v>
      </c>
      <c r="N211" s="4">
        <f t="shared" si="19"/>
        <v>388</v>
      </c>
      <c r="O211" s="4">
        <f t="shared" si="20"/>
        <v>69.84</v>
      </c>
      <c r="P211" s="4">
        <f t="shared" si="21"/>
        <v>5419.5839999999998</v>
      </c>
      <c r="Q211" s="4">
        <f t="shared" si="22"/>
        <v>-5031.5839999999998</v>
      </c>
      <c r="R211" s="10">
        <f t="shared" si="23"/>
        <v>-2077742.2969599999</v>
      </c>
    </row>
    <row r="212" spans="1:18" x14ac:dyDescent="0.35">
      <c r="A212" s="4" t="s">
        <v>150</v>
      </c>
      <c r="B212" s="5" t="s">
        <v>22</v>
      </c>
      <c r="C212" s="5" t="s">
        <v>23</v>
      </c>
      <c r="D212" s="5" t="s">
        <v>13</v>
      </c>
      <c r="E212" s="6">
        <v>45726</v>
      </c>
      <c r="F212" s="6">
        <v>45731</v>
      </c>
      <c r="G212" s="4">
        <v>149</v>
      </c>
      <c r="H212" s="4">
        <v>1</v>
      </c>
      <c r="I212" s="7">
        <v>314.82</v>
      </c>
      <c r="J212" s="4">
        <v>5</v>
      </c>
      <c r="K212" s="4">
        <f>F212-E212</f>
        <v>5</v>
      </c>
      <c r="L212" s="4" t="str">
        <f>IF(K212&gt;J212,"LATE","ON TIME")</f>
        <v>ON TIME</v>
      </c>
      <c r="M212" s="4">
        <f t="shared" si="18"/>
        <v>29.8</v>
      </c>
      <c r="N212" s="4">
        <f t="shared" si="19"/>
        <v>149</v>
      </c>
      <c r="O212" s="4">
        <f t="shared" si="20"/>
        <v>26.82</v>
      </c>
      <c r="P212" s="4">
        <f t="shared" si="21"/>
        <v>799.23599999999999</v>
      </c>
      <c r="Q212" s="4">
        <f t="shared" si="22"/>
        <v>-650.23599999999999</v>
      </c>
      <c r="R212" s="10">
        <f t="shared" si="23"/>
        <v>-204707.29751999999</v>
      </c>
    </row>
    <row r="213" spans="1:18" hidden="1" x14ac:dyDescent="0.35">
      <c r="A213" s="4" t="s">
        <v>166</v>
      </c>
      <c r="B213" s="5" t="s">
        <v>36</v>
      </c>
      <c r="C213" s="5" t="s">
        <v>12</v>
      </c>
      <c r="D213" s="5" t="s">
        <v>27</v>
      </c>
      <c r="E213" s="6">
        <v>45743</v>
      </c>
      <c r="F213" s="6">
        <v>45748</v>
      </c>
      <c r="G213" s="4">
        <v>302</v>
      </c>
      <c r="H213" s="4">
        <v>0</v>
      </c>
      <c r="I213" s="7">
        <v>126.96</v>
      </c>
      <c r="J213" s="4">
        <v>5</v>
      </c>
      <c r="K213" s="4">
        <f>F213-E213</f>
        <v>5</v>
      </c>
      <c r="L213" s="4" t="str">
        <f>IF(K213&gt;J213,"LATE","ON TIME")</f>
        <v>ON TIME</v>
      </c>
      <c r="M213" s="4">
        <f t="shared" si="18"/>
        <v>60.4</v>
      </c>
      <c r="N213" s="4">
        <f t="shared" si="19"/>
        <v>302</v>
      </c>
      <c r="O213" s="4">
        <f t="shared" si="20"/>
        <v>54.36</v>
      </c>
      <c r="P213" s="4">
        <f t="shared" si="21"/>
        <v>3283.3440000000001</v>
      </c>
      <c r="Q213" s="4">
        <f t="shared" si="22"/>
        <v>-2981.3440000000001</v>
      </c>
      <c r="R213" s="10">
        <f t="shared" si="23"/>
        <v>-378511.43423999997</v>
      </c>
    </row>
    <row r="214" spans="1:18" x14ac:dyDescent="0.35">
      <c r="A214" s="4" t="s">
        <v>39</v>
      </c>
      <c r="B214" s="5" t="s">
        <v>26</v>
      </c>
      <c r="C214" s="5" t="s">
        <v>12</v>
      </c>
      <c r="D214" s="5" t="s">
        <v>13</v>
      </c>
      <c r="E214" s="6">
        <v>45699</v>
      </c>
      <c r="F214" s="6">
        <v>45703</v>
      </c>
      <c r="G214" s="4">
        <v>309</v>
      </c>
      <c r="H214" s="4">
        <v>0</v>
      </c>
      <c r="I214" s="7">
        <v>393.73</v>
      </c>
      <c r="J214" s="4">
        <v>4</v>
      </c>
      <c r="K214" s="4">
        <f>F214-E214</f>
        <v>4</v>
      </c>
      <c r="L214" s="4" t="str">
        <f>IF(K214&gt;J214,"LATE","ON TIME")</f>
        <v>ON TIME</v>
      </c>
      <c r="M214" s="4">
        <f t="shared" si="18"/>
        <v>77.25</v>
      </c>
      <c r="N214" s="4">
        <f t="shared" si="19"/>
        <v>309</v>
      </c>
      <c r="O214" s="4">
        <f t="shared" si="20"/>
        <v>69.525000000000006</v>
      </c>
      <c r="P214" s="4">
        <f t="shared" si="21"/>
        <v>5370.8062500000005</v>
      </c>
      <c r="Q214" s="4">
        <f t="shared" si="22"/>
        <v>-5061.8062500000005</v>
      </c>
      <c r="R214" s="10">
        <f t="shared" si="23"/>
        <v>-1992984.9748125004</v>
      </c>
    </row>
    <row r="215" spans="1:18" x14ac:dyDescent="0.35">
      <c r="A215" s="4" t="s">
        <v>40</v>
      </c>
      <c r="B215" s="5" t="s">
        <v>36</v>
      </c>
      <c r="C215" s="5" t="s">
        <v>12</v>
      </c>
      <c r="D215" s="5" t="s">
        <v>13</v>
      </c>
      <c r="E215" s="6">
        <v>45738</v>
      </c>
      <c r="F215" s="6">
        <v>45742</v>
      </c>
      <c r="G215" s="4">
        <v>382</v>
      </c>
      <c r="H215" s="4">
        <v>0</v>
      </c>
      <c r="I215" s="7">
        <v>418.76</v>
      </c>
      <c r="J215" s="4">
        <v>4</v>
      </c>
      <c r="K215" s="4">
        <f>F215-E215</f>
        <v>4</v>
      </c>
      <c r="L215" s="4" t="str">
        <f>IF(K215&gt;J215,"LATE","ON TIME")</f>
        <v>ON TIME</v>
      </c>
      <c r="M215" s="4">
        <f t="shared" si="18"/>
        <v>95.5</v>
      </c>
      <c r="N215" s="4">
        <f t="shared" si="19"/>
        <v>382</v>
      </c>
      <c r="O215" s="4">
        <f t="shared" si="20"/>
        <v>85.95</v>
      </c>
      <c r="P215" s="4">
        <f t="shared" si="21"/>
        <v>8208.2250000000004</v>
      </c>
      <c r="Q215" s="4">
        <f t="shared" si="22"/>
        <v>-7826.2250000000004</v>
      </c>
      <c r="R215" s="10">
        <f t="shared" si="23"/>
        <v>-3277309.9810000001</v>
      </c>
    </row>
    <row r="216" spans="1:18" x14ac:dyDescent="0.35">
      <c r="A216" s="4" t="s">
        <v>60</v>
      </c>
      <c r="B216" s="5" t="s">
        <v>11</v>
      </c>
      <c r="C216" s="5" t="s">
        <v>12</v>
      </c>
      <c r="D216" s="5" t="s">
        <v>13</v>
      </c>
      <c r="E216" s="6">
        <v>45744</v>
      </c>
      <c r="F216" s="6">
        <v>45748</v>
      </c>
      <c r="G216" s="4">
        <v>324</v>
      </c>
      <c r="H216" s="4">
        <v>0</v>
      </c>
      <c r="I216" s="7">
        <v>68.86</v>
      </c>
      <c r="J216" s="4">
        <v>3</v>
      </c>
      <c r="K216" s="4">
        <f>F216-E216</f>
        <v>4</v>
      </c>
      <c r="L216" s="4" t="str">
        <f>IF(K216&gt;J216,"LATE","ON TIME")</f>
        <v>LATE</v>
      </c>
      <c r="M216" s="4">
        <f t="shared" si="18"/>
        <v>108</v>
      </c>
      <c r="N216" s="4">
        <f t="shared" si="19"/>
        <v>324</v>
      </c>
      <c r="O216" s="4">
        <f t="shared" si="20"/>
        <v>97.2</v>
      </c>
      <c r="P216" s="4">
        <f t="shared" si="21"/>
        <v>10497.6</v>
      </c>
      <c r="Q216" s="4">
        <f t="shared" si="22"/>
        <v>-10173.6</v>
      </c>
      <c r="R216" s="10">
        <f t="shared" si="23"/>
        <v>-700554.09600000002</v>
      </c>
    </row>
    <row r="217" spans="1:18" x14ac:dyDescent="0.35">
      <c r="A217" s="4" t="s">
        <v>88</v>
      </c>
      <c r="B217" s="5" t="s">
        <v>15</v>
      </c>
      <c r="C217" s="5" t="s">
        <v>12</v>
      </c>
      <c r="D217" s="5" t="s">
        <v>13</v>
      </c>
      <c r="E217" s="6">
        <v>45744</v>
      </c>
      <c r="F217" s="6">
        <v>45748</v>
      </c>
      <c r="G217" s="4">
        <v>349</v>
      </c>
      <c r="H217" s="4">
        <v>0</v>
      </c>
      <c r="I217" s="7">
        <v>453.47</v>
      </c>
      <c r="J217" s="4">
        <v>1</v>
      </c>
      <c r="K217" s="4">
        <f>F217-E217</f>
        <v>4</v>
      </c>
      <c r="L217" s="4" t="str">
        <f>IF(K217&gt;J217,"LATE","ON TIME")</f>
        <v>LATE</v>
      </c>
      <c r="M217" s="4">
        <f t="shared" si="18"/>
        <v>349</v>
      </c>
      <c r="N217" s="4">
        <f t="shared" si="19"/>
        <v>349</v>
      </c>
      <c r="O217" s="4">
        <f t="shared" si="20"/>
        <v>314.10000000000002</v>
      </c>
      <c r="P217" s="4">
        <f t="shared" si="21"/>
        <v>109620.90000000001</v>
      </c>
      <c r="Q217" s="4">
        <f t="shared" si="22"/>
        <v>-109271.90000000001</v>
      </c>
      <c r="R217" s="10">
        <f t="shared" si="23"/>
        <v>-49551528.493000008</v>
      </c>
    </row>
    <row r="218" spans="1:18" hidden="1" x14ac:dyDescent="0.35">
      <c r="A218" s="4" t="s">
        <v>148</v>
      </c>
      <c r="B218" s="5" t="s">
        <v>22</v>
      </c>
      <c r="C218" s="5" t="s">
        <v>16</v>
      </c>
      <c r="D218" s="5" t="s">
        <v>17</v>
      </c>
      <c r="E218" s="6">
        <v>45718</v>
      </c>
      <c r="F218" s="6">
        <v>45722</v>
      </c>
      <c r="G218" s="4">
        <v>201</v>
      </c>
      <c r="H218" s="4">
        <v>1</v>
      </c>
      <c r="I218" s="7">
        <v>325.37</v>
      </c>
      <c r="J218" s="4">
        <v>4</v>
      </c>
      <c r="K218" s="4">
        <f>F218-E218</f>
        <v>4</v>
      </c>
      <c r="L218" s="4" t="str">
        <f>IF(K218&gt;J218,"LATE","ON TIME")</f>
        <v>ON TIME</v>
      </c>
      <c r="M218" s="4">
        <f t="shared" si="18"/>
        <v>50.25</v>
      </c>
      <c r="N218" s="4">
        <f t="shared" si="19"/>
        <v>201</v>
      </c>
      <c r="O218" s="4">
        <f t="shared" si="20"/>
        <v>45.225000000000001</v>
      </c>
      <c r="P218" s="4">
        <f t="shared" si="21"/>
        <v>2272.5562500000001</v>
      </c>
      <c r="Q218" s="4">
        <f t="shared" si="22"/>
        <v>-2071.5562500000001</v>
      </c>
      <c r="R218" s="10">
        <f t="shared" si="23"/>
        <v>-674022.25706249999</v>
      </c>
    </row>
    <row r="219" spans="1:18" hidden="1" x14ac:dyDescent="0.35">
      <c r="A219" s="4" t="s">
        <v>163</v>
      </c>
      <c r="B219" s="5" t="s">
        <v>22</v>
      </c>
      <c r="C219" s="5" t="s">
        <v>23</v>
      </c>
      <c r="D219" s="5" t="s">
        <v>24</v>
      </c>
      <c r="E219" s="6">
        <v>45692</v>
      </c>
      <c r="F219" s="6">
        <v>45696</v>
      </c>
      <c r="G219" s="4">
        <v>330</v>
      </c>
      <c r="H219" s="4">
        <v>0</v>
      </c>
      <c r="I219" s="7">
        <v>227.93</v>
      </c>
      <c r="J219" s="4">
        <v>3</v>
      </c>
      <c r="K219" s="4">
        <f>F219-E219</f>
        <v>4</v>
      </c>
      <c r="L219" s="4" t="str">
        <f>IF(K219&gt;J219,"LATE","ON TIME")</f>
        <v>LATE</v>
      </c>
      <c r="M219" s="4">
        <f t="shared" si="18"/>
        <v>110</v>
      </c>
      <c r="N219" s="4">
        <f t="shared" si="19"/>
        <v>330</v>
      </c>
      <c r="O219" s="4">
        <f t="shared" si="20"/>
        <v>99</v>
      </c>
      <c r="P219" s="4">
        <f t="shared" si="21"/>
        <v>10890</v>
      </c>
      <c r="Q219" s="4">
        <f t="shared" si="22"/>
        <v>-10560</v>
      </c>
      <c r="R219" s="10">
        <f t="shared" si="23"/>
        <v>-2406940.8000000003</v>
      </c>
    </row>
    <row r="220" spans="1:18" hidden="1" x14ac:dyDescent="0.35">
      <c r="A220" s="4" t="s">
        <v>198</v>
      </c>
      <c r="B220" s="5" t="s">
        <v>11</v>
      </c>
      <c r="C220" s="5" t="s">
        <v>23</v>
      </c>
      <c r="D220" s="5" t="s">
        <v>27</v>
      </c>
      <c r="E220" s="6">
        <v>45746</v>
      </c>
      <c r="F220" s="6">
        <v>45750</v>
      </c>
      <c r="G220" s="4">
        <v>309</v>
      </c>
      <c r="H220" s="4">
        <v>0</v>
      </c>
      <c r="I220" s="7">
        <v>137.81</v>
      </c>
      <c r="J220" s="4">
        <v>4</v>
      </c>
      <c r="K220" s="4">
        <f>F220-E220</f>
        <v>4</v>
      </c>
      <c r="L220" s="4" t="str">
        <f>IF(K220&gt;J220,"LATE","ON TIME")</f>
        <v>ON TIME</v>
      </c>
      <c r="M220" s="4">
        <f t="shared" si="18"/>
        <v>77.25</v>
      </c>
      <c r="N220" s="4">
        <f t="shared" si="19"/>
        <v>309</v>
      </c>
      <c r="O220" s="4">
        <f t="shared" si="20"/>
        <v>69.525000000000006</v>
      </c>
      <c r="P220" s="4">
        <f t="shared" si="21"/>
        <v>5370.8062500000005</v>
      </c>
      <c r="Q220" s="4">
        <f t="shared" si="22"/>
        <v>-5061.8062500000005</v>
      </c>
      <c r="R220" s="10">
        <f t="shared" si="23"/>
        <v>-697567.51931250014</v>
      </c>
    </row>
    <row r="221" spans="1:18" hidden="1" x14ac:dyDescent="0.35">
      <c r="A221" s="4" t="s">
        <v>209</v>
      </c>
      <c r="B221" s="5" t="s">
        <v>22</v>
      </c>
      <c r="C221" s="5" t="s">
        <v>16</v>
      </c>
      <c r="D221" s="5" t="s">
        <v>24</v>
      </c>
      <c r="E221" s="6">
        <v>45700</v>
      </c>
      <c r="F221" s="6">
        <v>45704</v>
      </c>
      <c r="G221" s="4">
        <v>492</v>
      </c>
      <c r="H221" s="4">
        <v>0</v>
      </c>
      <c r="I221" s="7">
        <v>190.53</v>
      </c>
      <c r="J221" s="4">
        <v>4</v>
      </c>
      <c r="K221" s="4">
        <f>F221-E221</f>
        <v>4</v>
      </c>
      <c r="L221" s="4" t="str">
        <f>IF(K221&gt;J221,"LATE","ON TIME")</f>
        <v>ON TIME</v>
      </c>
      <c r="M221" s="4">
        <f t="shared" si="18"/>
        <v>123</v>
      </c>
      <c r="N221" s="4">
        <f t="shared" si="19"/>
        <v>492</v>
      </c>
      <c r="O221" s="4">
        <f t="shared" si="20"/>
        <v>110.7</v>
      </c>
      <c r="P221" s="4">
        <f t="shared" si="21"/>
        <v>13616.1</v>
      </c>
      <c r="Q221" s="4">
        <f t="shared" si="22"/>
        <v>-13124.1</v>
      </c>
      <c r="R221" s="10">
        <f t="shared" si="23"/>
        <v>-2500534.773</v>
      </c>
    </row>
    <row r="222" spans="1:18" x14ac:dyDescent="0.35">
      <c r="A222" s="4" t="s">
        <v>213</v>
      </c>
      <c r="B222" s="5" t="s">
        <v>11</v>
      </c>
      <c r="C222" s="5" t="s">
        <v>12</v>
      </c>
      <c r="D222" s="5" t="s">
        <v>13</v>
      </c>
      <c r="E222" s="6">
        <v>45704</v>
      </c>
      <c r="F222" s="6">
        <v>45708</v>
      </c>
      <c r="G222" s="4">
        <v>10</v>
      </c>
      <c r="H222" s="4">
        <v>0</v>
      </c>
      <c r="I222" s="7">
        <v>285.17</v>
      </c>
      <c r="J222" s="4">
        <v>4</v>
      </c>
      <c r="K222" s="4">
        <f>F222-E222</f>
        <v>4</v>
      </c>
      <c r="L222" s="4" t="str">
        <f>IF(K222&gt;J222,"LATE","ON TIME")</f>
        <v>ON TIME</v>
      </c>
      <c r="M222" s="4">
        <f t="shared" si="18"/>
        <v>2.5</v>
      </c>
      <c r="N222" s="4">
        <f t="shared" si="19"/>
        <v>10</v>
      </c>
      <c r="O222" s="4">
        <f t="shared" si="20"/>
        <v>2.25</v>
      </c>
      <c r="P222" s="4">
        <f t="shared" si="21"/>
        <v>5.625</v>
      </c>
      <c r="Q222" s="4">
        <f t="shared" si="22"/>
        <v>4.375</v>
      </c>
      <c r="R222" s="10">
        <f t="shared" si="23"/>
        <v>1247.6187500000001</v>
      </c>
    </row>
    <row r="223" spans="1:18" hidden="1" x14ac:dyDescent="0.35">
      <c r="A223" s="4" t="s">
        <v>225</v>
      </c>
      <c r="B223" s="5" t="s">
        <v>22</v>
      </c>
      <c r="C223" s="5" t="s">
        <v>16</v>
      </c>
      <c r="D223" s="5" t="s">
        <v>27</v>
      </c>
      <c r="E223" s="6">
        <v>45730</v>
      </c>
      <c r="F223" s="6">
        <v>45734</v>
      </c>
      <c r="G223" s="4">
        <v>86</v>
      </c>
      <c r="H223" s="4">
        <v>0</v>
      </c>
      <c r="I223" s="7">
        <v>296.25</v>
      </c>
      <c r="J223" s="4">
        <v>4</v>
      </c>
      <c r="K223" s="4">
        <f>F223-E223</f>
        <v>4</v>
      </c>
      <c r="L223" s="4" t="str">
        <f>IF(K223&gt;J223,"LATE","ON TIME")</f>
        <v>ON TIME</v>
      </c>
      <c r="M223" s="4">
        <f t="shared" si="18"/>
        <v>21.5</v>
      </c>
      <c r="N223" s="4">
        <f t="shared" si="19"/>
        <v>86</v>
      </c>
      <c r="O223" s="4">
        <f t="shared" si="20"/>
        <v>19.350000000000001</v>
      </c>
      <c r="P223" s="4">
        <f t="shared" si="21"/>
        <v>416.02500000000003</v>
      </c>
      <c r="Q223" s="4">
        <f t="shared" si="22"/>
        <v>-330.02500000000003</v>
      </c>
      <c r="R223" s="10">
        <f t="shared" si="23"/>
        <v>-97769.906250000015</v>
      </c>
    </row>
    <row r="224" spans="1:18" hidden="1" x14ac:dyDescent="0.35">
      <c r="A224" s="4" t="s">
        <v>260</v>
      </c>
      <c r="B224" s="5" t="s">
        <v>11</v>
      </c>
      <c r="C224" s="5" t="s">
        <v>16</v>
      </c>
      <c r="D224" s="5" t="s">
        <v>27</v>
      </c>
      <c r="E224" s="6">
        <v>45740</v>
      </c>
      <c r="F224" s="6">
        <v>45744</v>
      </c>
      <c r="G224" s="4">
        <v>489</v>
      </c>
      <c r="H224" s="4">
        <v>0</v>
      </c>
      <c r="I224" s="7">
        <v>13.47</v>
      </c>
      <c r="J224" s="4">
        <v>4</v>
      </c>
      <c r="K224" s="4">
        <f>F224-E224</f>
        <v>4</v>
      </c>
      <c r="L224" s="4" t="str">
        <f>IF(K224&gt;J224,"LATE","ON TIME")</f>
        <v>ON TIME</v>
      </c>
      <c r="M224" s="4">
        <f t="shared" si="18"/>
        <v>122.25</v>
      </c>
      <c r="N224" s="4">
        <f t="shared" si="19"/>
        <v>489</v>
      </c>
      <c r="O224" s="4">
        <f t="shared" si="20"/>
        <v>110.02500000000001</v>
      </c>
      <c r="P224" s="4">
        <f t="shared" si="21"/>
        <v>13450.556250000001</v>
      </c>
      <c r="Q224" s="4">
        <f t="shared" si="22"/>
        <v>-12961.556250000001</v>
      </c>
      <c r="R224" s="10">
        <f t="shared" si="23"/>
        <v>-174592.16268750004</v>
      </c>
    </row>
    <row r="225" spans="1:18" hidden="1" x14ac:dyDescent="0.35">
      <c r="A225" s="4" t="s">
        <v>66</v>
      </c>
      <c r="B225" s="5" t="s">
        <v>15</v>
      </c>
      <c r="C225" s="5" t="s">
        <v>20</v>
      </c>
      <c r="D225" s="5" t="s">
        <v>27</v>
      </c>
      <c r="E225" s="6">
        <v>45711</v>
      </c>
      <c r="F225" s="6">
        <v>45714</v>
      </c>
      <c r="G225" s="4">
        <v>29</v>
      </c>
      <c r="H225" s="4">
        <v>1</v>
      </c>
      <c r="I225" s="7">
        <v>403.08</v>
      </c>
      <c r="J225" s="4">
        <v>3</v>
      </c>
      <c r="K225" s="4">
        <f>F225-E225</f>
        <v>3</v>
      </c>
      <c r="L225" s="4" t="str">
        <f>IF(K225&gt;J225,"LATE","ON TIME")</f>
        <v>ON TIME</v>
      </c>
      <c r="M225" s="4">
        <f t="shared" si="18"/>
        <v>9.6666666666666661</v>
      </c>
      <c r="N225" s="4">
        <f t="shared" si="19"/>
        <v>29</v>
      </c>
      <c r="O225" s="4">
        <f t="shared" si="20"/>
        <v>8.6999999999999993</v>
      </c>
      <c r="P225" s="4">
        <f t="shared" si="21"/>
        <v>84.1</v>
      </c>
      <c r="Q225" s="4">
        <f t="shared" si="22"/>
        <v>-55.099999999999994</v>
      </c>
      <c r="R225" s="10">
        <f t="shared" si="23"/>
        <v>-22209.707999999995</v>
      </c>
    </row>
    <row r="226" spans="1:18" hidden="1" x14ac:dyDescent="0.35">
      <c r="A226" s="4" t="s">
        <v>85</v>
      </c>
      <c r="B226" s="5" t="s">
        <v>22</v>
      </c>
      <c r="C226" s="5" t="s">
        <v>23</v>
      </c>
      <c r="D226" s="5" t="s">
        <v>24</v>
      </c>
      <c r="E226" s="6">
        <v>45695</v>
      </c>
      <c r="F226" s="6">
        <v>45698</v>
      </c>
      <c r="G226" s="4">
        <v>202</v>
      </c>
      <c r="H226" s="4">
        <v>0</v>
      </c>
      <c r="I226" s="7">
        <v>223.76</v>
      </c>
      <c r="J226" s="4">
        <v>3</v>
      </c>
      <c r="K226" s="4">
        <f>F226-E226</f>
        <v>3</v>
      </c>
      <c r="L226" s="4" t="str">
        <f>IF(K226&gt;J226,"LATE","ON TIME")</f>
        <v>ON TIME</v>
      </c>
      <c r="M226" s="4">
        <f t="shared" si="18"/>
        <v>67.333333333333329</v>
      </c>
      <c r="N226" s="4">
        <f t="shared" si="19"/>
        <v>202</v>
      </c>
      <c r="O226" s="4">
        <f t="shared" si="20"/>
        <v>60.599999999999994</v>
      </c>
      <c r="P226" s="4">
        <f t="shared" si="21"/>
        <v>4080.3999999999992</v>
      </c>
      <c r="Q226" s="4">
        <f t="shared" si="22"/>
        <v>-3878.3999999999992</v>
      </c>
      <c r="R226" s="10">
        <f t="shared" si="23"/>
        <v>-867830.78399999975</v>
      </c>
    </row>
    <row r="227" spans="1:18" hidden="1" x14ac:dyDescent="0.35">
      <c r="A227" s="4" t="s">
        <v>106</v>
      </c>
      <c r="B227" s="5" t="s">
        <v>22</v>
      </c>
      <c r="C227" s="5" t="s">
        <v>23</v>
      </c>
      <c r="D227" s="5" t="s">
        <v>27</v>
      </c>
      <c r="E227" s="6">
        <v>45748</v>
      </c>
      <c r="F227" s="6">
        <v>45751</v>
      </c>
      <c r="G227" s="4">
        <v>172</v>
      </c>
      <c r="H227" s="4">
        <v>0</v>
      </c>
      <c r="I227" s="7">
        <v>176.34</v>
      </c>
      <c r="J227" s="4">
        <v>3</v>
      </c>
      <c r="K227" s="4">
        <f>F227-E227</f>
        <v>3</v>
      </c>
      <c r="L227" s="4" t="str">
        <f>IF(K227&gt;J227,"LATE","ON TIME")</f>
        <v>ON TIME</v>
      </c>
      <c r="M227" s="4">
        <f t="shared" si="18"/>
        <v>57.333333333333336</v>
      </c>
      <c r="N227" s="4">
        <f t="shared" si="19"/>
        <v>172</v>
      </c>
      <c r="O227" s="4">
        <f t="shared" si="20"/>
        <v>51.6</v>
      </c>
      <c r="P227" s="4">
        <f t="shared" si="21"/>
        <v>2958.4</v>
      </c>
      <c r="Q227" s="4">
        <f t="shared" si="22"/>
        <v>-2786.4</v>
      </c>
      <c r="R227" s="10">
        <f t="shared" si="23"/>
        <v>-491353.77600000001</v>
      </c>
    </row>
    <row r="228" spans="1:18" hidden="1" x14ac:dyDescent="0.35">
      <c r="A228" s="4" t="s">
        <v>130</v>
      </c>
      <c r="B228" s="5" t="s">
        <v>11</v>
      </c>
      <c r="C228" s="5" t="s">
        <v>12</v>
      </c>
      <c r="D228" s="5" t="s">
        <v>27</v>
      </c>
      <c r="E228" s="6">
        <v>45751</v>
      </c>
      <c r="F228" s="6">
        <v>45754</v>
      </c>
      <c r="G228" s="4">
        <v>363</v>
      </c>
      <c r="H228" s="4">
        <v>0</v>
      </c>
      <c r="I228" s="7">
        <v>240.74</v>
      </c>
      <c r="J228" s="4">
        <v>3</v>
      </c>
      <c r="K228" s="4">
        <f>F228-E228</f>
        <v>3</v>
      </c>
      <c r="L228" s="4" t="str">
        <f>IF(K228&gt;J228,"LATE","ON TIME")</f>
        <v>ON TIME</v>
      </c>
      <c r="M228" s="4">
        <f t="shared" si="18"/>
        <v>121</v>
      </c>
      <c r="N228" s="4">
        <f t="shared" si="19"/>
        <v>363</v>
      </c>
      <c r="O228" s="4">
        <f t="shared" si="20"/>
        <v>108.9</v>
      </c>
      <c r="P228" s="4">
        <f t="shared" si="21"/>
        <v>13176.900000000001</v>
      </c>
      <c r="Q228" s="4">
        <f t="shared" si="22"/>
        <v>-12813.900000000001</v>
      </c>
      <c r="R228" s="10">
        <f t="shared" si="23"/>
        <v>-3084818.2860000003</v>
      </c>
    </row>
    <row r="229" spans="1:18" x14ac:dyDescent="0.35">
      <c r="A229" s="4" t="s">
        <v>145</v>
      </c>
      <c r="B229" s="5" t="s">
        <v>11</v>
      </c>
      <c r="C229" s="5" t="s">
        <v>16</v>
      </c>
      <c r="D229" s="5" t="s">
        <v>13</v>
      </c>
      <c r="E229" s="6">
        <v>45748</v>
      </c>
      <c r="F229" s="6">
        <v>45751</v>
      </c>
      <c r="G229" s="4">
        <v>305</v>
      </c>
      <c r="H229" s="4">
        <v>0</v>
      </c>
      <c r="I229" s="7">
        <v>56.09</v>
      </c>
      <c r="J229" s="4">
        <v>3</v>
      </c>
      <c r="K229" s="4">
        <f>F229-E229</f>
        <v>3</v>
      </c>
      <c r="L229" s="4" t="str">
        <f>IF(K229&gt;J229,"LATE","ON TIME")</f>
        <v>ON TIME</v>
      </c>
      <c r="M229" s="4">
        <f t="shared" si="18"/>
        <v>101.66666666666667</v>
      </c>
      <c r="N229" s="4">
        <f t="shared" si="19"/>
        <v>305</v>
      </c>
      <c r="O229" s="4">
        <f t="shared" si="20"/>
        <v>91.5</v>
      </c>
      <c r="P229" s="4">
        <f t="shared" si="21"/>
        <v>9302.5</v>
      </c>
      <c r="Q229" s="4">
        <f t="shared" si="22"/>
        <v>-8997.5</v>
      </c>
      <c r="R229" s="10">
        <f t="shared" si="23"/>
        <v>-504669.77500000002</v>
      </c>
    </row>
    <row r="230" spans="1:18" hidden="1" x14ac:dyDescent="0.35">
      <c r="A230" s="4" t="s">
        <v>242</v>
      </c>
      <c r="B230" s="5" t="s">
        <v>36</v>
      </c>
      <c r="C230" s="5" t="s">
        <v>12</v>
      </c>
      <c r="D230" s="5" t="s">
        <v>24</v>
      </c>
      <c r="E230" s="6">
        <v>45720</v>
      </c>
      <c r="F230" s="6">
        <v>45723</v>
      </c>
      <c r="G230" s="4">
        <v>95</v>
      </c>
      <c r="H230" s="4">
        <v>0</v>
      </c>
      <c r="I230" s="7">
        <v>250.95</v>
      </c>
      <c r="J230" s="4">
        <v>3</v>
      </c>
      <c r="K230" s="4">
        <f>F230-E230</f>
        <v>3</v>
      </c>
      <c r="L230" s="4" t="str">
        <f>IF(K230&gt;J230,"LATE","ON TIME")</f>
        <v>ON TIME</v>
      </c>
      <c r="M230" s="4">
        <f t="shared" si="18"/>
        <v>31.666666666666668</v>
      </c>
      <c r="N230" s="4">
        <f t="shared" si="19"/>
        <v>95</v>
      </c>
      <c r="O230" s="4">
        <f t="shared" si="20"/>
        <v>28.5</v>
      </c>
      <c r="P230" s="4">
        <f t="shared" si="21"/>
        <v>902.5</v>
      </c>
      <c r="Q230" s="4">
        <f t="shared" si="22"/>
        <v>-807.5</v>
      </c>
      <c r="R230" s="10">
        <f t="shared" si="23"/>
        <v>-202642.125</v>
      </c>
    </row>
    <row r="231" spans="1:18" hidden="1" x14ac:dyDescent="0.35">
      <c r="A231" s="4" t="s">
        <v>246</v>
      </c>
      <c r="B231" s="5" t="s">
        <v>26</v>
      </c>
      <c r="C231" s="5" t="s">
        <v>12</v>
      </c>
      <c r="D231" s="5" t="s">
        <v>27</v>
      </c>
      <c r="E231" s="6">
        <v>45720</v>
      </c>
      <c r="F231" s="6">
        <v>45723</v>
      </c>
      <c r="G231" s="4">
        <v>350</v>
      </c>
      <c r="H231" s="4">
        <v>0</v>
      </c>
      <c r="I231" s="7">
        <v>13.78</v>
      </c>
      <c r="J231" s="4">
        <v>3</v>
      </c>
      <c r="K231" s="4">
        <f>F231-E231</f>
        <v>3</v>
      </c>
      <c r="L231" s="4" t="str">
        <f>IF(K231&gt;J231,"LATE","ON TIME")</f>
        <v>ON TIME</v>
      </c>
      <c r="M231" s="4">
        <f t="shared" si="18"/>
        <v>116.66666666666667</v>
      </c>
      <c r="N231" s="4">
        <f t="shared" si="19"/>
        <v>350</v>
      </c>
      <c r="O231" s="4">
        <f t="shared" si="20"/>
        <v>105</v>
      </c>
      <c r="P231" s="4">
        <f t="shared" si="21"/>
        <v>12250</v>
      </c>
      <c r="Q231" s="4">
        <f t="shared" si="22"/>
        <v>-11900</v>
      </c>
      <c r="R231" s="10">
        <f t="shared" si="23"/>
        <v>-163982</v>
      </c>
    </row>
    <row r="232" spans="1:18" hidden="1" x14ac:dyDescent="0.35">
      <c r="A232" s="4" t="s">
        <v>252</v>
      </c>
      <c r="B232" s="5" t="s">
        <v>22</v>
      </c>
      <c r="C232" s="5" t="s">
        <v>16</v>
      </c>
      <c r="D232" s="5" t="s">
        <v>27</v>
      </c>
      <c r="E232" s="6">
        <v>45689</v>
      </c>
      <c r="F232" s="6">
        <v>45692</v>
      </c>
      <c r="G232" s="4">
        <v>250</v>
      </c>
      <c r="H232" s="4">
        <v>0</v>
      </c>
      <c r="I232" s="7">
        <v>401.13</v>
      </c>
      <c r="J232" s="4">
        <v>3</v>
      </c>
      <c r="K232" s="4">
        <f>F232-E232</f>
        <v>3</v>
      </c>
      <c r="L232" s="4" t="str">
        <f>IF(K232&gt;J232,"LATE","ON TIME")</f>
        <v>ON TIME</v>
      </c>
      <c r="M232" s="4">
        <f t="shared" si="18"/>
        <v>83.333333333333329</v>
      </c>
      <c r="N232" s="4">
        <f t="shared" si="19"/>
        <v>250</v>
      </c>
      <c r="O232" s="4">
        <f t="shared" si="20"/>
        <v>75</v>
      </c>
      <c r="P232" s="4">
        <f t="shared" si="21"/>
        <v>6250</v>
      </c>
      <c r="Q232" s="4">
        <f t="shared" si="22"/>
        <v>-6000</v>
      </c>
      <c r="R232" s="10">
        <f t="shared" si="23"/>
        <v>-2406780</v>
      </c>
    </row>
    <row r="233" spans="1:18" hidden="1" x14ac:dyDescent="0.35">
      <c r="A233" s="4" t="s">
        <v>261</v>
      </c>
      <c r="B233" s="5" t="s">
        <v>15</v>
      </c>
      <c r="C233" s="5" t="s">
        <v>16</v>
      </c>
      <c r="D233" s="5" t="s">
        <v>27</v>
      </c>
      <c r="E233" s="6">
        <v>45724</v>
      </c>
      <c r="F233" s="6">
        <v>45727</v>
      </c>
      <c r="G233" s="4">
        <v>147</v>
      </c>
      <c r="H233" s="4">
        <v>0</v>
      </c>
      <c r="I233" s="7">
        <v>381.46</v>
      </c>
      <c r="J233" s="4">
        <v>3</v>
      </c>
      <c r="K233" s="4">
        <f>F233-E233</f>
        <v>3</v>
      </c>
      <c r="L233" s="4" t="str">
        <f>IF(K233&gt;J233,"LATE","ON TIME")</f>
        <v>ON TIME</v>
      </c>
      <c r="M233" s="4">
        <f t="shared" si="18"/>
        <v>49</v>
      </c>
      <c r="N233" s="4">
        <f t="shared" si="19"/>
        <v>147</v>
      </c>
      <c r="O233" s="4">
        <f t="shared" si="20"/>
        <v>44.1</v>
      </c>
      <c r="P233" s="4">
        <f t="shared" si="21"/>
        <v>2160.9</v>
      </c>
      <c r="Q233" s="4">
        <f t="shared" si="22"/>
        <v>-2013.9</v>
      </c>
      <c r="R233" s="10">
        <f t="shared" si="23"/>
        <v>-768222.29399999999</v>
      </c>
    </row>
    <row r="234" spans="1:18" hidden="1" x14ac:dyDescent="0.35">
      <c r="A234" s="4" t="s">
        <v>118</v>
      </c>
      <c r="B234" s="5" t="s">
        <v>15</v>
      </c>
      <c r="C234" s="5" t="s">
        <v>16</v>
      </c>
      <c r="D234" s="5" t="s">
        <v>17</v>
      </c>
      <c r="E234" s="6">
        <v>45691</v>
      </c>
      <c r="F234" s="6">
        <v>45693</v>
      </c>
      <c r="G234" s="4">
        <v>95</v>
      </c>
      <c r="H234" s="4">
        <v>0</v>
      </c>
      <c r="I234" s="7">
        <v>146.97999999999999</v>
      </c>
      <c r="J234" s="4">
        <v>2</v>
      </c>
      <c r="K234" s="4">
        <f>F234-E234</f>
        <v>2</v>
      </c>
      <c r="L234" s="4" t="str">
        <f>IF(K234&gt;J234,"LATE","ON TIME")</f>
        <v>ON TIME</v>
      </c>
      <c r="M234" s="4">
        <f t="shared" si="18"/>
        <v>47.5</v>
      </c>
      <c r="N234" s="4">
        <f t="shared" si="19"/>
        <v>95</v>
      </c>
      <c r="O234" s="4">
        <f t="shared" si="20"/>
        <v>42.75</v>
      </c>
      <c r="P234" s="4">
        <f t="shared" si="21"/>
        <v>2030.625</v>
      </c>
      <c r="Q234" s="4">
        <f t="shared" si="22"/>
        <v>-1935.625</v>
      </c>
      <c r="R234" s="10">
        <f t="shared" si="23"/>
        <v>-284498.16249999998</v>
      </c>
    </row>
    <row r="235" spans="1:18" hidden="1" x14ac:dyDescent="0.35">
      <c r="A235" s="4" t="s">
        <v>137</v>
      </c>
      <c r="B235" s="5" t="s">
        <v>22</v>
      </c>
      <c r="C235" s="5" t="s">
        <v>16</v>
      </c>
      <c r="D235" s="5" t="s">
        <v>24</v>
      </c>
      <c r="E235" s="6">
        <v>45707</v>
      </c>
      <c r="F235" s="6">
        <v>45709</v>
      </c>
      <c r="G235" s="4">
        <v>195</v>
      </c>
      <c r="H235" s="4">
        <v>1</v>
      </c>
      <c r="I235" s="7">
        <v>163.01</v>
      </c>
      <c r="J235" s="4">
        <v>2</v>
      </c>
      <c r="K235" s="4">
        <f>F235-E235</f>
        <v>2</v>
      </c>
      <c r="L235" s="4" t="str">
        <f>IF(K235&gt;J235,"LATE","ON TIME")</f>
        <v>ON TIME</v>
      </c>
      <c r="M235" s="4">
        <f t="shared" si="18"/>
        <v>97.5</v>
      </c>
      <c r="N235" s="4">
        <f t="shared" si="19"/>
        <v>195</v>
      </c>
      <c r="O235" s="4">
        <f t="shared" si="20"/>
        <v>87.75</v>
      </c>
      <c r="P235" s="4">
        <f t="shared" si="21"/>
        <v>8555.625</v>
      </c>
      <c r="Q235" s="4">
        <f t="shared" si="22"/>
        <v>-8360.625</v>
      </c>
      <c r="R235" s="10">
        <f t="shared" si="23"/>
        <v>-1362865.48125</v>
      </c>
    </row>
    <row r="236" spans="1:18" hidden="1" x14ac:dyDescent="0.35">
      <c r="A236" s="4" t="s">
        <v>141</v>
      </c>
      <c r="B236" s="5" t="s">
        <v>22</v>
      </c>
      <c r="C236" s="5" t="s">
        <v>16</v>
      </c>
      <c r="D236" s="5" t="s">
        <v>17</v>
      </c>
      <c r="E236" s="6">
        <v>45720</v>
      </c>
      <c r="F236" s="6">
        <v>45722</v>
      </c>
      <c r="G236" s="4">
        <v>307</v>
      </c>
      <c r="H236" s="4">
        <v>0</v>
      </c>
      <c r="I236" s="7">
        <v>282.62</v>
      </c>
      <c r="J236" s="4">
        <v>2</v>
      </c>
      <c r="K236" s="4">
        <f>F236-E236</f>
        <v>2</v>
      </c>
      <c r="L236" s="4" t="str">
        <f>IF(K236&gt;J236,"LATE","ON TIME")</f>
        <v>ON TIME</v>
      </c>
      <c r="M236" s="4">
        <f t="shared" si="18"/>
        <v>153.5</v>
      </c>
      <c r="N236" s="4">
        <f t="shared" si="19"/>
        <v>307</v>
      </c>
      <c r="O236" s="4">
        <f t="shared" si="20"/>
        <v>138.15</v>
      </c>
      <c r="P236" s="4">
        <f t="shared" si="21"/>
        <v>21206.025000000001</v>
      </c>
      <c r="Q236" s="4">
        <f t="shared" si="22"/>
        <v>-20899.025000000001</v>
      </c>
      <c r="R236" s="10">
        <f t="shared" si="23"/>
        <v>-5906482.4455000004</v>
      </c>
    </row>
    <row r="237" spans="1:18" hidden="1" x14ac:dyDescent="0.35">
      <c r="A237" s="4" t="s">
        <v>165</v>
      </c>
      <c r="B237" s="5" t="s">
        <v>36</v>
      </c>
      <c r="C237" s="5" t="s">
        <v>23</v>
      </c>
      <c r="D237" s="5" t="s">
        <v>17</v>
      </c>
      <c r="E237" s="6">
        <v>45741</v>
      </c>
      <c r="F237" s="6">
        <v>45743</v>
      </c>
      <c r="G237" s="4">
        <v>340</v>
      </c>
      <c r="H237" s="4">
        <v>1</v>
      </c>
      <c r="I237" s="7">
        <v>15.55</v>
      </c>
      <c r="J237" s="4">
        <v>2</v>
      </c>
      <c r="K237" s="4">
        <f>F237-E237</f>
        <v>2</v>
      </c>
      <c r="L237" s="4" t="str">
        <f>IF(K237&gt;J237,"LATE","ON TIME")</f>
        <v>ON TIME</v>
      </c>
      <c r="M237" s="4">
        <f t="shared" si="18"/>
        <v>170</v>
      </c>
      <c r="N237" s="4">
        <f t="shared" si="19"/>
        <v>340</v>
      </c>
      <c r="O237" s="4">
        <f t="shared" si="20"/>
        <v>153</v>
      </c>
      <c r="P237" s="4">
        <f t="shared" si="21"/>
        <v>26010</v>
      </c>
      <c r="Q237" s="4">
        <f t="shared" si="22"/>
        <v>-25670</v>
      </c>
      <c r="R237" s="10">
        <f t="shared" si="23"/>
        <v>-399168.5</v>
      </c>
    </row>
    <row r="238" spans="1:18" x14ac:dyDescent="0.35">
      <c r="A238" s="4" t="s">
        <v>188</v>
      </c>
      <c r="B238" s="5" t="s">
        <v>36</v>
      </c>
      <c r="C238" s="5" t="s">
        <v>20</v>
      </c>
      <c r="D238" s="5" t="s">
        <v>13</v>
      </c>
      <c r="E238" s="6">
        <v>45737</v>
      </c>
      <c r="F238" s="6">
        <v>45739</v>
      </c>
      <c r="G238" s="4">
        <v>168</v>
      </c>
      <c r="H238" s="4">
        <v>0</v>
      </c>
      <c r="I238" s="7">
        <v>111.54</v>
      </c>
      <c r="J238" s="4">
        <v>2</v>
      </c>
      <c r="K238" s="4">
        <f>F238-E238</f>
        <v>2</v>
      </c>
      <c r="L238" s="4" t="str">
        <f>IF(K238&gt;J238,"LATE","ON TIME")</f>
        <v>ON TIME</v>
      </c>
      <c r="M238" s="4">
        <f t="shared" si="18"/>
        <v>84</v>
      </c>
      <c r="N238" s="4">
        <f t="shared" si="19"/>
        <v>168</v>
      </c>
      <c r="O238" s="4">
        <f t="shared" si="20"/>
        <v>75.600000000000009</v>
      </c>
      <c r="P238" s="4">
        <f t="shared" si="21"/>
        <v>6350.4000000000005</v>
      </c>
      <c r="Q238" s="4">
        <f t="shared" si="22"/>
        <v>-6182.4000000000005</v>
      </c>
      <c r="R238" s="10">
        <f t="shared" si="23"/>
        <v>-689584.89600000007</v>
      </c>
    </row>
    <row r="239" spans="1:18" x14ac:dyDescent="0.35">
      <c r="A239" s="4" t="s">
        <v>192</v>
      </c>
      <c r="B239" s="5" t="s">
        <v>22</v>
      </c>
      <c r="C239" s="5" t="s">
        <v>20</v>
      </c>
      <c r="D239" s="5" t="s">
        <v>13</v>
      </c>
      <c r="E239" s="6">
        <v>45730</v>
      </c>
      <c r="F239" s="6">
        <v>45732</v>
      </c>
      <c r="G239" s="4">
        <v>179</v>
      </c>
      <c r="H239" s="4">
        <v>0</v>
      </c>
      <c r="I239" s="7">
        <v>79.040000000000006</v>
      </c>
      <c r="J239" s="4">
        <v>2</v>
      </c>
      <c r="K239" s="4">
        <f>F239-E239</f>
        <v>2</v>
      </c>
      <c r="L239" s="4" t="str">
        <f>IF(K239&gt;J239,"LATE","ON TIME")</f>
        <v>ON TIME</v>
      </c>
      <c r="M239" s="4">
        <f t="shared" si="18"/>
        <v>89.5</v>
      </c>
      <c r="N239" s="4">
        <f t="shared" si="19"/>
        <v>179</v>
      </c>
      <c r="O239" s="4">
        <f t="shared" si="20"/>
        <v>80.55</v>
      </c>
      <c r="P239" s="4">
        <f t="shared" si="21"/>
        <v>7209.2249999999995</v>
      </c>
      <c r="Q239" s="4">
        <f t="shared" si="22"/>
        <v>-7030.2249999999995</v>
      </c>
      <c r="R239" s="10">
        <f t="shared" si="23"/>
        <v>-555668.98400000005</v>
      </c>
    </row>
    <row r="240" spans="1:18" hidden="1" x14ac:dyDescent="0.35">
      <c r="A240" s="4" t="s">
        <v>197</v>
      </c>
      <c r="B240" s="5" t="s">
        <v>11</v>
      </c>
      <c r="C240" s="5" t="s">
        <v>23</v>
      </c>
      <c r="D240" s="5" t="s">
        <v>27</v>
      </c>
      <c r="E240" s="6">
        <v>45728</v>
      </c>
      <c r="F240" s="6">
        <v>45730</v>
      </c>
      <c r="G240" s="4">
        <v>157</v>
      </c>
      <c r="H240" s="4">
        <v>0</v>
      </c>
      <c r="I240" s="7">
        <v>56.69</v>
      </c>
      <c r="J240" s="4">
        <v>2</v>
      </c>
      <c r="K240" s="4">
        <f>F240-E240</f>
        <v>2</v>
      </c>
      <c r="L240" s="4" t="str">
        <f>IF(K240&gt;J240,"LATE","ON TIME")</f>
        <v>ON TIME</v>
      </c>
      <c r="M240" s="4">
        <f t="shared" si="18"/>
        <v>78.5</v>
      </c>
      <c r="N240" s="4">
        <f t="shared" si="19"/>
        <v>157</v>
      </c>
      <c r="O240" s="4">
        <f t="shared" si="20"/>
        <v>70.650000000000006</v>
      </c>
      <c r="P240" s="4">
        <f t="shared" si="21"/>
        <v>5546.0250000000005</v>
      </c>
      <c r="Q240" s="4">
        <f t="shared" si="22"/>
        <v>-5389.0250000000005</v>
      </c>
      <c r="R240" s="10">
        <f t="shared" si="23"/>
        <v>-305503.82725000003</v>
      </c>
    </row>
    <row r="241" spans="1:18" hidden="1" x14ac:dyDescent="0.35">
      <c r="A241" s="4" t="s">
        <v>199</v>
      </c>
      <c r="B241" s="5" t="s">
        <v>26</v>
      </c>
      <c r="C241" s="5" t="s">
        <v>12</v>
      </c>
      <c r="D241" s="5" t="s">
        <v>17</v>
      </c>
      <c r="E241" s="6">
        <v>45702</v>
      </c>
      <c r="F241" s="6">
        <v>45704</v>
      </c>
      <c r="G241" s="4">
        <v>311</v>
      </c>
      <c r="H241" s="4">
        <v>0</v>
      </c>
      <c r="I241" s="7">
        <v>66.78</v>
      </c>
      <c r="J241" s="4">
        <v>2</v>
      </c>
      <c r="K241" s="4">
        <f>F241-E241</f>
        <v>2</v>
      </c>
      <c r="L241" s="4" t="str">
        <f>IF(K241&gt;J241,"LATE","ON TIME")</f>
        <v>ON TIME</v>
      </c>
      <c r="M241" s="4">
        <f t="shared" si="18"/>
        <v>155.5</v>
      </c>
      <c r="N241" s="4">
        <f t="shared" si="19"/>
        <v>311</v>
      </c>
      <c r="O241" s="4">
        <f t="shared" si="20"/>
        <v>139.95000000000002</v>
      </c>
      <c r="P241" s="4">
        <f t="shared" si="21"/>
        <v>21762.225000000002</v>
      </c>
      <c r="Q241" s="4">
        <f t="shared" si="22"/>
        <v>-21451.225000000002</v>
      </c>
      <c r="R241" s="10">
        <f t="shared" si="23"/>
        <v>-1432512.8055000002</v>
      </c>
    </row>
    <row r="242" spans="1:18" hidden="1" x14ac:dyDescent="0.35">
      <c r="A242" s="4" t="s">
        <v>224</v>
      </c>
      <c r="B242" s="5" t="s">
        <v>36</v>
      </c>
      <c r="C242" s="5" t="s">
        <v>20</v>
      </c>
      <c r="D242" s="5" t="s">
        <v>17</v>
      </c>
      <c r="E242" s="6">
        <v>45751</v>
      </c>
      <c r="F242" s="6">
        <v>45753</v>
      </c>
      <c r="G242" s="4">
        <v>352</v>
      </c>
      <c r="H242" s="4">
        <v>1</v>
      </c>
      <c r="I242" s="7">
        <v>490.19</v>
      </c>
      <c r="J242" s="4">
        <v>2</v>
      </c>
      <c r="K242" s="4">
        <f>F242-E242</f>
        <v>2</v>
      </c>
      <c r="L242" s="4" t="str">
        <f>IF(K242&gt;J242,"LATE","ON TIME")</f>
        <v>ON TIME</v>
      </c>
      <c r="M242" s="4">
        <f t="shared" si="18"/>
        <v>176</v>
      </c>
      <c r="N242" s="4">
        <f t="shared" si="19"/>
        <v>352</v>
      </c>
      <c r="O242" s="4">
        <f t="shared" si="20"/>
        <v>158.4</v>
      </c>
      <c r="P242" s="4">
        <f t="shared" si="21"/>
        <v>27878.400000000001</v>
      </c>
      <c r="Q242" s="4">
        <f t="shared" si="22"/>
        <v>-27526.400000000001</v>
      </c>
      <c r="R242" s="10">
        <f t="shared" si="23"/>
        <v>-13493166.016000001</v>
      </c>
    </row>
    <row r="243" spans="1:18" hidden="1" x14ac:dyDescent="0.35">
      <c r="A243" s="4" t="s">
        <v>233</v>
      </c>
      <c r="B243" s="5" t="s">
        <v>22</v>
      </c>
      <c r="C243" s="5" t="s">
        <v>16</v>
      </c>
      <c r="D243" s="5" t="s">
        <v>17</v>
      </c>
      <c r="E243" s="6">
        <v>45695</v>
      </c>
      <c r="F243" s="6">
        <v>45697</v>
      </c>
      <c r="G243" s="4">
        <v>218</v>
      </c>
      <c r="H243" s="4">
        <v>0</v>
      </c>
      <c r="I243" s="7">
        <v>424.21</v>
      </c>
      <c r="J243" s="4">
        <v>2</v>
      </c>
      <c r="K243" s="4">
        <f>F243-E243</f>
        <v>2</v>
      </c>
      <c r="L243" s="4" t="str">
        <f>IF(K243&gt;J243,"LATE","ON TIME")</f>
        <v>ON TIME</v>
      </c>
      <c r="M243" s="4">
        <f t="shared" si="18"/>
        <v>109</v>
      </c>
      <c r="N243" s="4">
        <f t="shared" si="19"/>
        <v>218</v>
      </c>
      <c r="O243" s="4">
        <f t="shared" si="20"/>
        <v>98.100000000000009</v>
      </c>
      <c r="P243" s="4">
        <f t="shared" si="21"/>
        <v>10692.900000000001</v>
      </c>
      <c r="Q243" s="4">
        <f t="shared" si="22"/>
        <v>-10474.900000000001</v>
      </c>
      <c r="R243" s="10">
        <f t="shared" si="23"/>
        <v>-4443557.3290000008</v>
      </c>
    </row>
    <row r="244" spans="1:18" hidden="1" x14ac:dyDescent="0.35">
      <c r="A244" s="4" t="s">
        <v>249</v>
      </c>
      <c r="B244" s="5" t="s">
        <v>26</v>
      </c>
      <c r="C244" s="5" t="s">
        <v>23</v>
      </c>
      <c r="D244" s="5" t="s">
        <v>17</v>
      </c>
      <c r="E244" s="6">
        <v>45736</v>
      </c>
      <c r="F244" s="6">
        <v>45738</v>
      </c>
      <c r="G244" s="4">
        <v>95</v>
      </c>
      <c r="H244" s="4">
        <v>0</v>
      </c>
      <c r="I244" s="7">
        <v>329.56</v>
      </c>
      <c r="J244" s="4">
        <v>2</v>
      </c>
      <c r="K244" s="4">
        <f>F244-E244</f>
        <v>2</v>
      </c>
      <c r="L244" s="4" t="str">
        <f>IF(K244&gt;J244,"LATE","ON TIME")</f>
        <v>ON TIME</v>
      </c>
      <c r="M244" s="4">
        <f t="shared" si="18"/>
        <v>47.5</v>
      </c>
      <c r="N244" s="4">
        <f t="shared" si="19"/>
        <v>95</v>
      </c>
      <c r="O244" s="4">
        <f t="shared" si="20"/>
        <v>42.75</v>
      </c>
      <c r="P244" s="4">
        <f t="shared" si="21"/>
        <v>2030.625</v>
      </c>
      <c r="Q244" s="4">
        <f t="shared" si="22"/>
        <v>-1935.625</v>
      </c>
      <c r="R244" s="10">
        <f t="shared" si="23"/>
        <v>-637904.57499999995</v>
      </c>
    </row>
    <row r="245" spans="1:18" x14ac:dyDescent="0.35">
      <c r="A245" s="4" t="s">
        <v>253</v>
      </c>
      <c r="B245" s="5" t="s">
        <v>15</v>
      </c>
      <c r="C245" s="5" t="s">
        <v>23</v>
      </c>
      <c r="D245" s="5" t="s">
        <v>13</v>
      </c>
      <c r="E245" s="6">
        <v>45746</v>
      </c>
      <c r="F245" s="6">
        <v>45748</v>
      </c>
      <c r="G245" s="4">
        <v>286</v>
      </c>
      <c r="H245" s="4">
        <v>1</v>
      </c>
      <c r="I245" s="7">
        <v>477.96</v>
      </c>
      <c r="J245" s="4">
        <v>2</v>
      </c>
      <c r="K245" s="4">
        <f>F245-E245</f>
        <v>2</v>
      </c>
      <c r="L245" s="4" t="str">
        <f>IF(K245&gt;J245,"LATE","ON TIME")</f>
        <v>ON TIME</v>
      </c>
      <c r="M245" s="4">
        <f t="shared" si="18"/>
        <v>143</v>
      </c>
      <c r="N245" s="4">
        <f t="shared" si="19"/>
        <v>286</v>
      </c>
      <c r="O245" s="4">
        <f t="shared" si="20"/>
        <v>128.70000000000002</v>
      </c>
      <c r="P245" s="4">
        <f t="shared" si="21"/>
        <v>18404.100000000002</v>
      </c>
      <c r="Q245" s="4">
        <f t="shared" si="22"/>
        <v>-18118.100000000002</v>
      </c>
      <c r="R245" s="10">
        <f t="shared" si="23"/>
        <v>-8659727.0760000013</v>
      </c>
    </row>
    <row r="246" spans="1:18" hidden="1" x14ac:dyDescent="0.35">
      <c r="A246" s="4" t="s">
        <v>262</v>
      </c>
      <c r="B246" s="5" t="s">
        <v>36</v>
      </c>
      <c r="C246" s="5" t="s">
        <v>12</v>
      </c>
      <c r="D246" s="5" t="s">
        <v>17</v>
      </c>
      <c r="E246" s="6">
        <v>45695</v>
      </c>
      <c r="F246" s="6">
        <v>45697</v>
      </c>
      <c r="G246" s="4">
        <v>273</v>
      </c>
      <c r="H246" s="4">
        <v>0</v>
      </c>
      <c r="I246" s="7">
        <v>309.3</v>
      </c>
      <c r="J246" s="4">
        <v>2</v>
      </c>
      <c r="K246" s="4">
        <f>F246-E246</f>
        <v>2</v>
      </c>
      <c r="L246" s="4" t="str">
        <f>IF(K246&gt;J246,"LATE","ON TIME")</f>
        <v>ON TIME</v>
      </c>
      <c r="M246" s="4">
        <f t="shared" si="18"/>
        <v>136.5</v>
      </c>
      <c r="N246" s="4">
        <f t="shared" si="19"/>
        <v>273</v>
      </c>
      <c r="O246" s="4">
        <f t="shared" si="20"/>
        <v>122.85000000000001</v>
      </c>
      <c r="P246" s="4">
        <f t="shared" si="21"/>
        <v>16769.025000000001</v>
      </c>
      <c r="Q246" s="4">
        <f t="shared" si="22"/>
        <v>-16496.025000000001</v>
      </c>
      <c r="R246" s="10">
        <f t="shared" si="23"/>
        <v>-5102220.5325000007</v>
      </c>
    </row>
    <row r="247" spans="1:18" x14ac:dyDescent="0.35">
      <c r="A247" s="4" t="s">
        <v>77</v>
      </c>
      <c r="B247" s="5" t="s">
        <v>22</v>
      </c>
      <c r="C247" s="5" t="s">
        <v>12</v>
      </c>
      <c r="D247" s="5" t="s">
        <v>13</v>
      </c>
      <c r="E247" s="6">
        <v>45725</v>
      </c>
      <c r="F247" s="6">
        <v>45726</v>
      </c>
      <c r="G247" s="4">
        <v>303</v>
      </c>
      <c r="H247" s="4">
        <v>0</v>
      </c>
      <c r="I247" s="7">
        <v>229.16</v>
      </c>
      <c r="J247" s="4">
        <v>1</v>
      </c>
      <c r="K247" s="4">
        <f>F247-E247</f>
        <v>1</v>
      </c>
      <c r="L247" s="4" t="str">
        <f>IF(K247&gt;J247,"LATE","ON TIME")</f>
        <v>ON TIME</v>
      </c>
      <c r="M247" s="4">
        <f t="shared" si="18"/>
        <v>303</v>
      </c>
      <c r="N247" s="4">
        <f t="shared" si="19"/>
        <v>303</v>
      </c>
      <c r="O247" s="4">
        <f t="shared" si="20"/>
        <v>272.7</v>
      </c>
      <c r="P247" s="4">
        <f t="shared" si="21"/>
        <v>82628.099999999991</v>
      </c>
      <c r="Q247" s="4">
        <f t="shared" si="22"/>
        <v>-82325.099999999991</v>
      </c>
      <c r="R247" s="10">
        <f t="shared" si="23"/>
        <v>-18865619.915999997</v>
      </c>
    </row>
    <row r="248" spans="1:18" hidden="1" x14ac:dyDescent="0.35">
      <c r="A248" s="4" t="s">
        <v>127</v>
      </c>
      <c r="B248" s="5" t="s">
        <v>36</v>
      </c>
      <c r="C248" s="5" t="s">
        <v>16</v>
      </c>
      <c r="D248" s="5" t="s">
        <v>17</v>
      </c>
      <c r="E248" s="6">
        <v>45724</v>
      </c>
      <c r="F248" s="6">
        <v>45725</v>
      </c>
      <c r="G248" s="4">
        <v>494</v>
      </c>
      <c r="H248" s="4">
        <v>0</v>
      </c>
      <c r="I248" s="7">
        <v>160.88999999999999</v>
      </c>
      <c r="J248" s="4">
        <v>1</v>
      </c>
      <c r="K248" s="4">
        <f>F248-E248</f>
        <v>1</v>
      </c>
      <c r="L248" s="4" t="str">
        <f>IF(K248&gt;J248,"LATE","ON TIME")</f>
        <v>ON TIME</v>
      </c>
      <c r="M248" s="4">
        <f t="shared" si="18"/>
        <v>494</v>
      </c>
      <c r="N248" s="4">
        <f t="shared" si="19"/>
        <v>494</v>
      </c>
      <c r="O248" s="4">
        <f t="shared" si="20"/>
        <v>444.6</v>
      </c>
      <c r="P248" s="4">
        <f t="shared" si="21"/>
        <v>219632.40000000002</v>
      </c>
      <c r="Q248" s="4">
        <f t="shared" si="22"/>
        <v>-219138.40000000002</v>
      </c>
      <c r="R248" s="10">
        <f t="shared" si="23"/>
        <v>-35257177.175999999</v>
      </c>
    </row>
    <row r="249" spans="1:18" x14ac:dyDescent="0.35">
      <c r="A249" s="4" t="s">
        <v>142</v>
      </c>
      <c r="B249" s="5" t="s">
        <v>36</v>
      </c>
      <c r="C249" s="5" t="s">
        <v>12</v>
      </c>
      <c r="D249" s="5" t="s">
        <v>13</v>
      </c>
      <c r="E249" s="6">
        <v>45690</v>
      </c>
      <c r="F249" s="6">
        <v>45691</v>
      </c>
      <c r="G249" s="4">
        <v>404</v>
      </c>
      <c r="H249" s="4">
        <v>0</v>
      </c>
      <c r="I249" s="7">
        <v>108.89</v>
      </c>
      <c r="J249" s="4">
        <v>1</v>
      </c>
      <c r="K249" s="4">
        <f>F249-E249</f>
        <v>1</v>
      </c>
      <c r="L249" s="4" t="str">
        <f>IF(K249&gt;J249,"LATE","ON TIME")</f>
        <v>ON TIME</v>
      </c>
      <c r="M249" s="4">
        <f t="shared" si="18"/>
        <v>404</v>
      </c>
      <c r="N249" s="4">
        <f t="shared" si="19"/>
        <v>404</v>
      </c>
      <c r="O249" s="4">
        <f t="shared" si="20"/>
        <v>363.6</v>
      </c>
      <c r="P249" s="4">
        <f t="shared" si="21"/>
        <v>146894.40000000002</v>
      </c>
      <c r="Q249" s="4">
        <f t="shared" si="22"/>
        <v>-146490.40000000002</v>
      </c>
      <c r="R249" s="10">
        <f t="shared" si="23"/>
        <v>-15951339.656000003</v>
      </c>
    </row>
    <row r="250" spans="1:18" hidden="1" x14ac:dyDescent="0.35">
      <c r="A250" s="4" t="s">
        <v>230</v>
      </c>
      <c r="B250" s="5" t="s">
        <v>36</v>
      </c>
      <c r="C250" s="5" t="s">
        <v>20</v>
      </c>
      <c r="D250" s="5" t="s">
        <v>17</v>
      </c>
      <c r="E250" s="6">
        <v>45732</v>
      </c>
      <c r="F250" s="6">
        <v>45733</v>
      </c>
      <c r="G250" s="4">
        <v>300</v>
      </c>
      <c r="H250" s="4">
        <v>0</v>
      </c>
      <c r="I250" s="7">
        <v>107.07</v>
      </c>
      <c r="J250" s="4">
        <v>1</v>
      </c>
      <c r="K250" s="4">
        <f>F250-E250</f>
        <v>1</v>
      </c>
      <c r="L250" s="4" t="str">
        <f>IF(K250&gt;J250,"LATE","ON TIME")</f>
        <v>ON TIME</v>
      </c>
      <c r="M250" s="4">
        <f t="shared" si="18"/>
        <v>300</v>
      </c>
      <c r="N250" s="4">
        <f t="shared" si="19"/>
        <v>300</v>
      </c>
      <c r="O250" s="4">
        <f t="shared" si="20"/>
        <v>270</v>
      </c>
      <c r="P250" s="4">
        <f t="shared" si="21"/>
        <v>81000</v>
      </c>
      <c r="Q250" s="4">
        <f t="shared" si="22"/>
        <v>-80700</v>
      </c>
      <c r="R250" s="10">
        <f t="shared" si="23"/>
        <v>-8640549</v>
      </c>
    </row>
    <row r="251" spans="1:18" hidden="1" x14ac:dyDescent="0.35">
      <c r="A251" s="4" t="s">
        <v>241</v>
      </c>
      <c r="B251" s="5" t="s">
        <v>36</v>
      </c>
      <c r="C251" s="5" t="s">
        <v>12</v>
      </c>
      <c r="D251" s="5" t="s">
        <v>17</v>
      </c>
      <c r="E251" s="6">
        <v>45742</v>
      </c>
      <c r="F251" s="6">
        <v>45743</v>
      </c>
      <c r="G251" s="4">
        <v>469</v>
      </c>
      <c r="H251" s="4">
        <v>0</v>
      </c>
      <c r="I251" s="7">
        <v>383.4</v>
      </c>
      <c r="J251" s="4">
        <v>1</v>
      </c>
      <c r="K251" s="4">
        <f>F251-E251</f>
        <v>1</v>
      </c>
      <c r="L251" s="4" t="str">
        <f>IF(K251&gt;J251,"LATE","ON TIME")</f>
        <v>ON TIME</v>
      </c>
      <c r="M251" s="4">
        <f t="shared" si="18"/>
        <v>469</v>
      </c>
      <c r="N251" s="4">
        <f t="shared" si="19"/>
        <v>469</v>
      </c>
      <c r="O251" s="4">
        <f t="shared" si="20"/>
        <v>422.1</v>
      </c>
      <c r="P251" s="4">
        <f t="shared" si="21"/>
        <v>197964.90000000002</v>
      </c>
      <c r="Q251" s="4">
        <f t="shared" si="22"/>
        <v>-197495.90000000002</v>
      </c>
      <c r="R251" s="10">
        <f t="shared" si="23"/>
        <v>-75719928.060000002</v>
      </c>
    </row>
  </sheetData>
  <autoFilter ref="A1:L251" xr:uid="{00000000-0009-0000-0000-000000000000}">
    <filterColumn colId="3">
      <filters>
        <filter val="Chicago"/>
      </filters>
    </filterColumn>
    <sortState xmlns:xlrd2="http://schemas.microsoft.com/office/spreadsheetml/2017/richdata2" ref="A2:L251">
      <sortCondition descending="1" ref="K1:K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B9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1" t="s">
        <v>273</v>
      </c>
      <c r="B3" t="s">
        <v>276</v>
      </c>
    </row>
    <row r="4" spans="1:2" x14ac:dyDescent="0.35">
      <c r="A4" s="2" t="s">
        <v>23</v>
      </c>
      <c r="B4" s="3">
        <v>10.672413793103448</v>
      </c>
    </row>
    <row r="5" spans="1:2" x14ac:dyDescent="0.35">
      <c r="A5" s="2" t="s">
        <v>12</v>
      </c>
      <c r="B5" s="3">
        <v>9.0153846153846153</v>
      </c>
    </row>
    <row r="6" spans="1:2" x14ac:dyDescent="0.35">
      <c r="A6" s="2" t="s">
        <v>16</v>
      </c>
      <c r="B6" s="3">
        <v>9.6</v>
      </c>
    </row>
    <row r="7" spans="1:2" x14ac:dyDescent="0.35">
      <c r="A7" s="2" t="s">
        <v>20</v>
      </c>
      <c r="B7" s="3">
        <v>10.82258064516129</v>
      </c>
    </row>
    <row r="8" spans="1:2" x14ac:dyDescent="0.35">
      <c r="A8" s="2" t="s">
        <v>274</v>
      </c>
      <c r="B8" s="3"/>
    </row>
    <row r="9" spans="1:2" x14ac:dyDescent="0.35">
      <c r="A9" s="2" t="s">
        <v>275</v>
      </c>
      <c r="B9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D10"/>
  <sheetViews>
    <sheetView workbookViewId="0">
      <selection activeCell="B6" sqref="B6"/>
    </sheetView>
  </sheetViews>
  <sheetFormatPr defaultRowHeight="14.5" x14ac:dyDescent="0.35"/>
  <cols>
    <col min="1" max="1" width="18.1796875" bestFit="1" customWidth="1"/>
    <col min="2" max="2" width="15.26953125" bestFit="1" customWidth="1"/>
    <col min="3" max="3" width="8.1796875" bestFit="1" customWidth="1"/>
    <col min="4" max="5" width="10.7265625" bestFit="1" customWidth="1"/>
    <col min="6" max="6" width="14.54296875" bestFit="1" customWidth="1"/>
    <col min="7" max="7" width="18.1796875" bestFit="1" customWidth="1"/>
    <col min="8" max="8" width="19.36328125" bestFit="1" customWidth="1"/>
    <col min="9" max="9" width="23" bestFit="1" customWidth="1"/>
  </cols>
  <sheetData>
    <row r="3" spans="1:4" x14ac:dyDescent="0.35">
      <c r="A3" s="1" t="s">
        <v>282</v>
      </c>
      <c r="B3" s="1" t="s">
        <v>277</v>
      </c>
    </row>
    <row r="4" spans="1:4" x14ac:dyDescent="0.35">
      <c r="A4" s="1" t="s">
        <v>273</v>
      </c>
      <c r="B4" t="s">
        <v>280</v>
      </c>
      <c r="C4" t="s">
        <v>281</v>
      </c>
      <c r="D4" t="s">
        <v>275</v>
      </c>
    </row>
    <row r="5" spans="1:4" x14ac:dyDescent="0.35">
      <c r="A5" s="2" t="s">
        <v>26</v>
      </c>
      <c r="B5" s="8">
        <v>0.15094339622641509</v>
      </c>
      <c r="C5" s="8">
        <v>0.84905660377358494</v>
      </c>
      <c r="D5" s="8">
        <v>1</v>
      </c>
    </row>
    <row r="6" spans="1:4" x14ac:dyDescent="0.35">
      <c r="A6" s="2" t="s">
        <v>36</v>
      </c>
      <c r="B6" s="8">
        <v>0.24489795918367346</v>
      </c>
      <c r="C6" s="8">
        <v>0.75510204081632648</v>
      </c>
      <c r="D6" s="8">
        <v>1</v>
      </c>
    </row>
    <row r="7" spans="1:4" x14ac:dyDescent="0.35">
      <c r="A7" s="2" t="s">
        <v>22</v>
      </c>
      <c r="B7" s="8">
        <v>0.39215686274509803</v>
      </c>
      <c r="C7" s="8">
        <v>0.60784313725490191</v>
      </c>
      <c r="D7" s="8">
        <v>1</v>
      </c>
    </row>
    <row r="8" spans="1:4" x14ac:dyDescent="0.35">
      <c r="A8" s="2" t="s">
        <v>15</v>
      </c>
      <c r="B8" s="8">
        <v>0.27083333333333331</v>
      </c>
      <c r="C8" s="8">
        <v>0.72916666666666663</v>
      </c>
      <c r="D8" s="8">
        <v>1</v>
      </c>
    </row>
    <row r="9" spans="1:4" x14ac:dyDescent="0.35">
      <c r="A9" s="2" t="s">
        <v>11</v>
      </c>
      <c r="B9" s="8">
        <v>0.26530612244897961</v>
      </c>
      <c r="C9" s="8">
        <v>0.73469387755102045</v>
      </c>
      <c r="D9" s="8">
        <v>1</v>
      </c>
    </row>
    <row r="10" spans="1:4" x14ac:dyDescent="0.35">
      <c r="A10" s="2" t="s">
        <v>275</v>
      </c>
      <c r="B10" s="8">
        <v>0.26400000000000001</v>
      </c>
      <c r="C10" s="8">
        <v>0.73599999999999999</v>
      </c>
      <c r="D10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D8"/>
  <sheetViews>
    <sheetView workbookViewId="0">
      <selection activeCell="C7" sqref="C7"/>
    </sheetView>
  </sheetViews>
  <sheetFormatPr defaultRowHeight="14.5" x14ac:dyDescent="0.35"/>
  <cols>
    <col min="1" max="1" width="12.36328125" bestFit="1" customWidth="1"/>
    <col min="2" max="2" width="15.453125" bestFit="1" customWidth="1"/>
    <col min="3" max="3" width="18" bestFit="1" customWidth="1"/>
    <col min="4" max="4" width="16.453125" bestFit="1" customWidth="1"/>
  </cols>
  <sheetData>
    <row r="3" spans="1:4" x14ac:dyDescent="0.35">
      <c r="A3" s="1" t="s">
        <v>273</v>
      </c>
      <c r="B3" t="s">
        <v>283</v>
      </c>
      <c r="C3" t="s">
        <v>284</v>
      </c>
    </row>
    <row r="4" spans="1:4" x14ac:dyDescent="0.35">
      <c r="A4" s="2" t="s">
        <v>13</v>
      </c>
      <c r="B4" s="3">
        <v>7</v>
      </c>
      <c r="C4" s="3">
        <v>67</v>
      </c>
      <c r="D4">
        <f>GETPIVOTDATA("Sum of Stockouts",$A$3,"Warehouse_Location","Chicago")/GETPIVOTDATA("Count of Stockouts2",$A$3,"Warehouse_Location","Chicago")*100</f>
        <v>10.44776119402985</v>
      </c>
    </row>
    <row r="5" spans="1:4" x14ac:dyDescent="0.35">
      <c r="A5" s="2" t="s">
        <v>24</v>
      </c>
      <c r="B5" s="3">
        <v>15</v>
      </c>
      <c r="C5" s="3">
        <v>57</v>
      </c>
      <c r="D5">
        <f>GETPIVOTDATA("Sum of Stockouts",$A$3,"Warehouse_Location","Dallas")/GETPIVOTDATA("Count of Stockouts2",$A$3,"Warehouse_Location","Dallas")*100</f>
        <v>26.315789473684209</v>
      </c>
    </row>
    <row r="6" spans="1:4" x14ac:dyDescent="0.35">
      <c r="A6" s="2" t="s">
        <v>27</v>
      </c>
      <c r="B6" s="3">
        <v>11</v>
      </c>
      <c r="C6" s="3">
        <v>55</v>
      </c>
      <c r="D6">
        <f>GETPIVOTDATA("Sum of Stockouts",$A$3,"Warehouse_Location","New York")/GETPIVOTDATA("Count of Stockouts2",$A$3,"Warehouse_Location","New York")*100</f>
        <v>20</v>
      </c>
    </row>
    <row r="7" spans="1:4" x14ac:dyDescent="0.35">
      <c r="A7" s="2" t="s">
        <v>17</v>
      </c>
      <c r="B7" s="3">
        <v>14</v>
      </c>
      <c r="C7" s="3">
        <v>71</v>
      </c>
      <c r="D7">
        <f>GETPIVOTDATA("Sum of Stockouts",$A$3,"Warehouse_Location","San Francisco")/GETPIVOTDATA("Count of Stockouts2",$A$3,"Warehouse_Location","San Francisco")*100</f>
        <v>19.718309859154928</v>
      </c>
    </row>
    <row r="8" spans="1:4" x14ac:dyDescent="0.35">
      <c r="A8" s="2" t="s">
        <v>275</v>
      </c>
      <c r="B8" s="3">
        <v>47</v>
      </c>
      <c r="C8" s="3">
        <v>250</v>
      </c>
      <c r="D8">
        <f>GETPIVOTDATA("Sum of Stockouts",$A$3)/GETPIVOTDATA("Count of Stockouts2",$A$3)*100</f>
        <v>18.8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FB8E-825D-42CF-9A4E-A56995D1038E}">
  <dimension ref="A3:F10"/>
  <sheetViews>
    <sheetView workbookViewId="0">
      <selection activeCell="F9" sqref="F9"/>
    </sheetView>
  </sheetViews>
  <sheetFormatPr defaultRowHeight="14.5" x14ac:dyDescent="0.35"/>
  <cols>
    <col min="1" max="1" width="12.36328125" bestFit="1" customWidth="1"/>
    <col min="2" max="2" width="20.453125" bestFit="1" customWidth="1"/>
    <col min="3" max="3" width="19.6328125" bestFit="1" customWidth="1"/>
    <col min="4" max="4" width="19.36328125" bestFit="1" customWidth="1"/>
    <col min="5" max="5" width="19.54296875" bestFit="1" customWidth="1"/>
    <col min="6" max="6" width="13.54296875" customWidth="1"/>
  </cols>
  <sheetData>
    <row r="3" spans="1:6" x14ac:dyDescent="0.35">
      <c r="A3" s="1" t="s">
        <v>273</v>
      </c>
      <c r="B3" t="s">
        <v>286</v>
      </c>
      <c r="C3" t="s">
        <v>287</v>
      </c>
      <c r="D3" t="s">
        <v>276</v>
      </c>
      <c r="E3" t="s">
        <v>288</v>
      </c>
      <c r="F3" s="9" t="s">
        <v>289</v>
      </c>
    </row>
    <row r="4" spans="1:6" x14ac:dyDescent="0.35">
      <c r="A4" s="2" t="s">
        <v>26</v>
      </c>
      <c r="B4" s="3">
        <v>29.559838323481788</v>
      </c>
      <c r="C4" s="3">
        <v>28.185362217645871</v>
      </c>
      <c r="D4" s="3">
        <v>10.641509433962264</v>
      </c>
      <c r="E4" s="3">
        <v>4.2611588330958554</v>
      </c>
      <c r="F4">
        <f xml:space="preserve"> (B4 * D4) + 1.65 * SQRT((D4 * C4^2) + (B4^2 * E4^2))</f>
        <v>571.87393121308833</v>
      </c>
    </row>
    <row r="5" spans="1:6" x14ac:dyDescent="0.35">
      <c r="A5" s="2" t="s">
        <v>36</v>
      </c>
      <c r="B5" s="3">
        <v>75.560051509080054</v>
      </c>
      <c r="C5" s="3">
        <v>118.60721536851194</v>
      </c>
      <c r="D5" s="3">
        <v>9.3265306122448983</v>
      </c>
      <c r="E5" s="3">
        <v>5.691322909709573</v>
      </c>
      <c r="F5">
        <f t="shared" ref="F5:F8" si="0" xml:space="preserve"> (B5 * D5) + 1.65 * SQRT((D5 * C5^2) + (B5^2 * E5^2))</f>
        <v>1632.4388817647246</v>
      </c>
    </row>
    <row r="6" spans="1:6" x14ac:dyDescent="0.35">
      <c r="A6" s="2" t="s">
        <v>22</v>
      </c>
      <c r="B6" s="3">
        <v>45.17044735854607</v>
      </c>
      <c r="C6" s="3">
        <v>51.559010679052236</v>
      </c>
      <c r="D6" s="3">
        <v>10.117647058823529</v>
      </c>
      <c r="E6" s="3">
        <v>5.9586812595524163</v>
      </c>
      <c r="F6">
        <f t="shared" si="0"/>
        <v>977.072818925619</v>
      </c>
    </row>
    <row r="7" spans="1:6" x14ac:dyDescent="0.35">
      <c r="A7" s="2" t="s">
        <v>15</v>
      </c>
      <c r="B7" s="3">
        <v>35.916052624992254</v>
      </c>
      <c r="C7" s="3">
        <v>53.597289939797811</v>
      </c>
      <c r="D7" s="3">
        <v>10.208333333333334</v>
      </c>
      <c r="E7" s="3">
        <v>4.8243986874050391</v>
      </c>
      <c r="F7">
        <f t="shared" si="0"/>
        <v>768.60966931552593</v>
      </c>
    </row>
    <row r="8" spans="1:6" x14ac:dyDescent="0.35">
      <c r="A8" s="2" t="s">
        <v>11</v>
      </c>
      <c r="B8" s="3">
        <v>36.281599570792096</v>
      </c>
      <c r="C8" s="3">
        <v>32.048168056780305</v>
      </c>
      <c r="D8" s="3">
        <v>9.6530612244897966</v>
      </c>
      <c r="E8" s="3">
        <v>4.5668690058952652</v>
      </c>
      <c r="F8">
        <f t="shared" si="0"/>
        <v>669.19014216607343</v>
      </c>
    </row>
    <row r="9" spans="1:6" x14ac:dyDescent="0.35">
      <c r="A9" s="2" t="s">
        <v>274</v>
      </c>
      <c r="B9" s="3"/>
      <c r="C9" s="3"/>
      <c r="D9" s="3"/>
      <c r="E9" s="3"/>
    </row>
    <row r="10" spans="1:6" x14ac:dyDescent="0.35">
      <c r="A10" s="2" t="s">
        <v>275</v>
      </c>
      <c r="B10" s="3">
        <v>44.298302701374972</v>
      </c>
      <c r="C10" s="3">
        <v>66.458029166539077</v>
      </c>
      <c r="D10" s="3">
        <v>10</v>
      </c>
      <c r="E10" s="3">
        <v>5.0785002371403447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for Data Analyst I Asse</vt:lpstr>
      <vt:lpstr>Avg Leadtime Supplier</vt:lpstr>
      <vt:lpstr>% late deliveries per category</vt:lpstr>
      <vt:lpstr>stockout frequency</vt:lpstr>
      <vt:lpstr>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</dc:creator>
  <cp:lastModifiedBy>Adriana Martinez Garcia</cp:lastModifiedBy>
  <dcterms:created xsi:type="dcterms:W3CDTF">2025-04-22T13:06:57Z</dcterms:created>
  <dcterms:modified xsi:type="dcterms:W3CDTF">2025-04-23T18:01:45Z</dcterms:modified>
</cp:coreProperties>
</file>