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yman\Documents\gamsdir\projdir\"/>
    </mc:Choice>
  </mc:AlternateContent>
  <bookViews>
    <workbookView xWindow="0" yWindow="0" windowWidth="7410" windowHeight="1410" tabRatio="893" activeTab="2"/>
  </bookViews>
  <sheets>
    <sheet name="Intro" sheetId="1" r:id="rId1"/>
    <sheet name="Copyright &amp; License" sheetId="122" r:id="rId2"/>
    <sheet name="BearRiverNetwork" sheetId="123" r:id="rId3"/>
    <sheet name="SubInd" sheetId="2" r:id="rId4"/>
    <sheet name="FishSpp" sheetId="22" r:id="rId5"/>
    <sheet name="VegSpp" sheetId="23" r:id="rId6"/>
    <sheet name="Month" sheetId="24" r:id="rId7"/>
    <sheet name="Nodes" sheetId="10" r:id="rId8"/>
    <sheet name="NodesNotDemand" sheetId="109" r:id="rId9"/>
    <sheet name="NodeNotHeadwater" sheetId="121" r:id="rId10"/>
    <sheet name="Reservoirs" sheetId="25" r:id="rId11"/>
    <sheet name="Wetlands" sheetId="26" r:id="rId12"/>
    <sheet name="Demand" sheetId="27" r:id="rId13"/>
    <sheet name="R_indx" sheetId="55" r:id="rId14"/>
    <sheet name="sf_indx" sheetId="57" r:id="rId15"/>
    <sheet name="wf_indx" sheetId="58" r:id="rId16"/>
    <sheet name="wsi_indx" sheetId="59" r:id="rId17"/>
    <sheet name="EnvSite" sheetId="28" r:id="rId18"/>
    <sheet name="Connect" sheetId="11" r:id="rId19"/>
    <sheet name="Diversions" sheetId="29" r:id="rId20"/>
    <sheet name="ReturnFlow" sheetId="30" r:id="rId21"/>
    <sheet name="WetlandsSites" sheetId="102" r:id="rId22"/>
    <sheet name="LinktoReservoir" sheetId="105" r:id="rId23"/>
    <sheet name="LinkOutReservoir" sheetId="110" r:id="rId24"/>
    <sheet name="rsiIndex" sheetId="111" r:id="rId25"/>
    <sheet name="rsiEQ" sheetId="112" r:id="rId26"/>
    <sheet name="fciIndex" sheetId="113" r:id="rId27"/>
    <sheet name="fciEQ" sheetId="114" r:id="rId28"/>
    <sheet name="HeadFlow" sheetId="115" r:id="rId29"/>
    <sheet name="Length" sheetId="15" r:id="rId30"/>
    <sheet name="aw" sheetId="32" r:id="rId31"/>
    <sheet name="lss" sheetId="8" r:id="rId32"/>
    <sheet name="LinkName" sheetId="119" r:id="rId33"/>
    <sheet name="evap" sheetId="33" r:id="rId34"/>
    <sheet name="Cons" sheetId="51" r:id="rId35"/>
    <sheet name="ResElevVol" sheetId="53" r:id="rId36"/>
    <sheet name="inactive" sheetId="40" r:id="rId37"/>
    <sheet name="capacity" sheetId="42" r:id="rId38"/>
    <sheet name="demandReq" sheetId="43" r:id="rId39"/>
    <sheet name="Instream" sheetId="52" r:id="rId40"/>
    <sheet name="divCap" sheetId="44" r:id="rId41"/>
    <sheet name="StageFlow" sheetId="16" r:id="rId42"/>
    <sheet name="WidthFlow" sheetId="38" r:id="rId43"/>
    <sheet name="wp" sheetId="7" r:id="rId44"/>
    <sheet name="Revegetate" sheetId="118" r:id="rId45"/>
    <sheet name="weights" sheetId="3" r:id="rId46"/>
    <sheet name="Budget" sheetId="39" r:id="rId47"/>
    <sheet name="InStor" sheetId="106" r:id="rId48"/>
    <sheet name="InitD" sheetId="107" r:id="rId49"/>
    <sheet name="InitC" sheetId="108" r:id="rId50"/>
    <sheet name="UnitCost" sheetId="46" r:id="rId51"/>
    <sheet name="RiversHeadFlow-WEAP" sheetId="117" r:id="rId52"/>
    <sheet name="EvaporationCurve" sheetId="120" r:id="rId53"/>
  </sheets>
  <externalReferences>
    <externalReference r:id="rId54"/>
  </externalReferences>
  <calcPr calcId="15251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 i="1" l="1"/>
  <c r="B7" i="106"/>
  <c r="B6" i="106"/>
  <c r="B4" i="106"/>
  <c r="B3" i="106"/>
  <c r="B2" i="106"/>
  <c r="H1" i="106"/>
  <c r="H5" i="106"/>
  <c r="B5" i="106" l="1"/>
  <c r="B1" i="106"/>
  <c r="C115" i="120"/>
  <c r="B115" i="120"/>
  <c r="E115" i="120" s="1"/>
  <c r="C114" i="120"/>
  <c r="B114" i="120"/>
  <c r="E113" i="120" s="1"/>
  <c r="C113" i="120"/>
  <c r="B113" i="120"/>
  <c r="C112" i="120"/>
  <c r="B112" i="120"/>
  <c r="E111" i="120" s="1"/>
  <c r="C111" i="120"/>
  <c r="B111" i="120"/>
  <c r="C110" i="120"/>
  <c r="B110" i="120"/>
  <c r="E109" i="120" s="1"/>
  <c r="G109" i="120"/>
  <c r="C109" i="120"/>
  <c r="B109" i="120"/>
  <c r="E108" i="120" s="1"/>
  <c r="G108" i="120"/>
  <c r="C108" i="120"/>
  <c r="B108" i="120"/>
  <c r="E107" i="120" s="1"/>
  <c r="G107" i="120"/>
  <c r="C107" i="120"/>
  <c r="B107" i="120"/>
  <c r="E106" i="120" s="1"/>
  <c r="G106" i="120"/>
  <c r="C106" i="120"/>
  <c r="B106" i="120"/>
  <c r="G105" i="120"/>
  <c r="E105" i="120"/>
  <c r="C105" i="120"/>
  <c r="B105" i="120"/>
  <c r="G104" i="120"/>
  <c r="C104" i="120"/>
  <c r="B104" i="120"/>
  <c r="E104" i="120" s="1"/>
  <c r="G103" i="120"/>
  <c r="C103" i="120"/>
  <c r="B103" i="120"/>
  <c r="G102" i="120"/>
  <c r="C102" i="120"/>
  <c r="B102" i="120"/>
  <c r="E101" i="120" s="1"/>
  <c r="G101" i="120"/>
  <c r="C101" i="120"/>
  <c r="B101" i="120"/>
  <c r="E100" i="120" s="1"/>
  <c r="G100" i="120"/>
  <c r="C100" i="120"/>
  <c r="B100" i="120"/>
  <c r="E99" i="120" s="1"/>
  <c r="G99" i="120"/>
  <c r="C99" i="120"/>
  <c r="B99" i="120"/>
  <c r="E98" i="120" s="1"/>
  <c r="D99" i="120" s="1"/>
  <c r="G98" i="120"/>
  <c r="C98" i="120"/>
  <c r="B98" i="120"/>
  <c r="G93" i="120"/>
  <c r="G92" i="120"/>
  <c r="G91" i="120"/>
  <c r="G90" i="120"/>
  <c r="G89" i="120"/>
  <c r="G88" i="120"/>
  <c r="C88" i="120"/>
  <c r="B88" i="120"/>
  <c r="E88" i="120" s="1"/>
  <c r="G87" i="120"/>
  <c r="C87" i="120"/>
  <c r="B87" i="120"/>
  <c r="E86" i="120" s="1"/>
  <c r="G86" i="120"/>
  <c r="C86" i="120"/>
  <c r="B86" i="120"/>
  <c r="E85" i="120" s="1"/>
  <c r="D86" i="120" s="1"/>
  <c r="G85" i="120"/>
  <c r="C85" i="120"/>
  <c r="B85" i="120"/>
  <c r="G84" i="120"/>
  <c r="C84" i="120"/>
  <c r="E84" i="120" s="1"/>
  <c r="D85" i="120" s="1"/>
  <c r="B84" i="120"/>
  <c r="G83" i="120"/>
  <c r="C83" i="120"/>
  <c r="B83" i="120"/>
  <c r="E83" i="120" s="1"/>
  <c r="D84" i="120" s="1"/>
  <c r="G82" i="120"/>
  <c r="E82" i="120"/>
  <c r="D83" i="120" s="1"/>
  <c r="C82" i="120"/>
  <c r="B82" i="120"/>
  <c r="G75" i="120"/>
  <c r="G74" i="120"/>
  <c r="G73" i="120"/>
  <c r="G72" i="120"/>
  <c r="E72" i="120"/>
  <c r="C72" i="120"/>
  <c r="B72" i="120"/>
  <c r="E71" i="120" s="1"/>
  <c r="G71" i="120"/>
  <c r="C71" i="120"/>
  <c r="B71" i="120"/>
  <c r="E70" i="120" s="1"/>
  <c r="G70" i="120"/>
  <c r="C70" i="120"/>
  <c r="B70" i="120"/>
  <c r="G69" i="120"/>
  <c r="C69" i="120"/>
  <c r="E69" i="120" s="1"/>
  <c r="B69" i="120"/>
  <c r="E68" i="120" s="1"/>
  <c r="G68" i="120"/>
  <c r="C68" i="120"/>
  <c r="B68" i="120"/>
  <c r="G67" i="120"/>
  <c r="E67" i="120"/>
  <c r="C67" i="120"/>
  <c r="B67" i="120"/>
  <c r="G66" i="120"/>
  <c r="C66" i="120"/>
  <c r="B66" i="120"/>
  <c r="E65" i="120" s="1"/>
  <c r="D66" i="120" s="1"/>
  <c r="G65" i="120"/>
  <c r="C65" i="120"/>
  <c r="B65" i="120"/>
  <c r="E64" i="120" s="1"/>
  <c r="D65" i="120" s="1"/>
  <c r="G64" i="120"/>
  <c r="C64" i="120"/>
  <c r="B64" i="120"/>
  <c r="G58" i="120"/>
  <c r="G57" i="120"/>
  <c r="G56" i="120"/>
  <c r="G55" i="120"/>
  <c r="G54" i="120"/>
  <c r="G53" i="120"/>
  <c r="E53" i="120"/>
  <c r="C53" i="120"/>
  <c r="B53" i="120"/>
  <c r="G52" i="120"/>
  <c r="C52" i="120"/>
  <c r="B52" i="120"/>
  <c r="E51" i="120" s="1"/>
  <c r="G51" i="120"/>
  <c r="C51" i="120"/>
  <c r="B51" i="120"/>
  <c r="E50" i="120" s="1"/>
  <c r="G50" i="120"/>
  <c r="C50" i="120"/>
  <c r="B50" i="120"/>
  <c r="E49" i="120" s="1"/>
  <c r="G49" i="120"/>
  <c r="C49" i="120"/>
  <c r="B49" i="120"/>
  <c r="E48" i="120" s="1"/>
  <c r="G48" i="120"/>
  <c r="C48" i="120"/>
  <c r="B48" i="120"/>
  <c r="G47" i="120"/>
  <c r="C47" i="120"/>
  <c r="B47" i="120"/>
  <c r="E47" i="120" s="1"/>
  <c r="D48" i="120" s="1"/>
  <c r="C40" i="120"/>
  <c r="B40" i="120"/>
  <c r="E40" i="120" s="1"/>
  <c r="C39" i="120"/>
  <c r="B39" i="120"/>
  <c r="E38" i="120" s="1"/>
  <c r="G38" i="120"/>
  <c r="C38" i="120"/>
  <c r="B38" i="120"/>
  <c r="E37" i="120" s="1"/>
  <c r="G37" i="120"/>
  <c r="C37" i="120"/>
  <c r="B37" i="120"/>
  <c r="E36" i="120" s="1"/>
  <c r="G36" i="120"/>
  <c r="C36" i="120"/>
  <c r="B36" i="120"/>
  <c r="E35" i="120" s="1"/>
  <c r="G35" i="120"/>
  <c r="C35" i="120"/>
  <c r="B35" i="120"/>
  <c r="G34" i="120"/>
  <c r="C34" i="120"/>
  <c r="E34" i="120" s="1"/>
  <c r="B34" i="120"/>
  <c r="G33" i="120"/>
  <c r="C33" i="120"/>
  <c r="B33" i="120"/>
  <c r="E33" i="120" s="1"/>
  <c r="G32" i="120"/>
  <c r="E32" i="120"/>
  <c r="C32" i="120"/>
  <c r="B32" i="120"/>
  <c r="G31" i="120"/>
  <c r="C31" i="120"/>
  <c r="B31" i="120"/>
  <c r="E31" i="120" s="1"/>
  <c r="G30" i="120"/>
  <c r="C30" i="120"/>
  <c r="B30" i="120"/>
  <c r="E29" i="120" s="1"/>
  <c r="G29" i="120"/>
  <c r="C29" i="120"/>
  <c r="B29" i="120"/>
  <c r="E28" i="120" s="1"/>
  <c r="G28" i="120"/>
  <c r="C28" i="120"/>
  <c r="B28" i="120"/>
  <c r="E27" i="120" s="1"/>
  <c r="D28" i="120" s="1"/>
  <c r="G27" i="120"/>
  <c r="C27" i="120"/>
  <c r="B27" i="120"/>
  <c r="E19" i="120"/>
  <c r="E18" i="120"/>
  <c r="E17" i="120"/>
  <c r="E16" i="120"/>
  <c r="E15" i="120"/>
  <c r="E14" i="120"/>
  <c r="E13" i="120"/>
  <c r="E12" i="120"/>
  <c r="E11" i="120"/>
  <c r="E10" i="120"/>
  <c r="E9" i="120"/>
  <c r="E8" i="120"/>
  <c r="E7" i="120"/>
  <c r="E6" i="120"/>
  <c r="E5" i="120"/>
  <c r="E4" i="120"/>
  <c r="E3" i="120"/>
  <c r="D4" i="120" s="1"/>
  <c r="E2" i="120"/>
  <c r="D3" i="120" s="1"/>
  <c r="D102" i="120" l="1"/>
  <c r="D87" i="120"/>
  <c r="D51" i="120"/>
  <c r="D52" i="120" s="1"/>
  <c r="D100" i="120"/>
  <c r="D50" i="120"/>
  <c r="D69" i="120"/>
  <c r="D70" i="120" s="1"/>
  <c r="D71" i="120" s="1"/>
  <c r="D72" i="120" s="1"/>
  <c r="D29" i="120"/>
  <c r="D30" i="120" s="1"/>
  <c r="D7" i="120"/>
  <c r="D8" i="120" s="1"/>
  <c r="D9" i="120" s="1"/>
  <c r="D10" i="120" s="1"/>
  <c r="D11" i="120" s="1"/>
  <c r="D12" i="120" s="1"/>
  <c r="D13" i="120" s="1"/>
  <c r="D14" i="120" s="1"/>
  <c r="D15" i="120" s="1"/>
  <c r="D16" i="120" s="1"/>
  <c r="D17" i="120" s="1"/>
  <c r="D18" i="120" s="1"/>
  <c r="D19" i="120" s="1"/>
  <c r="D49" i="120"/>
  <c r="D68" i="120"/>
  <c r="D6" i="120"/>
  <c r="D5" i="120"/>
  <c r="D101" i="120"/>
  <c r="E103" i="120"/>
  <c r="E87" i="120"/>
  <c r="D88" i="120" s="1"/>
  <c r="E102" i="120"/>
  <c r="E112" i="120"/>
  <c r="E66" i="120"/>
  <c r="D67" i="120" s="1"/>
  <c r="E39" i="120"/>
  <c r="E52" i="120"/>
  <c r="E110" i="120"/>
  <c r="E30" i="120"/>
  <c r="E114" i="120"/>
  <c r="C38" i="115"/>
  <c r="D38" i="115"/>
  <c r="E38" i="115"/>
  <c r="F38" i="115"/>
  <c r="G38" i="115"/>
  <c r="H38" i="115"/>
  <c r="I38" i="115"/>
  <c r="J38" i="115"/>
  <c r="K38" i="115"/>
  <c r="L38" i="115"/>
  <c r="M38" i="115"/>
  <c r="B38" i="115"/>
  <c r="C35" i="115"/>
  <c r="D35" i="115"/>
  <c r="E35" i="115"/>
  <c r="F35" i="115"/>
  <c r="G35" i="115"/>
  <c r="H35" i="115"/>
  <c r="I35" i="115"/>
  <c r="J35" i="115"/>
  <c r="K35" i="115"/>
  <c r="L35" i="115"/>
  <c r="M35" i="115"/>
  <c r="B35" i="115"/>
  <c r="C32" i="115"/>
  <c r="D32" i="115"/>
  <c r="E32" i="115"/>
  <c r="F32" i="115"/>
  <c r="G32" i="115"/>
  <c r="H32" i="115"/>
  <c r="I32" i="115"/>
  <c r="J32" i="115"/>
  <c r="K32" i="115"/>
  <c r="L32" i="115"/>
  <c r="M32" i="115"/>
  <c r="B32" i="115"/>
  <c r="C20" i="115"/>
  <c r="D20" i="115"/>
  <c r="E20" i="115"/>
  <c r="F20" i="115"/>
  <c r="G20" i="115"/>
  <c r="H20" i="115"/>
  <c r="I20" i="115"/>
  <c r="J20" i="115"/>
  <c r="K20" i="115"/>
  <c r="L20" i="115"/>
  <c r="M20" i="115"/>
  <c r="B20" i="115"/>
  <c r="C2" i="115"/>
  <c r="D2" i="115"/>
  <c r="E2" i="115"/>
  <c r="F2" i="115"/>
  <c r="G2" i="115"/>
  <c r="H2" i="115"/>
  <c r="I2" i="115"/>
  <c r="J2" i="115"/>
  <c r="K2" i="115"/>
  <c r="L2" i="115"/>
  <c r="M2" i="115"/>
  <c r="B2" i="115"/>
  <c r="B5" i="42"/>
  <c r="B5" i="40"/>
  <c r="D3" i="43"/>
  <c r="C3" i="43"/>
  <c r="B3" i="43"/>
  <c r="D31" i="120" l="1"/>
  <c r="D32" i="120" s="1"/>
  <c r="D33" i="120" s="1"/>
  <c r="D34" i="120" s="1"/>
  <c r="D35" i="120" s="1"/>
  <c r="D36" i="120" s="1"/>
  <c r="D37" i="120" s="1"/>
  <c r="D38" i="120" s="1"/>
  <c r="D39" i="120" s="1"/>
  <c r="D40" i="120" s="1"/>
  <c r="D53" i="120"/>
  <c r="D103" i="120"/>
  <c r="D104" i="120" s="1"/>
  <c r="D105" i="120" s="1"/>
  <c r="D106" i="120" s="1"/>
  <c r="D107" i="120" s="1"/>
  <c r="D108" i="120" s="1"/>
  <c r="D109" i="120" s="1"/>
  <c r="D110" i="120" s="1"/>
  <c r="D111" i="120" s="1"/>
  <c r="D112" i="120" s="1"/>
  <c r="D113" i="120" s="1"/>
  <c r="D114" i="120" s="1"/>
  <c r="D115" i="120" s="1"/>
</calcChain>
</file>

<file path=xl/sharedStrings.xml><?xml version="1.0" encoding="utf-8"?>
<sst xmlns="http://schemas.openxmlformats.org/spreadsheetml/2006/main" count="1808" uniqueCount="236">
  <si>
    <t>riverine</t>
  </si>
  <si>
    <t>floodplain</t>
  </si>
  <si>
    <t>wetlands</t>
  </si>
  <si>
    <t>trout</t>
  </si>
  <si>
    <t>cottonwood</t>
  </si>
  <si>
    <t>j2</t>
  </si>
  <si>
    <t>j3</t>
  </si>
  <si>
    <t>j6</t>
  </si>
  <si>
    <t>j18</t>
  </si>
  <si>
    <t>j20</t>
  </si>
  <si>
    <t>j29</t>
  </si>
  <si>
    <t>wsi_par1</t>
  </si>
  <si>
    <t>wsi_par2</t>
  </si>
  <si>
    <t>RA_par1</t>
  </si>
  <si>
    <t>RA_par2</t>
  </si>
  <si>
    <t>sf_par1</t>
  </si>
  <si>
    <t>sf_par2</t>
  </si>
  <si>
    <t>wf_par1</t>
  </si>
  <si>
    <t>wf_par2</t>
  </si>
  <si>
    <t>t1</t>
  </si>
  <si>
    <t>t2</t>
  </si>
  <si>
    <t>t3</t>
  </si>
  <si>
    <t>t4</t>
  </si>
  <si>
    <t>t5</t>
  </si>
  <si>
    <t>t6</t>
  </si>
  <si>
    <t>t7</t>
  </si>
  <si>
    <t>t8</t>
  </si>
  <si>
    <t>t9</t>
  </si>
  <si>
    <t>t10</t>
  </si>
  <si>
    <t>t11</t>
  </si>
  <si>
    <t>t12</t>
  </si>
  <si>
    <t>j1</t>
  </si>
  <si>
    <t>j4</t>
  </si>
  <si>
    <t>j5</t>
  </si>
  <si>
    <t>j7</t>
  </si>
  <si>
    <t>j8</t>
  </si>
  <si>
    <t>j9</t>
  </si>
  <si>
    <t>j10</t>
  </si>
  <si>
    <t>j11</t>
  </si>
  <si>
    <t>j12</t>
  </si>
  <si>
    <t>j13</t>
  </si>
  <si>
    <t>j14</t>
  </si>
  <si>
    <t>j15</t>
  </si>
  <si>
    <t>j16</t>
  </si>
  <si>
    <t>j17</t>
  </si>
  <si>
    <t>j19</t>
  </si>
  <si>
    <t>j21</t>
  </si>
  <si>
    <t>j22</t>
  </si>
  <si>
    <t>j23</t>
  </si>
  <si>
    <t>j24</t>
  </si>
  <si>
    <t>j25</t>
  </si>
  <si>
    <t>j26</t>
  </si>
  <si>
    <t>j27</t>
  </si>
  <si>
    <t>j28</t>
  </si>
  <si>
    <t>j30</t>
  </si>
  <si>
    <t>j31</t>
  </si>
  <si>
    <t>j32</t>
  </si>
  <si>
    <t>j33</t>
  </si>
  <si>
    <t>j34</t>
  </si>
  <si>
    <t>j35</t>
  </si>
  <si>
    <t>j36</t>
  </si>
  <si>
    <t>j37</t>
  </si>
  <si>
    <t>j38</t>
  </si>
  <si>
    <t>j39</t>
  </si>
  <si>
    <t>rsi_par1</t>
  </si>
  <si>
    <t>rsi_par2</t>
  </si>
  <si>
    <t>rsi_par3</t>
  </si>
  <si>
    <t>rsi_par4</t>
  </si>
  <si>
    <t>fci_par1</t>
  </si>
  <si>
    <t>fci_par2</t>
  </si>
  <si>
    <t>fci_par3</t>
  </si>
  <si>
    <t>fci_par4</t>
  </si>
  <si>
    <t>Cache M&amp;I</t>
  </si>
  <si>
    <t>BRCC</t>
  </si>
  <si>
    <t>Box Elder M&amp;I</t>
  </si>
  <si>
    <t>Wasatch Front</t>
  </si>
  <si>
    <t>Box Elder Ag</t>
  </si>
  <si>
    <t>Refuge</t>
  </si>
  <si>
    <t>South Cache M&amp;I</t>
  </si>
  <si>
    <t>South Cache New</t>
  </si>
  <si>
    <t>Cache Ag</t>
  </si>
  <si>
    <t>RA_par3</t>
  </si>
  <si>
    <t>wf_par3</t>
  </si>
  <si>
    <t>Bear</t>
  </si>
  <si>
    <t>Blacksmithfork</t>
  </si>
  <si>
    <t>Malad</t>
  </si>
  <si>
    <t>Little Bear</t>
  </si>
  <si>
    <t>STOR (m3)</t>
  </si>
  <si>
    <t>elevation (m)</t>
  </si>
  <si>
    <t>area (m)</t>
  </si>
  <si>
    <t>At+Ab</t>
  </si>
  <si>
    <t>Old elevation at STOR=0</t>
  </si>
  <si>
    <t>MillCreek</t>
  </si>
  <si>
    <t>WEAP Data</t>
  </si>
  <si>
    <t>Month</t>
  </si>
  <si>
    <t>evap(m)</t>
  </si>
  <si>
    <t>STOR (AF)</t>
  </si>
  <si>
    <t>elevation (ft)</t>
  </si>
  <si>
    <t>evap(ft)</t>
  </si>
  <si>
    <t>Cutler</t>
  </si>
  <si>
    <t>Onida</t>
  </si>
  <si>
    <t>Mainstem</t>
  </si>
  <si>
    <t>Hyrum</t>
  </si>
  <si>
    <t>STOR (Mm3)</t>
  </si>
  <si>
    <t>area (Mm2)</t>
  </si>
  <si>
    <t>WEAP</t>
  </si>
  <si>
    <t>Watershed Area of Suitable Habitat (WASH) Systems Model</t>
  </si>
  <si>
    <t xml:space="preserve">Developed by: </t>
  </si>
  <si>
    <t>Ayman H. Alafifi</t>
  </si>
  <si>
    <t>Dept. of Civil &amp; Env. Engineering and Utah Water Research Lab
Utah State University
ayman.alafifi@gmail.com</t>
  </si>
  <si>
    <t>Version 1.0</t>
  </si>
  <si>
    <t>Updated:</t>
  </si>
  <si>
    <t>March 9,2016</t>
  </si>
  <si>
    <t>Today:</t>
  </si>
  <si>
    <t>Instructions:</t>
  </si>
  <si>
    <t>Introduction</t>
  </si>
  <si>
    <t>WASH is a system optimization model that maximized water allocation to environmental needs while maintaining human and other beneficial uses. WASH receommends allocation of water to improve habitat quality by incorporating habitat quality indexes as objectives to maximize
in a systems optimization model. WASH measures physically-available suitable habitat in three main components of most watersheds, namely
riverine, floodplain and wetland habitats. WASH also highlights promising restoration and conservation sites.
In addition, WASH considers, quantifies, and measures multiple sources of uncertainty in management decisions and proposes and rank
alternatives for managers to restore and protect natural habitat. WASH formulation is generic and adaptable to other regulated
river systems and can accomodate multiple priority species of concern.
The code below desrcibes the WASH optimization model and includes the objecttive function, decision variables and constraints in addition
to all the parameters that are required to run the model. The model reads all the parameters as input data from Excel and writes the results
to an Excel file for fuether processing.</t>
  </si>
  <si>
    <t>Citation:</t>
  </si>
  <si>
    <t>Code on GitHub:</t>
  </si>
  <si>
    <t xml:space="preserve">This workbook provides the input data for the WASH model. The model reads this input data into a GDX file and then load the GDX content to the model as parameters. All values of this input data is for the case of the Lower Bear River in Utah.  </t>
  </si>
  <si>
    <t>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3. Neither the name of the copyright holder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</si>
  <si>
    <t>All rights reserved.</t>
  </si>
  <si>
    <t xml:space="preserve">Copyright (c) 2016, Ayman H. Alafifi and David E. Rosenberg                                              </t>
  </si>
  <si>
    <t>Copyright and licenses:</t>
  </si>
  <si>
    <t>Click here</t>
  </si>
  <si>
    <t>The full network for which the data here are dervied can be found here:</t>
  </si>
  <si>
    <t>Lower Bear River Network</t>
  </si>
  <si>
    <t>The Lower Bear River Network</t>
  </si>
  <si>
    <t>The Lower Bear River Map</t>
  </si>
  <si>
    <t>To change any input value:</t>
  </si>
  <si>
    <t>1. Use table (1) below for find the input parameter that you want to edit</t>
  </si>
  <si>
    <t>2. Click on the hyperlink to go directly to the parameter's sheet</t>
  </si>
  <si>
    <t>3. Do NOT change the values cells unless you want to change the domain of the input value</t>
  </si>
  <si>
    <t>4. Edit the values of the parameters and then SAVE THE WORKBOOK</t>
  </si>
  <si>
    <t>5. Run the GAMS model to see changes in the model results</t>
  </si>
  <si>
    <t>Table (1) Input data and parameters for the WASH model</t>
  </si>
  <si>
    <t>Type</t>
  </si>
  <si>
    <t>Set</t>
  </si>
  <si>
    <t>Name</t>
  </si>
  <si>
    <t>Description</t>
  </si>
  <si>
    <t>s</t>
  </si>
  <si>
    <t>j</t>
  </si>
  <si>
    <t>dem</t>
  </si>
  <si>
    <t>v</t>
  </si>
  <si>
    <t>y</t>
  </si>
  <si>
    <t>t</t>
  </si>
  <si>
    <t>RA_par_indx</t>
  </si>
  <si>
    <t>sf_par_indx</t>
  </si>
  <si>
    <t>wf_par_indx</t>
  </si>
  <si>
    <t>rsi_indx</t>
  </si>
  <si>
    <t>fci_indx</t>
  </si>
  <si>
    <t>NodeNotDemandSite</t>
  </si>
  <si>
    <t>NodeNotHeadwater</t>
  </si>
  <si>
    <t>Parameter</t>
  </si>
  <si>
    <t>LinkID</t>
  </si>
  <si>
    <t>linkexist</t>
  </si>
  <si>
    <t>envSiteExist</t>
  </si>
  <si>
    <t>returnFlowExist</t>
  </si>
  <si>
    <t>DiversionExist</t>
  </si>
  <si>
    <t>WetlandsExist</t>
  </si>
  <si>
    <t>LinktoReservoir</t>
  </si>
  <si>
    <t>LinkOutReservoir</t>
  </si>
  <si>
    <t>wght</t>
  </si>
  <si>
    <t>reachGain</t>
  </si>
  <si>
    <t>aw</t>
  </si>
  <si>
    <t>lss</t>
  </si>
  <si>
    <t>evap</t>
  </si>
  <si>
    <t>cons</t>
  </si>
  <si>
    <t>lng</t>
  </si>
  <si>
    <t>minstor</t>
  </si>
  <si>
    <t>maxstor</t>
  </si>
  <si>
    <t>dReq</t>
  </si>
  <si>
    <t>dCap</t>
  </si>
  <si>
    <t>instreamReq</t>
  </si>
  <si>
    <t>RA_par</t>
  </si>
  <si>
    <t>sf_par</t>
  </si>
  <si>
    <t>wf_par</t>
  </si>
  <si>
    <t>rsi_par</t>
  </si>
  <si>
    <t>fci_par</t>
  </si>
  <si>
    <t>initSTOR</t>
  </si>
  <si>
    <t>InitD</t>
  </si>
  <si>
    <t>InitC</t>
  </si>
  <si>
    <t>rv</t>
  </si>
  <si>
    <t>Scalar</t>
  </si>
  <si>
    <t>b</t>
  </si>
  <si>
    <t>Total management budget to implement restoration actions [$]</t>
  </si>
  <si>
    <t>Defines management revegetation areas of species n at environmental sites   [Mm2]</t>
  </si>
  <si>
    <t>Defines inital river depth for the first time step [m]</t>
  </si>
  <si>
    <t xml:space="preserve">Defines inital vegetation cover for the first time step [Mm2]            </t>
  </si>
  <si>
    <t xml:space="preserve">Defines inital reservoir storage [Mm3]  </t>
  </si>
  <si>
    <t>Reads the FCI equation parameters as a function of time for monthly flows</t>
  </si>
  <si>
    <t>Reads the RSI equation parameters as a function of time for differnt life stages</t>
  </si>
  <si>
    <t>Reads the wetlands suitability index monthly relationships parameters</t>
  </si>
  <si>
    <t>wsi_par</t>
  </si>
  <si>
    <t xml:space="preserve">Reads the width-flow relationships parameters </t>
  </si>
  <si>
    <t>Reads the stage-flow relationships parameters</t>
  </si>
  <si>
    <t xml:space="preserve">Reads the reservoir area volume curves parameters   </t>
  </si>
  <si>
    <t>cst</t>
  </si>
  <si>
    <t xml:space="preserve">Unit cost of implementing the management objective of Revegetating species n        </t>
  </si>
  <si>
    <t xml:space="preserve">Minimum instream flow requirement as regulated by authories or required for other purposes such as hydropower or endangered species or water rights[m3 per month] </t>
  </si>
  <si>
    <t>Capacity of diversion links [Mm3 per month]</t>
  </si>
  <si>
    <t xml:space="preserve">Demand requirements at demand sites [Mm3 per month]   </t>
  </si>
  <si>
    <t>Reservoir storage capacity [Mm3]</t>
  </si>
  <si>
    <t xml:space="preserve">Inactive reservoir storage [Mm3] </t>
  </si>
  <si>
    <t xml:space="preserve">Length of river links [m] </t>
  </si>
  <si>
    <t xml:space="preserve">Consupmtive use fraction expressed as a [%] of all inflow received at a demand site     </t>
  </si>
  <si>
    <t xml:space="preserve">Evaporation losses in reservoirs [m per month] </t>
  </si>
  <si>
    <t>Net losses on link j entering k  as a [%]. Losses could be due to evaporation or seepage to the groundwater</t>
  </si>
  <si>
    <t xml:space="preserve">Total impounded wetlands area (when filled to maximum depth) [Mm2] </t>
  </si>
  <si>
    <t xml:space="preserve">Defines the flows that feed a node in the network - gain could be headflow or a tributary    </t>
  </si>
  <si>
    <t xml:space="preserve">The model spatial and temporal weights on every sub-indicator as set by stakeholders [0: no important - 1: important] </t>
  </si>
  <si>
    <t xml:space="preserve">Defines if the link leave a reservoir or not and carry reservoir releases (1=yes and 0=no)  </t>
  </si>
  <si>
    <t xml:space="preserve">Defines if the link flows into a reservoir or not (1=yes and 0=no)      </t>
  </si>
  <si>
    <t xml:space="preserve">Defines if the link has impoounded wetlands (1=yes and 0=no)   </t>
  </si>
  <si>
    <t xml:space="preserve">Defines if the link is a diversion from the network to a demand site  (1=yes and 0=no) </t>
  </si>
  <si>
    <t xml:space="preserve">Defines if a return flow exists on a link from a demand site back to the river network  (1=yes and 0=no)  </t>
  </si>
  <si>
    <t xml:space="preserve">Desrcibes if the link is an environmental site or note (1=yes and 0=no). Environmental sites are were sensitive habitat is located and data were collected </t>
  </si>
  <si>
    <t>Describes if the link from node j to node k exists (1=yes and 0=no)</t>
  </si>
  <si>
    <t>A unqie ID to every link in the network to be used for GIS visulaization</t>
  </si>
  <si>
    <t>Lists all the nodes in the network that are not headwater or dummy nodes to show reachgains</t>
  </si>
  <si>
    <t xml:space="preserve">Lists all the nodes in the network that are not demand sites      </t>
  </si>
  <si>
    <t xml:space="preserve">indexes to read the floodplain connectivity indicator equations  </t>
  </si>
  <si>
    <t xml:space="preserve">indexes to read the parameters for riverine suitability indicator equations    </t>
  </si>
  <si>
    <t xml:space="preserve">indexes to read the parameters for wetlands suitability index relationships    </t>
  </si>
  <si>
    <t>wsi_par_indx</t>
  </si>
  <si>
    <t xml:space="preserve">indexes to read the parameters for width-flow relationships               </t>
  </si>
  <si>
    <t xml:space="preserve">indexes to read the parameters for stage-flow relationships </t>
  </si>
  <si>
    <t xml:space="preserve">indexes to read the parameters for the reservoir volume elevation curves    </t>
  </si>
  <si>
    <t xml:space="preserve">timesteps in months (t1 =January -  t12=December)   </t>
  </si>
  <si>
    <t>n</t>
  </si>
  <si>
    <t xml:space="preserve">The type(s) of prioty vegetation species that the model uses as indicator species   </t>
  </si>
  <si>
    <t xml:space="preserve">The type(s) of priorty fish species that the model uses as indicator species  </t>
  </si>
  <si>
    <t xml:space="preserve">reservoirs which are a subset of the model nodes (j) </t>
  </si>
  <si>
    <t>demand sites which are a subset of the model nodes (j)</t>
  </si>
  <si>
    <t xml:space="preserve">river netowrk nodes which lists all nodes in the network             </t>
  </si>
  <si>
    <t xml:space="preserve">sub-indicators. Here s1=riverine habitat s2=floodplain connectivity and s3=impounded wetlands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</si>
</sst>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000"/>
    <numFmt numFmtId="166" formatCode="_(* #,##0_);_(* \(#,##0\);_(* &quot;-&quot;??_);_(@_)"/>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2"/>
      <color rgb="FF333333"/>
      <name val="Consolas"/>
      <family val="3"/>
    </font>
    <font>
      <b/>
      <sz val="12"/>
      <color rgb="FF333333"/>
      <name val="Consolas"/>
      <family val="3"/>
    </font>
    <font>
      <u/>
      <sz val="11"/>
      <color theme="10"/>
      <name val="Calibri"/>
      <family val="2"/>
      <scheme val="minor"/>
    </font>
    <font>
      <b/>
      <sz val="14"/>
      <color theme="1"/>
      <name val="Calibri"/>
      <family val="2"/>
      <scheme val="minor"/>
    </font>
    <font>
      <b/>
      <sz val="12"/>
      <color rgb="FF333333"/>
      <name val="Arial"/>
      <family val="2"/>
    </font>
  </fonts>
  <fills count="6">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FFFFFF"/>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0" fontId="1" fillId="0" borderId="0"/>
    <xf numFmtId="0" fontId="5" fillId="0" borderId="0" applyNumberFormat="0" applyFill="0" applyBorder="0" applyAlignment="0" applyProtection="0"/>
  </cellStyleXfs>
  <cellXfs count="65">
    <xf numFmtId="0" fontId="0" fillId="0" borderId="0" xfId="0"/>
    <xf numFmtId="0" fontId="0" fillId="0" borderId="0" xfId="0" applyFont="1" applyFill="1" applyBorder="1" applyAlignment="1">
      <alignment horizontal="center"/>
    </xf>
    <xf numFmtId="0" fontId="0"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NumberFormat="1"/>
    <xf numFmtId="0" fontId="0" fillId="0" borderId="0" xfId="0" applyNumberFormat="1"/>
    <xf numFmtId="0" fontId="0" fillId="0" borderId="0" xfId="0"/>
    <xf numFmtId="0" fontId="0" fillId="0" borderId="0" xfId="1" applyNumberFormat="1" applyFont="1"/>
    <xf numFmtId="0" fontId="0" fillId="0" borderId="0" xfId="0" applyNumberFormat="1"/>
    <xf numFmtId="0" fontId="0" fillId="0" borderId="0" xfId="0"/>
    <xf numFmtId="0" fontId="0" fillId="0" borderId="0" xfId="0" applyFont="1" applyFill="1" applyBorder="1" applyAlignment="1">
      <alignment horizontal="center"/>
    </xf>
    <xf numFmtId="0" fontId="0" fillId="0" borderId="0" xfId="0" applyNumberFormat="1"/>
    <xf numFmtId="0" fontId="0" fillId="0" borderId="0" xfId="0" applyFont="1" applyFill="1" applyBorder="1" applyAlignment="1">
      <alignment horizontal="left"/>
    </xf>
    <xf numFmtId="0" fontId="0" fillId="0" borderId="0" xfId="0" quotePrefix="1"/>
    <xf numFmtId="0" fontId="2" fillId="2" borderId="0" xfId="0" applyFont="1" applyFill="1"/>
    <xf numFmtId="0" fontId="2" fillId="3" borderId="0" xfId="0" applyFont="1" applyFill="1"/>
    <xf numFmtId="0" fontId="2" fillId="0" borderId="0" xfId="0" applyFont="1"/>
    <xf numFmtId="166" fontId="0" fillId="0" borderId="0" xfId="1" applyNumberFormat="1" applyFont="1"/>
    <xf numFmtId="0" fontId="0" fillId="0" borderId="0" xfId="0" applyAlignment="1">
      <alignment vertical="top"/>
    </xf>
    <xf numFmtId="0" fontId="2" fillId="0" borderId="0" xfId="0" applyFont="1" applyAlignment="1">
      <alignment vertical="top"/>
    </xf>
    <xf numFmtId="0" fontId="2" fillId="4" borderId="0" xfId="0" applyFont="1" applyFill="1" applyAlignment="1">
      <alignment vertical="top"/>
    </xf>
    <xf numFmtId="0" fontId="0" fillId="4" borderId="0" xfId="0" applyFill="1" applyAlignment="1">
      <alignment vertical="top"/>
    </xf>
    <xf numFmtId="0" fontId="0" fillId="4" borderId="0" xfId="0" applyFill="1" applyAlignment="1">
      <alignment horizontal="left" vertical="top" wrapText="1"/>
    </xf>
    <xf numFmtId="0" fontId="3" fillId="5" borderId="0" xfId="2" applyFont="1" applyFill="1" applyAlignment="1">
      <alignment vertical="top" wrapText="1"/>
    </xf>
    <xf numFmtId="0" fontId="3" fillId="5" borderId="0" xfId="2" applyFont="1" applyFill="1" applyAlignment="1">
      <alignment horizontal="center" vertical="top" wrapText="1"/>
    </xf>
    <xf numFmtId="0" fontId="4" fillId="5" borderId="0" xfId="2" applyFont="1" applyFill="1" applyAlignment="1">
      <alignment horizontal="center" vertical="center" wrapText="1"/>
    </xf>
    <xf numFmtId="0" fontId="5" fillId="4" borderId="0" xfId="3" applyFill="1" applyAlignment="1">
      <alignment vertical="top"/>
    </xf>
    <xf numFmtId="0" fontId="6" fillId="4" borderId="0" xfId="0" applyFont="1" applyFill="1" applyAlignment="1">
      <alignment horizontal="center"/>
    </xf>
    <xf numFmtId="0" fontId="5" fillId="0" borderId="0" xfId="3"/>
    <xf numFmtId="0" fontId="4" fillId="5" borderId="0" xfId="2" applyFont="1" applyFill="1" applyAlignment="1">
      <alignment vertical="center" wrapText="1"/>
    </xf>
    <xf numFmtId="0" fontId="7" fillId="5" borderId="0" xfId="2" applyFont="1" applyFill="1" applyAlignment="1">
      <alignment horizontal="center" vertical="center" wrapText="1"/>
    </xf>
    <xf numFmtId="0" fontId="2" fillId="4" borderId="0" xfId="0" applyFont="1" applyFill="1"/>
    <xf numFmtId="0" fontId="0" fillId="4" borderId="0" xfId="0" applyFill="1"/>
    <xf numFmtId="0" fontId="5" fillId="4" borderId="0" xfId="3" applyFill="1"/>
    <xf numFmtId="0" fontId="0" fillId="0" borderId="1" xfId="0" applyBorder="1" applyAlignment="1">
      <alignment horizontal="left"/>
    </xf>
    <xf numFmtId="0" fontId="0" fillId="0" borderId="1" xfId="0" applyFill="1" applyBorder="1"/>
    <xf numFmtId="0" fontId="2" fillId="0" borderId="1" xfId="0" applyFont="1" applyFill="1" applyBorder="1"/>
    <xf numFmtId="0" fontId="2" fillId="0" borderId="1" xfId="0" applyFont="1" applyBorder="1"/>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0" fillId="0" borderId="1" xfId="0" applyBorder="1" applyAlignment="1">
      <alignment horizontal="left" wrapText="1"/>
    </xf>
    <xf numFmtId="0" fontId="5" fillId="0" borderId="1" xfId="3" applyBorder="1"/>
    <xf numFmtId="0" fontId="5" fillId="0" borderId="1" xfId="3" applyFill="1" applyBorder="1"/>
    <xf numFmtId="22" fontId="0" fillId="4" borderId="0" xfId="0" applyNumberFormat="1" applyFill="1" applyAlignment="1">
      <alignment horizontal="left" vertical="top"/>
    </xf>
    <xf numFmtId="14" fontId="0" fillId="4" borderId="0" xfId="0" applyNumberFormat="1" applyFill="1" applyAlignment="1">
      <alignment horizontal="left" vertical="top"/>
    </xf>
  </cellXfs>
  <cellStyles count="4">
    <cellStyle name="Comma" xfId="1" builtinId="3"/>
    <cellStyle name="Hyperlink" xfId="3"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elevation vs area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EvaporationCurve!$D$1</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8.7758092738407702E-3"/>
                  <c:y val="0.3601684164479441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EvaporationCurve!$D$2:$D$19</c:f>
              <c:numCache>
                <c:formatCode>General</c:formatCode>
                <c:ptCount val="18"/>
                <c:pt idx="0">
                  <c:v>0</c:v>
                </c:pt>
                <c:pt idx="1">
                  <c:v>317907.2183832</c:v>
                </c:pt>
                <c:pt idx="2">
                  <c:v>1280119.8306280202</c:v>
                </c:pt>
                <c:pt idx="3">
                  <c:v>3005982.8322113124</c:v>
                </c:pt>
                <c:pt idx="4">
                  <c:v>5513987.45011908</c:v>
                </c:pt>
                <c:pt idx="5">
                  <c:v>9123525.2312620953</c:v>
                </c:pt>
                <c:pt idx="6">
                  <c:v>13648189.212369818</c:v>
                </c:pt>
                <c:pt idx="7">
                  <c:v>18911657.379674286</c:v>
                </c:pt>
                <c:pt idx="8">
                  <c:v>24779678.097500391</c:v>
                </c:pt>
                <c:pt idx="9">
                  <c:v>21279525.40666645</c:v>
                </c:pt>
                <c:pt idx="10">
                  <c:v>34438693.810082346</c:v>
                </c:pt>
                <c:pt idx="11">
                  <c:v>34841131.843710184</c:v>
                </c:pt>
                <c:pt idx="12">
                  <c:v>49231081.59400405</c:v>
                </c:pt>
                <c:pt idx="13">
                  <c:v>51112878.514567435</c:v>
                </c:pt>
                <c:pt idx="14">
                  <c:v>66982020.882493287</c:v>
                </c:pt>
                <c:pt idx="15">
                  <c:v>70589713.042970955</c:v>
                </c:pt>
                <c:pt idx="16">
                  <c:v>88431282.466902494</c:v>
                </c:pt>
                <c:pt idx="17">
                  <c:v>93764542.143075317</c:v>
                </c:pt>
              </c:numCache>
            </c:numRef>
          </c:xVal>
          <c:yVal>
            <c:numRef>
              <c:f>EvaporationCurve!$C$2:$C$19</c:f>
              <c:numCache>
                <c:formatCode>General</c:formatCode>
                <c:ptCount val="18"/>
                <c:pt idx="0">
                  <c:v>1399.0320000000002</c:v>
                </c:pt>
                <c:pt idx="1">
                  <c:v>1402.0800000000002</c:v>
                </c:pt>
                <c:pt idx="2">
                  <c:v>1405.1280000000002</c:v>
                </c:pt>
                <c:pt idx="3">
                  <c:v>1408.1760000000002</c:v>
                </c:pt>
                <c:pt idx="4">
                  <c:v>1411.2240000000002</c:v>
                </c:pt>
                <c:pt idx="5">
                  <c:v>1414.2720000000002</c:v>
                </c:pt>
                <c:pt idx="6">
                  <c:v>1417.3200000000002</c:v>
                </c:pt>
                <c:pt idx="7">
                  <c:v>1420.3680000000002</c:v>
                </c:pt>
                <c:pt idx="8">
                  <c:v>1423.4160000000002</c:v>
                </c:pt>
                <c:pt idx="9">
                  <c:v>1424.0256000000002</c:v>
                </c:pt>
                <c:pt idx="10">
                  <c:v>1426.4640000000002</c:v>
                </c:pt>
                <c:pt idx="11">
                  <c:v>1429.5120000000002</c:v>
                </c:pt>
                <c:pt idx="12">
                  <c:v>1432.5600000000002</c:v>
                </c:pt>
                <c:pt idx="13">
                  <c:v>1435.6080000000002</c:v>
                </c:pt>
                <c:pt idx="14">
                  <c:v>1438.6560000000002</c:v>
                </c:pt>
                <c:pt idx="15">
                  <c:v>1441.7040000000002</c:v>
                </c:pt>
                <c:pt idx="16">
                  <c:v>1444.7520000000002</c:v>
                </c:pt>
                <c:pt idx="17">
                  <c:v>1447.8000000000002</c:v>
                </c:pt>
              </c:numCache>
            </c:numRef>
          </c:yVal>
          <c:smooth val="0"/>
        </c:ser>
        <c:dLbls>
          <c:showLegendKey val="0"/>
          <c:showVal val="0"/>
          <c:showCatName val="0"/>
          <c:showSerName val="0"/>
          <c:showPercent val="0"/>
          <c:showBubbleSize val="0"/>
        </c:dLbls>
        <c:axId val="588804224"/>
        <c:axId val="588806576"/>
      </c:scatterChart>
      <c:valAx>
        <c:axId val="5888042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806576"/>
        <c:crosses val="autoZero"/>
        <c:crossBetween val="midCat"/>
      </c:valAx>
      <c:valAx>
        <c:axId val="588806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Elevation (m)</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8042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EvaporationCurve!$D$1</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1"/>
            <c:dispEq val="1"/>
            <c:trendlineLbl>
              <c:layout>
                <c:manualLayout>
                  <c:x val="-8.7758092738407702E-3"/>
                  <c:y val="0.3601684164479441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EvaporationCurve!$D$2:$D$19</c:f>
              <c:numCache>
                <c:formatCode>General</c:formatCode>
                <c:ptCount val="18"/>
                <c:pt idx="0">
                  <c:v>0</c:v>
                </c:pt>
                <c:pt idx="1">
                  <c:v>317907.2183832</c:v>
                </c:pt>
                <c:pt idx="2">
                  <c:v>1280119.8306280202</c:v>
                </c:pt>
                <c:pt idx="3">
                  <c:v>3005982.8322113124</c:v>
                </c:pt>
                <c:pt idx="4">
                  <c:v>5513987.45011908</c:v>
                </c:pt>
                <c:pt idx="5">
                  <c:v>9123525.2312620953</c:v>
                </c:pt>
                <c:pt idx="6">
                  <c:v>13648189.212369818</c:v>
                </c:pt>
                <c:pt idx="7">
                  <c:v>18911657.379674286</c:v>
                </c:pt>
                <c:pt idx="8">
                  <c:v>24779678.097500391</c:v>
                </c:pt>
                <c:pt idx="9">
                  <c:v>21279525.40666645</c:v>
                </c:pt>
                <c:pt idx="10">
                  <c:v>34438693.810082346</c:v>
                </c:pt>
                <c:pt idx="11">
                  <c:v>34841131.843710184</c:v>
                </c:pt>
                <c:pt idx="12">
                  <c:v>49231081.59400405</c:v>
                </c:pt>
                <c:pt idx="13">
                  <c:v>51112878.514567435</c:v>
                </c:pt>
                <c:pt idx="14">
                  <c:v>66982020.882493287</c:v>
                </c:pt>
                <c:pt idx="15">
                  <c:v>70589713.042970955</c:v>
                </c:pt>
                <c:pt idx="16">
                  <c:v>88431282.466902494</c:v>
                </c:pt>
                <c:pt idx="17">
                  <c:v>93764542.143075317</c:v>
                </c:pt>
              </c:numCache>
            </c:numRef>
          </c:xVal>
          <c:yVal>
            <c:numRef>
              <c:f>EvaporationCurve!$B$2:$B$19</c:f>
              <c:numCache>
                <c:formatCode>General</c:formatCode>
                <c:ptCount val="18"/>
                <c:pt idx="0">
                  <c:v>0</c:v>
                </c:pt>
                <c:pt idx="1">
                  <c:v>160352.64119160001</c:v>
                </c:pt>
                <c:pt idx="2">
                  <c:v>800529.72410267999</c:v>
                </c:pt>
                <c:pt idx="3">
                  <c:v>2145024.9464014801</c:v>
                </c:pt>
                <c:pt idx="4">
                  <c:v>4262913.2919859197</c:v>
                </c:pt>
                <c:pt idx="5">
                  <c:v>7323181.7750348402</c:v>
                </c:pt>
                <c:pt idx="6">
                  <c:v>11392438.41573552</c:v>
                </c:pt>
                <c:pt idx="7">
                  <c:v>16289361.381355921</c:v>
                </c:pt>
                <c:pt idx="8">
                  <c:v>21858531.958125722</c:v>
                </c:pt>
                <c:pt idx="9">
                  <c:v>23046374.984798882</c:v>
                </c:pt>
                <c:pt idx="10">
                  <c:v>27876689.930232</c:v>
                </c:pt>
                <c:pt idx="11">
                  <c:v>34660840.134492002</c:v>
                </c:pt>
                <c:pt idx="12">
                  <c:v>42061731.266411997</c:v>
                </c:pt>
                <c:pt idx="13">
                  <c:v>50202711.511523999</c:v>
                </c:pt>
                <c:pt idx="14">
                  <c:v>59083780.869828001</c:v>
                </c:pt>
                <c:pt idx="15">
                  <c:v>68828287.526856005</c:v>
                </c:pt>
                <c:pt idx="16">
                  <c:v>79559579.668139994</c:v>
                </c:pt>
                <c:pt idx="17">
                  <c:v>91154309.108148009</c:v>
                </c:pt>
              </c:numCache>
            </c:numRef>
          </c:yVal>
          <c:smooth val="0"/>
        </c:ser>
        <c:dLbls>
          <c:showLegendKey val="0"/>
          <c:showVal val="0"/>
          <c:showCatName val="0"/>
          <c:showSerName val="0"/>
          <c:showPercent val="0"/>
          <c:showBubbleSize val="0"/>
        </c:dLbls>
        <c:axId val="588807752"/>
        <c:axId val="588813240"/>
      </c:scatterChart>
      <c:valAx>
        <c:axId val="5888077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813240"/>
        <c:crosses val="autoZero"/>
        <c:crossBetween val="midCat"/>
      </c:valAx>
      <c:valAx>
        <c:axId val="588813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8077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0317970645539757"/>
                  <c:y val="0.1703966170895304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EvaporationCurve!$D$27:$D$40</c:f>
              <c:numCache>
                <c:formatCode>General</c:formatCode>
                <c:ptCount val="14"/>
                <c:pt idx="0">
                  <c:v>0</c:v>
                </c:pt>
                <c:pt idx="1">
                  <c:v>1.9078008998875132E-2</c:v>
                </c:pt>
                <c:pt idx="2">
                  <c:v>0.14204442974088854</c:v>
                </c:pt>
                <c:pt idx="3">
                  <c:v>0.29784804693194811</c:v>
                </c:pt>
                <c:pt idx="4">
                  <c:v>0.47590930845116547</c:v>
                </c:pt>
                <c:pt idx="5">
                  <c:v>0.69848590204344696</c:v>
                </c:pt>
                <c:pt idx="6">
                  <c:v>0.98581205741960909</c:v>
                </c:pt>
                <c:pt idx="7">
                  <c:v>1.5734144472588079</c:v>
                </c:pt>
                <c:pt idx="8">
                  <c:v>2.1670868124123235</c:v>
                </c:pt>
                <c:pt idx="9">
                  <c:v>2.8388633840942878</c:v>
                </c:pt>
                <c:pt idx="10">
                  <c:v>3.5697238934200781</c:v>
                </c:pt>
                <c:pt idx="11">
                  <c:v>4.3661433200398871</c:v>
                </c:pt>
                <c:pt idx="12">
                  <c:v>5.1819875629905319</c:v>
                </c:pt>
                <c:pt idx="13">
                  <c:v>6.0520595817919611</c:v>
                </c:pt>
              </c:numCache>
            </c:numRef>
          </c:xVal>
          <c:yVal>
            <c:numRef>
              <c:f>EvaporationCurve!$B$27:$B$40</c:f>
              <c:numCache>
                <c:formatCode>General</c:formatCode>
                <c:ptCount val="14"/>
                <c:pt idx="0">
                  <c:v>0</c:v>
                </c:pt>
                <c:pt idx="1">
                  <c:v>4.0704840000000006E-2</c:v>
                </c:pt>
                <c:pt idx="2">
                  <c:v>0.47365632000000002</c:v>
                </c:pt>
                <c:pt idx="3">
                  <c:v>1.3814976000000001</c:v>
                </c:pt>
                <c:pt idx="4">
                  <c:v>2.8320700800000003</c:v>
                </c:pt>
                <c:pt idx="5">
                  <c:v>4.9610565600000003</c:v>
                </c:pt>
                <c:pt idx="6">
                  <c:v>7.96581384</c:v>
                </c:pt>
                <c:pt idx="7">
                  <c:v>12.76158408</c:v>
                </c:pt>
                <c:pt idx="8">
                  <c:v>19.366869480000002</c:v>
                </c:pt>
                <c:pt idx="9">
                  <c:v>28.01973168</c:v>
                </c:pt>
                <c:pt idx="10">
                  <c:v>38.90025876</c:v>
                </c:pt>
                <c:pt idx="11">
                  <c:v>52.208274480000007</c:v>
                </c:pt>
                <c:pt idx="12">
                  <c:v>68.002985879999997</c:v>
                </c:pt>
                <c:pt idx="13">
                  <c:v>86.449679279999998</c:v>
                </c:pt>
              </c:numCache>
            </c:numRef>
          </c:yVal>
          <c:smooth val="0"/>
        </c:ser>
        <c:dLbls>
          <c:showLegendKey val="0"/>
          <c:showVal val="0"/>
          <c:showCatName val="0"/>
          <c:showSerName val="0"/>
          <c:showPercent val="0"/>
          <c:showBubbleSize val="0"/>
        </c:dLbls>
        <c:axId val="588814808"/>
        <c:axId val="588805792"/>
      </c:scatterChart>
      <c:valAx>
        <c:axId val="5888148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805792"/>
        <c:crosses val="autoZero"/>
        <c:crossBetween val="midCat"/>
      </c:valAx>
      <c:valAx>
        <c:axId val="588805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8148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9604037968829019"/>
                  <c:y val="0.1662500000000000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EvaporationCurve!$D$47:$D$53</c:f>
              <c:numCache>
                <c:formatCode>General</c:formatCode>
                <c:ptCount val="7"/>
                <c:pt idx="0">
                  <c:v>0</c:v>
                </c:pt>
                <c:pt idx="1">
                  <c:v>3.5707503473829671</c:v>
                </c:pt>
                <c:pt idx="2">
                  <c:v>11.128835011926808</c:v>
                </c:pt>
                <c:pt idx="3">
                  <c:v>17.199103044393322</c:v>
                </c:pt>
                <c:pt idx="4">
                  <c:v>22.257659966251268</c:v>
                </c:pt>
                <c:pt idx="5">
                  <c:v>25.292792702969937</c:v>
                </c:pt>
                <c:pt idx="6">
                  <c:v>28.906048947928721</c:v>
                </c:pt>
              </c:numCache>
            </c:numRef>
          </c:xVal>
          <c:yVal>
            <c:numRef>
              <c:f>EvaporationCurve!$B$47:$B$53</c:f>
              <c:numCache>
                <c:formatCode>General</c:formatCode>
                <c:ptCount val="7"/>
                <c:pt idx="0">
                  <c:v>0</c:v>
                </c:pt>
                <c:pt idx="1">
                  <c:v>9.2510999999999992</c:v>
                </c:pt>
                <c:pt idx="2">
                  <c:v>26.211449999999999</c:v>
                </c:pt>
                <c:pt idx="3">
                  <c:v>52.422899999999998</c:v>
                </c:pt>
                <c:pt idx="4">
                  <c:v>86.343599999999995</c:v>
                </c:pt>
                <c:pt idx="5">
                  <c:v>117.1806</c:v>
                </c:pt>
                <c:pt idx="6">
                  <c:v>148.01759999999999</c:v>
                </c:pt>
              </c:numCache>
            </c:numRef>
          </c:yVal>
          <c:smooth val="0"/>
        </c:ser>
        <c:dLbls>
          <c:showLegendKey val="0"/>
          <c:showVal val="0"/>
          <c:showCatName val="0"/>
          <c:showSerName val="0"/>
          <c:showPercent val="0"/>
          <c:showBubbleSize val="0"/>
        </c:dLbls>
        <c:axId val="588811672"/>
        <c:axId val="588813632"/>
      </c:scatterChart>
      <c:valAx>
        <c:axId val="5888116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813632"/>
        <c:crosses val="autoZero"/>
        <c:crossBetween val="midCat"/>
      </c:valAx>
      <c:valAx>
        <c:axId val="588813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8116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1250353273773175"/>
                  <c:y val="7.828703703703704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EvaporationCurve!$D$64:$D$72</c:f>
              <c:numCache>
                <c:formatCode>General</c:formatCode>
                <c:ptCount val="9"/>
                <c:pt idx="0">
                  <c:v>0</c:v>
                </c:pt>
                <c:pt idx="1">
                  <c:v>-9.851791949429744E-4</c:v>
                </c:pt>
                <c:pt idx="2">
                  <c:v>2.2587900167331756</c:v>
                </c:pt>
                <c:pt idx="3">
                  <c:v>3.0500279459344366</c:v>
                </c:pt>
                <c:pt idx="4">
                  <c:v>3.7396104617831321</c:v>
                </c:pt>
                <c:pt idx="5">
                  <c:v>4.4217468745626975</c:v>
                </c:pt>
                <c:pt idx="6">
                  <c:v>5.5189282711665912</c:v>
                </c:pt>
                <c:pt idx="7">
                  <c:v>8.6081308905204121</c:v>
                </c:pt>
                <c:pt idx="8">
                  <c:v>9.9290197698220073</c:v>
                </c:pt>
              </c:numCache>
            </c:numRef>
          </c:xVal>
          <c:yVal>
            <c:numRef>
              <c:f>EvaporationCurve!$B$64:$B$72</c:f>
              <c:numCache>
                <c:formatCode>General</c:formatCode>
                <c:ptCount val="9"/>
                <c:pt idx="0">
                  <c:v>0</c:v>
                </c:pt>
                <c:pt idx="1">
                  <c:v>5.9996467199999994</c:v>
                </c:pt>
                <c:pt idx="2">
                  <c:v>14.60563668</c:v>
                </c:pt>
                <c:pt idx="3">
                  <c:v>26.22625176</c:v>
                </c:pt>
                <c:pt idx="4">
                  <c:v>40.474179240000005</c:v>
                </c:pt>
                <c:pt idx="5">
                  <c:v>57.321049080000002</c:v>
                </c:pt>
                <c:pt idx="6">
                  <c:v>78.348182640000005</c:v>
                </c:pt>
                <c:pt idx="7">
                  <c:v>111.14518235999999</c:v>
                </c:pt>
                <c:pt idx="8">
                  <c:v>148.97478047999999</c:v>
                </c:pt>
              </c:numCache>
            </c:numRef>
          </c:yVal>
          <c:smooth val="0"/>
        </c:ser>
        <c:dLbls>
          <c:showLegendKey val="0"/>
          <c:showVal val="0"/>
          <c:showCatName val="0"/>
          <c:showSerName val="0"/>
          <c:showPercent val="0"/>
          <c:showBubbleSize val="0"/>
        </c:dLbls>
        <c:axId val="588819120"/>
        <c:axId val="588817552"/>
      </c:scatterChart>
      <c:valAx>
        <c:axId val="5888191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817552"/>
        <c:crosses val="autoZero"/>
        <c:crossBetween val="midCat"/>
      </c:valAx>
      <c:valAx>
        <c:axId val="588817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8191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1903795601661799"/>
                  <c:y val="0.119953703703703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EvaporationCurve!$D$82:$D$88</c:f>
              <c:numCache>
                <c:formatCode>General</c:formatCode>
                <c:ptCount val="7"/>
                <c:pt idx="0">
                  <c:v>0</c:v>
                </c:pt>
                <c:pt idx="1">
                  <c:v>3.5707503473829671</c:v>
                </c:pt>
                <c:pt idx="2">
                  <c:v>11.128835011926808</c:v>
                </c:pt>
                <c:pt idx="3">
                  <c:v>17.199103044393322</c:v>
                </c:pt>
                <c:pt idx="4">
                  <c:v>22.257659966251268</c:v>
                </c:pt>
                <c:pt idx="5">
                  <c:v>25.292792702969937</c:v>
                </c:pt>
                <c:pt idx="6">
                  <c:v>28.906048947928721</c:v>
                </c:pt>
              </c:numCache>
            </c:numRef>
          </c:xVal>
          <c:yVal>
            <c:numRef>
              <c:f>EvaporationCurve!$B$82:$B$88</c:f>
              <c:numCache>
                <c:formatCode>General</c:formatCode>
                <c:ptCount val="7"/>
                <c:pt idx="0">
                  <c:v>0</c:v>
                </c:pt>
                <c:pt idx="1">
                  <c:v>9.2510999999999992</c:v>
                </c:pt>
                <c:pt idx="2">
                  <c:v>26.211449999999999</c:v>
                </c:pt>
                <c:pt idx="3">
                  <c:v>52.422899999999998</c:v>
                </c:pt>
                <c:pt idx="4">
                  <c:v>86.343599999999995</c:v>
                </c:pt>
                <c:pt idx="5">
                  <c:v>117.1806</c:v>
                </c:pt>
                <c:pt idx="6">
                  <c:v>148.01759999999999</c:v>
                </c:pt>
              </c:numCache>
            </c:numRef>
          </c:yVal>
          <c:smooth val="0"/>
        </c:ser>
        <c:dLbls>
          <c:showLegendKey val="0"/>
          <c:showVal val="0"/>
          <c:showCatName val="0"/>
          <c:showSerName val="0"/>
          <c:showPercent val="0"/>
          <c:showBubbleSize val="0"/>
        </c:dLbls>
        <c:axId val="588819904"/>
        <c:axId val="588817160"/>
      </c:scatterChart>
      <c:valAx>
        <c:axId val="5888199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817160"/>
        <c:crosses val="autoZero"/>
        <c:crossBetween val="midCat"/>
      </c:valAx>
      <c:valAx>
        <c:axId val="588817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8199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2071715253233918"/>
                  <c:y val="0.1431018518518518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EvaporationCurve!$D$98:$D$115</c:f>
              <c:numCache>
                <c:formatCode>General</c:formatCode>
                <c:ptCount val="18"/>
                <c:pt idx="0">
                  <c:v>0</c:v>
                </c:pt>
                <c:pt idx="1">
                  <c:v>0.10521811023622041</c:v>
                </c:pt>
                <c:pt idx="2">
                  <c:v>0.42006296564803119</c:v>
                </c:pt>
                <c:pt idx="3">
                  <c:v>0.88221296576380592</c:v>
                </c:pt>
                <c:pt idx="4">
                  <c:v>1.3896875429838835</c:v>
                </c:pt>
                <c:pt idx="5">
                  <c:v>2.008045775666786</c:v>
                </c:pt>
                <c:pt idx="6">
                  <c:v>2.6701098817180013</c:v>
                </c:pt>
                <c:pt idx="7">
                  <c:v>3.2131965424885425</c:v>
                </c:pt>
                <c:pt idx="8">
                  <c:v>3.6543026923152668</c:v>
                </c:pt>
                <c:pt idx="9">
                  <c:v>3.8971132748311548</c:v>
                </c:pt>
                <c:pt idx="10">
                  <c:v>3.9618626383197939</c:v>
                </c:pt>
                <c:pt idx="11">
                  <c:v>4.4515314712082228</c:v>
                </c:pt>
                <c:pt idx="12">
                  <c:v>4.8562160209094722</c:v>
                </c:pt>
                <c:pt idx="13">
                  <c:v>5.3418376634690166</c:v>
                </c:pt>
                <c:pt idx="14">
                  <c:v>5.8274592250914674</c:v>
                </c:pt>
                <c:pt idx="15">
                  <c:v>6.3940177945880103</c:v>
                </c:pt>
                <c:pt idx="16">
                  <c:v>7.0415132910215767</c:v>
                </c:pt>
                <c:pt idx="17">
                  <c:v>7.6080716986441859</c:v>
                </c:pt>
              </c:numCache>
            </c:numRef>
          </c:xVal>
          <c:yVal>
            <c:numRef>
              <c:f>EvaporationCurve!$B$98:$B$115</c:f>
              <c:numCache>
                <c:formatCode>General</c:formatCode>
                <c:ptCount val="18"/>
                <c:pt idx="0">
                  <c:v>0</c:v>
                </c:pt>
                <c:pt idx="1">
                  <c:v>0.16035240000000001</c:v>
                </c:pt>
                <c:pt idx="2">
                  <c:v>0.80052851999999997</c:v>
                </c:pt>
                <c:pt idx="3">
                  <c:v>2.1450217200000004</c:v>
                </c:pt>
                <c:pt idx="4">
                  <c:v>4.2629068800000001</c:v>
                </c:pt>
                <c:pt idx="5">
                  <c:v>7.32317076</c:v>
                </c:pt>
                <c:pt idx="6">
                  <c:v>11.392421279999999</c:v>
                </c:pt>
                <c:pt idx="7">
                  <c:v>16.28933688</c:v>
                </c:pt>
                <c:pt idx="8">
                  <c:v>21.858499080000001</c:v>
                </c:pt>
                <c:pt idx="9">
                  <c:v>23.046340319999999</c:v>
                </c:pt>
                <c:pt idx="10">
                  <c:v>27.876647999999999</c:v>
                </c:pt>
                <c:pt idx="11">
                  <c:v>34.660787999999997</c:v>
                </c:pt>
                <c:pt idx="12">
                  <c:v>42.061667999999997</c:v>
                </c:pt>
                <c:pt idx="13">
                  <c:v>50.202635999999998</c:v>
                </c:pt>
                <c:pt idx="14">
                  <c:v>59.083691999999999</c:v>
                </c:pt>
                <c:pt idx="15">
                  <c:v>68.828183999999993</c:v>
                </c:pt>
                <c:pt idx="16">
                  <c:v>79.559460000000001</c:v>
                </c:pt>
                <c:pt idx="17">
                  <c:v>91.154172000000003</c:v>
                </c:pt>
              </c:numCache>
            </c:numRef>
          </c:yVal>
          <c:smooth val="0"/>
        </c:ser>
        <c:dLbls>
          <c:showLegendKey val="0"/>
          <c:showVal val="0"/>
          <c:showCatName val="0"/>
          <c:showSerName val="0"/>
          <c:showPercent val="0"/>
          <c:showBubbleSize val="0"/>
        </c:dLbls>
        <c:axId val="588819512"/>
        <c:axId val="588818336"/>
      </c:scatterChart>
      <c:valAx>
        <c:axId val="5888195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818336"/>
        <c:crosses val="autoZero"/>
        <c:crossBetween val="midCat"/>
      </c:valAx>
      <c:valAx>
        <c:axId val="588818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8195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14</xdr:col>
      <xdr:colOff>549275</xdr:colOff>
      <xdr:row>6</xdr:row>
      <xdr:rowOff>19050</xdr:rowOff>
    </xdr:from>
    <xdr:to>
      <xdr:col>21</xdr:col>
      <xdr:colOff>488950</xdr:colOff>
      <xdr:row>32</xdr:row>
      <xdr:rowOff>20955</xdr:rowOff>
    </xdr:to>
    <xdr:grpSp>
      <xdr:nvGrpSpPr>
        <xdr:cNvPr id="2" name="Group 1"/>
        <xdr:cNvGrpSpPr/>
      </xdr:nvGrpSpPr>
      <xdr:grpSpPr>
        <a:xfrm>
          <a:off x="9940925" y="1219200"/>
          <a:ext cx="4206875" cy="5021580"/>
          <a:chOff x="0" y="0"/>
          <a:chExt cx="4206875" cy="5021580"/>
        </a:xfrm>
      </xdr:grpSpPr>
      <xdr:pic>
        <xdr:nvPicPr>
          <xdr:cNvPr id="7" name="Picture 6" descr="C:\Users\Ayman\Desktop\USU\BearRiverSiteMap.jpg"/>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128" b="9726"/>
          <a:stretch/>
        </xdr:blipFill>
        <xdr:spPr bwMode="auto">
          <a:xfrm>
            <a:off x="0" y="0"/>
            <a:ext cx="4206875" cy="5021580"/>
          </a:xfrm>
          <a:prstGeom prst="rect">
            <a:avLst/>
          </a:prstGeom>
          <a:noFill/>
          <a:ln>
            <a:noFill/>
          </a:ln>
          <a:extLst>
            <a:ext uri="{53640926-AAD7-44D8-BBD7-CCE9431645EC}">
              <a14:shadowObscured xmlns:a14="http://schemas.microsoft.com/office/drawing/2010/main"/>
            </a:ext>
          </a:extLst>
        </xdr:spPr>
      </xdr:pic>
      <xdr:sp macro="" textlink="">
        <xdr:nvSpPr>
          <xdr:cNvPr id="8" name="Rectangle 7"/>
          <xdr:cNvSpPr/>
        </xdr:nvSpPr>
        <xdr:spPr>
          <a:xfrm>
            <a:off x="1148862" y="1835150"/>
            <a:ext cx="1143000" cy="1354992"/>
          </a:xfrm>
          <a:prstGeom prst="rect">
            <a:avLst/>
          </a:prstGeom>
          <a:noFill/>
          <a:ln>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xdr:from>
      <xdr:col>14</xdr:col>
      <xdr:colOff>9525</xdr:colOff>
      <xdr:row>4</xdr:row>
      <xdr:rowOff>114300</xdr:rowOff>
    </xdr:from>
    <xdr:to>
      <xdr:col>16</xdr:col>
      <xdr:colOff>451485</xdr:colOff>
      <xdr:row>12</xdr:row>
      <xdr:rowOff>121920</xdr:rowOff>
    </xdr:to>
    <xdr:grpSp>
      <xdr:nvGrpSpPr>
        <xdr:cNvPr id="3" name="Group 2"/>
        <xdr:cNvGrpSpPr/>
      </xdr:nvGrpSpPr>
      <xdr:grpSpPr>
        <a:xfrm>
          <a:off x="9401175" y="914400"/>
          <a:ext cx="1661160" cy="1607820"/>
          <a:chOff x="0" y="0"/>
          <a:chExt cx="1661160" cy="1607820"/>
        </a:xfrm>
      </xdr:grpSpPr>
      <xdr:pic>
        <xdr:nvPicPr>
          <xdr:cNvPr id="4" name="Picture 3"/>
          <xdr:cNvPicPr>
            <a:picLocks noChangeAspect="1"/>
          </xdr:cNvPicPr>
        </xdr:nvPicPr>
        <xdr:blipFill rotWithShape="1">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l="31251" t="72222" r="42931" b="6701"/>
          <a:stretch/>
        </xdr:blipFill>
        <xdr:spPr>
          <a:xfrm>
            <a:off x="68580" y="0"/>
            <a:ext cx="1545590" cy="1543685"/>
          </a:xfrm>
          <a:prstGeom prst="rect">
            <a:avLst/>
          </a:prstGeom>
        </xdr:spPr>
      </xdr:pic>
      <xdr:sp macro="" textlink="">
        <xdr:nvSpPr>
          <xdr:cNvPr id="5" name="Rectangle 4"/>
          <xdr:cNvSpPr/>
        </xdr:nvSpPr>
        <xdr:spPr>
          <a:xfrm>
            <a:off x="1196340" y="1143000"/>
            <a:ext cx="464820" cy="43434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6" name="Rectangle 5"/>
          <xdr:cNvSpPr/>
        </xdr:nvSpPr>
        <xdr:spPr>
          <a:xfrm>
            <a:off x="0" y="1379220"/>
            <a:ext cx="464820" cy="2286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xdr:from>
      <xdr:col>2</xdr:col>
      <xdr:colOff>168089</xdr:colOff>
      <xdr:row>5</xdr:row>
      <xdr:rowOff>67237</xdr:rowOff>
    </xdr:from>
    <xdr:to>
      <xdr:col>4</xdr:col>
      <xdr:colOff>229758</xdr:colOff>
      <xdr:row>12</xdr:row>
      <xdr:rowOff>181198</xdr:rowOff>
    </xdr:to>
    <xdr:grpSp>
      <xdr:nvGrpSpPr>
        <xdr:cNvPr id="9" name="Group 8"/>
        <xdr:cNvGrpSpPr/>
      </xdr:nvGrpSpPr>
      <xdr:grpSpPr>
        <a:xfrm>
          <a:off x="1387289" y="1067362"/>
          <a:ext cx="1280869" cy="1514136"/>
          <a:chOff x="0" y="0"/>
          <a:chExt cx="1271905" cy="1471927"/>
        </a:xfrm>
      </xdr:grpSpPr>
      <xdr:grpSp>
        <xdr:nvGrpSpPr>
          <xdr:cNvPr id="10" name="Group 9"/>
          <xdr:cNvGrpSpPr/>
        </xdr:nvGrpSpPr>
        <xdr:grpSpPr>
          <a:xfrm>
            <a:off x="0" y="0"/>
            <a:ext cx="1271905" cy="1471927"/>
            <a:chOff x="0" y="0"/>
            <a:chExt cx="1272415" cy="1472536"/>
          </a:xfrm>
        </xdr:grpSpPr>
        <xdr:sp macro="" textlink="">
          <xdr:nvSpPr>
            <xdr:cNvPr id="14" name="Text Box 2"/>
            <xdr:cNvSpPr txBox="1">
              <a:spLocks noChangeArrowheads="1"/>
            </xdr:cNvSpPr>
          </xdr:nvSpPr>
          <xdr:spPr bwMode="auto">
            <a:xfrm>
              <a:off x="290705" y="1064194"/>
              <a:ext cx="878840" cy="227330"/>
            </a:xfrm>
            <a:prstGeom prst="rect">
              <a:avLst/>
            </a:prstGeom>
            <a:no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700">
                  <a:effectLst/>
                  <a:latin typeface="Times New Roman" panose="02020603050405020304" pitchFamily="18" charset="0"/>
                  <a:ea typeface="Calibri" panose="020F0502020204030204" pitchFamily="34" charset="0"/>
                  <a:cs typeface="Arial" panose="020B0604020202020204" pitchFamily="34" charset="0"/>
                </a:rPr>
                <a:t>Return Flow</a:t>
              </a:r>
              <a:endParaRPr lang="en-US" sz="1100">
                <a:effectLst/>
                <a:latin typeface="Calibri" panose="020F0502020204030204" pitchFamily="34" charset="0"/>
                <a:ea typeface="Calibri" panose="020F0502020204030204" pitchFamily="34" charset="0"/>
                <a:cs typeface="Arial" panose="020B0604020202020204" pitchFamily="34" charset="0"/>
              </a:endParaRPr>
            </a:p>
          </xdr:txBody>
        </xdr:sp>
        <xdr:grpSp>
          <xdr:nvGrpSpPr>
            <xdr:cNvPr id="15" name="Group 14"/>
            <xdr:cNvGrpSpPr/>
          </xdr:nvGrpSpPr>
          <xdr:grpSpPr>
            <a:xfrm>
              <a:off x="0" y="0"/>
              <a:ext cx="1272415" cy="1472536"/>
              <a:chOff x="0" y="0"/>
              <a:chExt cx="1272415" cy="1472536"/>
            </a:xfrm>
          </xdr:grpSpPr>
          <xdr:sp macro="" textlink="">
            <xdr:nvSpPr>
              <xdr:cNvPr id="16" name="Text Box 2"/>
              <xdr:cNvSpPr txBox="1">
                <a:spLocks noChangeArrowheads="1"/>
              </xdr:cNvSpPr>
            </xdr:nvSpPr>
            <xdr:spPr bwMode="auto">
              <a:xfrm>
                <a:off x="290705" y="882685"/>
                <a:ext cx="878840" cy="227330"/>
              </a:xfrm>
              <a:prstGeom prst="rect">
                <a:avLst/>
              </a:prstGeom>
              <a:no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700">
                    <a:effectLst/>
                    <a:latin typeface="Times New Roman" panose="02020603050405020304" pitchFamily="18" charset="0"/>
                    <a:ea typeface="Calibri" panose="020F0502020204030204" pitchFamily="34" charset="0"/>
                    <a:cs typeface="Arial" panose="020B0604020202020204" pitchFamily="34" charset="0"/>
                  </a:rPr>
                  <a:t>Link</a:t>
                </a:r>
                <a:endParaRPr lang="en-US" sz="1100">
                  <a:effectLst/>
                  <a:latin typeface="Calibri" panose="020F0502020204030204" pitchFamily="34" charset="0"/>
                  <a:ea typeface="Calibri" panose="020F0502020204030204" pitchFamily="34" charset="0"/>
                  <a:cs typeface="Arial" panose="020B0604020202020204" pitchFamily="34" charset="0"/>
                </a:endParaRPr>
              </a:p>
            </xdr:txBody>
          </xdr:sp>
          <xdr:grpSp>
            <xdr:nvGrpSpPr>
              <xdr:cNvPr id="17" name="Group 16"/>
              <xdr:cNvGrpSpPr/>
            </xdr:nvGrpSpPr>
            <xdr:grpSpPr>
              <a:xfrm>
                <a:off x="0" y="0"/>
                <a:ext cx="1272415" cy="1472536"/>
                <a:chOff x="0" y="0"/>
                <a:chExt cx="1272415" cy="1472536"/>
              </a:xfrm>
            </xdr:grpSpPr>
            <xdr:sp macro="" textlink="">
              <xdr:nvSpPr>
                <xdr:cNvPr id="18" name="Rectangle 17"/>
                <xdr:cNvSpPr/>
              </xdr:nvSpPr>
              <xdr:spPr>
                <a:xfrm>
                  <a:off x="0" y="37000"/>
                  <a:ext cx="1272415" cy="1435536"/>
                </a:xfrm>
                <a:prstGeom prst="rect">
                  <a:avLst/>
                </a:prstGeom>
                <a:noFill/>
                <a:ln w="3175">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 name="Rectangle 18"/>
                <xdr:cNvSpPr/>
              </xdr:nvSpPr>
              <xdr:spPr>
                <a:xfrm>
                  <a:off x="47570" y="507413"/>
                  <a:ext cx="153670" cy="130175"/>
                </a:xfrm>
                <a:prstGeom prst="rect">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0" name="Isosceles Triangle 19"/>
                <xdr:cNvSpPr/>
              </xdr:nvSpPr>
              <xdr:spPr>
                <a:xfrm>
                  <a:off x="63426" y="718835"/>
                  <a:ext cx="141605" cy="122555"/>
                </a:xfrm>
                <a:prstGeom prst="triangle">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 name="Oval 20"/>
                <xdr:cNvSpPr/>
              </xdr:nvSpPr>
              <xdr:spPr>
                <a:xfrm>
                  <a:off x="47570" y="290705"/>
                  <a:ext cx="140970" cy="140970"/>
                </a:xfrm>
                <a:prstGeom prst="ellips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 name="Text Box 2"/>
                <xdr:cNvSpPr txBox="1">
                  <a:spLocks noChangeArrowheads="1"/>
                </xdr:cNvSpPr>
              </xdr:nvSpPr>
              <xdr:spPr bwMode="auto">
                <a:xfrm>
                  <a:off x="0" y="0"/>
                  <a:ext cx="597535" cy="227330"/>
                </a:xfrm>
                <a:prstGeom prst="rect">
                  <a:avLst/>
                </a:prstGeom>
                <a:no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800" b="1">
                      <a:effectLst/>
                      <a:latin typeface="Times New Roman" panose="02020603050405020304" pitchFamily="18" charset="0"/>
                      <a:ea typeface="Calibri" panose="020F0502020204030204" pitchFamily="34" charset="0"/>
                      <a:cs typeface="Arial" panose="020B0604020202020204" pitchFamily="34" charset="0"/>
                    </a:rPr>
                    <a:t>Legend</a:t>
                  </a:r>
                  <a:endParaRPr lang="en-US" sz="1100">
                    <a:effectLst/>
                    <a:latin typeface="Calibri" panose="020F0502020204030204" pitchFamily="34" charset="0"/>
                    <a:ea typeface="Calibri" panose="020F0502020204030204" pitchFamily="34" charset="0"/>
                    <a:cs typeface="Arial" panose="020B0604020202020204" pitchFamily="34" charset="0"/>
                  </a:endParaRPr>
                </a:p>
              </xdr:txBody>
            </xdr:sp>
            <xdr:sp macro="" textlink="">
              <xdr:nvSpPr>
                <xdr:cNvPr id="23" name="Text Box 2"/>
                <xdr:cNvSpPr txBox="1">
                  <a:spLocks noChangeArrowheads="1"/>
                </xdr:cNvSpPr>
              </xdr:nvSpPr>
              <xdr:spPr bwMode="auto">
                <a:xfrm>
                  <a:off x="285419" y="264277"/>
                  <a:ext cx="878840" cy="227330"/>
                </a:xfrm>
                <a:prstGeom prst="rect">
                  <a:avLst/>
                </a:prstGeom>
                <a:no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700">
                      <a:effectLst/>
                      <a:latin typeface="Times New Roman" panose="02020603050405020304" pitchFamily="18" charset="0"/>
                      <a:ea typeface="Calibri" panose="020F0502020204030204" pitchFamily="34" charset="0"/>
                      <a:cs typeface="Arial" panose="020B0604020202020204" pitchFamily="34" charset="0"/>
                    </a:rPr>
                    <a:t>Junction</a:t>
                  </a:r>
                  <a:endParaRPr lang="en-US" sz="1100">
                    <a:effectLst/>
                    <a:latin typeface="Calibri" panose="020F0502020204030204" pitchFamily="34" charset="0"/>
                    <a:ea typeface="Calibri" panose="020F0502020204030204" pitchFamily="34" charset="0"/>
                    <a:cs typeface="Arial" panose="020B0604020202020204" pitchFamily="34" charset="0"/>
                  </a:endParaRPr>
                </a:p>
              </xdr:txBody>
            </xdr:sp>
            <xdr:sp macro="" textlink="">
              <xdr:nvSpPr>
                <xdr:cNvPr id="24" name="Text Box 2"/>
                <xdr:cNvSpPr txBox="1">
                  <a:spLocks noChangeArrowheads="1"/>
                </xdr:cNvSpPr>
              </xdr:nvSpPr>
              <xdr:spPr bwMode="auto">
                <a:xfrm>
                  <a:off x="285419" y="449272"/>
                  <a:ext cx="878840" cy="227330"/>
                </a:xfrm>
                <a:prstGeom prst="rect">
                  <a:avLst/>
                </a:prstGeom>
                <a:no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700">
                      <a:effectLst/>
                      <a:latin typeface="Times New Roman" panose="02020603050405020304" pitchFamily="18" charset="0"/>
                      <a:ea typeface="Calibri" panose="020F0502020204030204" pitchFamily="34" charset="0"/>
                      <a:cs typeface="Arial" panose="020B0604020202020204" pitchFamily="34" charset="0"/>
                    </a:rPr>
                    <a:t>Demand Site</a:t>
                  </a:r>
                  <a:endParaRPr lang="en-US" sz="1100">
                    <a:effectLst/>
                    <a:latin typeface="Calibri" panose="020F0502020204030204" pitchFamily="34" charset="0"/>
                    <a:ea typeface="Calibri" panose="020F0502020204030204" pitchFamily="34" charset="0"/>
                    <a:cs typeface="Arial" panose="020B0604020202020204" pitchFamily="34" charset="0"/>
                  </a:endParaRPr>
                </a:p>
              </xdr:txBody>
            </xdr:sp>
            <xdr:sp macro="" textlink="">
              <xdr:nvSpPr>
                <xdr:cNvPr id="25" name="Text Box 2"/>
                <xdr:cNvSpPr txBox="1">
                  <a:spLocks noChangeArrowheads="1"/>
                </xdr:cNvSpPr>
              </xdr:nvSpPr>
              <xdr:spPr bwMode="auto">
                <a:xfrm>
                  <a:off x="290705" y="655408"/>
                  <a:ext cx="878840" cy="227330"/>
                </a:xfrm>
                <a:prstGeom prst="rect">
                  <a:avLst/>
                </a:prstGeom>
                <a:no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700">
                      <a:effectLst/>
                      <a:latin typeface="Times New Roman" panose="02020603050405020304" pitchFamily="18" charset="0"/>
                      <a:ea typeface="Calibri" panose="020F0502020204030204" pitchFamily="34" charset="0"/>
                      <a:cs typeface="Arial" panose="020B0604020202020204" pitchFamily="34" charset="0"/>
                    </a:rPr>
                    <a:t>Reservoir</a:t>
                  </a:r>
                  <a:endParaRPr lang="en-US" sz="1100">
                    <a:effectLst/>
                    <a:latin typeface="Calibri" panose="020F0502020204030204" pitchFamily="34" charset="0"/>
                    <a:ea typeface="Calibri" panose="020F0502020204030204" pitchFamily="34" charset="0"/>
                    <a:cs typeface="Arial" panose="020B0604020202020204" pitchFamily="34" charset="0"/>
                  </a:endParaRPr>
                </a:p>
              </xdr:txBody>
            </xdr:sp>
            <xdr:sp macro="" textlink="">
              <xdr:nvSpPr>
                <xdr:cNvPr id="26" name="Text Box 2"/>
                <xdr:cNvSpPr txBox="1">
                  <a:spLocks noChangeArrowheads="1"/>
                </xdr:cNvSpPr>
              </xdr:nvSpPr>
              <xdr:spPr bwMode="auto">
                <a:xfrm>
                  <a:off x="290705" y="1245205"/>
                  <a:ext cx="981710" cy="227330"/>
                </a:xfrm>
                <a:prstGeom prst="rect">
                  <a:avLst/>
                </a:prstGeom>
                <a:no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700">
                      <a:effectLst/>
                      <a:latin typeface="Times New Roman" panose="02020603050405020304" pitchFamily="18" charset="0"/>
                      <a:ea typeface="Calibri" panose="020F0502020204030204" pitchFamily="34" charset="0"/>
                      <a:cs typeface="Arial" panose="020B0604020202020204" pitchFamily="34" charset="0"/>
                    </a:rPr>
                    <a:t>Environmental Site</a:t>
                  </a:r>
                  <a:endParaRPr lang="en-US" sz="1100">
                    <a:effectLst/>
                    <a:latin typeface="Calibri" panose="020F0502020204030204" pitchFamily="34" charset="0"/>
                    <a:ea typeface="Calibri" panose="020F0502020204030204" pitchFamily="34" charset="0"/>
                    <a:cs typeface="Arial" panose="020B0604020202020204" pitchFamily="34" charset="0"/>
                  </a:endParaRPr>
                </a:p>
              </xdr:txBody>
            </xdr:sp>
          </xdr:grpSp>
        </xdr:grpSp>
      </xdr:grpSp>
      <xdr:cxnSp macro="">
        <xdr:nvCxnSpPr>
          <xdr:cNvPr id="11" name="Straight Arrow Connector 10"/>
          <xdr:cNvCxnSpPr/>
        </xdr:nvCxnSpPr>
        <xdr:spPr>
          <a:xfrm flipV="1">
            <a:off x="53163" y="967563"/>
            <a:ext cx="237849" cy="795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 name="Straight Arrow Connector 11"/>
          <xdr:cNvCxnSpPr/>
        </xdr:nvCxnSpPr>
        <xdr:spPr>
          <a:xfrm flipV="1">
            <a:off x="63796" y="1148317"/>
            <a:ext cx="237490" cy="7620"/>
          </a:xfrm>
          <a:prstGeom prst="straightConnector1">
            <a:avLst/>
          </a:prstGeom>
          <a:ln>
            <a:tailEnd type="triangle"/>
          </a:ln>
        </xdr:spPr>
        <xdr:style>
          <a:lnRef idx="1">
            <a:schemeClr val="accent4"/>
          </a:lnRef>
          <a:fillRef idx="0">
            <a:schemeClr val="accent4"/>
          </a:fillRef>
          <a:effectRef idx="0">
            <a:schemeClr val="accent4"/>
          </a:effectRef>
          <a:fontRef idx="minor">
            <a:schemeClr val="tx1"/>
          </a:fontRef>
        </xdr:style>
      </xdr:cxnSp>
      <xdr:cxnSp macro="">
        <xdr:nvCxnSpPr>
          <xdr:cNvPr id="13" name="Straight Arrow Connector 12"/>
          <xdr:cNvCxnSpPr/>
        </xdr:nvCxnSpPr>
        <xdr:spPr>
          <a:xfrm flipV="1">
            <a:off x="74428" y="1323842"/>
            <a:ext cx="237490" cy="7620"/>
          </a:xfrm>
          <a:prstGeom prst="straightConnector1">
            <a:avLst/>
          </a:prstGeom>
          <a:ln>
            <a:solidFill>
              <a:srgbClr val="FF0000"/>
            </a:solidFill>
            <a:tailEnd type="triangle"/>
          </a:ln>
        </xdr:spPr>
        <xdr:style>
          <a:lnRef idx="1">
            <a:schemeClr val="accent4"/>
          </a:lnRef>
          <a:fillRef idx="0">
            <a:schemeClr val="accent4"/>
          </a:fillRef>
          <a:effectRef idx="0">
            <a:schemeClr val="accent4"/>
          </a:effectRef>
          <a:fontRef idx="minor">
            <a:schemeClr val="tx1"/>
          </a:fontRef>
        </xdr:style>
      </xdr:cxnSp>
    </xdr:grpSp>
    <xdr:clientData/>
  </xdr:twoCellAnchor>
  <mc:AlternateContent xmlns:mc="http://schemas.openxmlformats.org/markup-compatibility/2006">
    <mc:Choice xmlns:a14="http://schemas.microsoft.com/office/drawing/2010/main" Requires="a14">
      <xdr:twoCellAnchor>
        <xdr:from>
          <xdr:col>2</xdr:col>
          <xdr:colOff>201707</xdr:colOff>
          <xdr:row>3</xdr:row>
          <xdr:rowOff>100852</xdr:rowOff>
        </xdr:from>
        <xdr:to>
          <xdr:col>12</xdr:col>
          <xdr:colOff>176893</xdr:colOff>
          <xdr:row>48</xdr:row>
          <xdr:rowOff>98791</xdr:rowOff>
        </xdr:to>
        <xdr:sp macro="" textlink="">
          <xdr:nvSpPr>
            <xdr:cNvPr id="54275" name="Object 3" hidden="1">
              <a:extLst>
                <a:ext uri="{63B3BB69-23CF-44E3-9099-C40C66FF867C}">
                  <a14:compatExt spid="_x0000_s5427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6</xdr:col>
      <xdr:colOff>381000</xdr:colOff>
      <xdr:row>3</xdr:row>
      <xdr:rowOff>71437</xdr:rowOff>
    </xdr:from>
    <xdr:to>
      <xdr:col>14</xdr:col>
      <xdr:colOff>76200</xdr:colOff>
      <xdr:row>17</xdr:row>
      <xdr:rowOff>147637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457200</xdr:colOff>
      <xdr:row>2</xdr:row>
      <xdr:rowOff>123825</xdr:rowOff>
    </xdr:from>
    <xdr:to>
      <xdr:col>22</xdr:col>
      <xdr:colOff>152400</xdr:colOff>
      <xdr:row>17</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304800</xdr:colOff>
      <xdr:row>25</xdr:row>
      <xdr:rowOff>142875</xdr:rowOff>
    </xdr:from>
    <xdr:to>
      <xdr:col>22</xdr:col>
      <xdr:colOff>0</xdr:colOff>
      <xdr:row>40</xdr:row>
      <xdr:rowOff>28575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361950</xdr:colOff>
      <xdr:row>45</xdr:row>
      <xdr:rowOff>19050</xdr:rowOff>
    </xdr:from>
    <xdr:to>
      <xdr:col>22</xdr:col>
      <xdr:colOff>57150</xdr:colOff>
      <xdr:row>59</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38929</xdr:colOff>
      <xdr:row>61</xdr:row>
      <xdr:rowOff>166480</xdr:rowOff>
    </xdr:from>
    <xdr:to>
      <xdr:col>21</xdr:col>
      <xdr:colOff>347042</xdr:colOff>
      <xdr:row>76</xdr:row>
      <xdr:rowOff>52180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0</xdr:colOff>
      <xdr:row>80</xdr:row>
      <xdr:rowOff>0</xdr:rowOff>
    </xdr:from>
    <xdr:to>
      <xdr:col>22</xdr:col>
      <xdr:colOff>304800</xdr:colOff>
      <xdr:row>94</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0</xdr:colOff>
      <xdr:row>99</xdr:row>
      <xdr:rowOff>0</xdr:rowOff>
    </xdr:from>
    <xdr:to>
      <xdr:col>22</xdr:col>
      <xdr:colOff>304800</xdr:colOff>
      <xdr:row>113</xdr:row>
      <xdr:rowOff>76200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yman\Desktop\Box%20Sync\USU\Thesis\GAMS\GAMSCode\WASH-Data-2016-ol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SubInd"/>
      <sheetName val="FishSpp"/>
      <sheetName val="VegSpp"/>
      <sheetName val="Month"/>
      <sheetName val="Nodes"/>
      <sheetName val="Reservoirs"/>
      <sheetName val="Wetlands"/>
      <sheetName val="Demand"/>
      <sheetName val="R_indx"/>
      <sheetName val="sf_indx"/>
      <sheetName val="wf_indx"/>
      <sheetName val="wsi_indx"/>
      <sheetName val="EnvSite"/>
      <sheetName val="Connect"/>
      <sheetName val="Diversions"/>
      <sheetName val="ReturnFlow"/>
      <sheetName val="WetlandsSites"/>
      <sheetName val="LinktoReservoir"/>
      <sheetName val="HeadFlow"/>
      <sheetName val="Length"/>
      <sheetName val="theta"/>
      <sheetName val="Bankfull"/>
      <sheetName val="VegD"/>
      <sheetName val="Fmin"/>
      <sheetName val="Fmax"/>
      <sheetName val="AW"/>
      <sheetName val="lss"/>
      <sheetName val="evap"/>
      <sheetName val="Cons"/>
      <sheetName val="ResElevVol"/>
      <sheetName val="inactive"/>
      <sheetName val="capacity"/>
      <sheetName val="demandReq"/>
      <sheetName val="Instream"/>
      <sheetName val="divCap"/>
      <sheetName val="StageFlow"/>
      <sheetName val="WidthFlow"/>
      <sheetName val="wp"/>
      <sheetName val="weights"/>
      <sheetName val="Budget"/>
      <sheetName val="InStor"/>
      <sheetName val="InitD"/>
      <sheetName val="InitC"/>
      <sheetName val="UnitCost"/>
      <sheetName val="Opt-Sim"/>
      <sheetName val="NonLinear RSI"/>
      <sheetName val="NonLinear h"/>
      <sheetName val="NonLinear m"/>
      <sheetName val="EvaporationCurve"/>
      <sheetName val="Demand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ow r="1">
          <cell r="D1" t="str">
            <v>area (m)</v>
          </cell>
        </row>
        <row r="2">
          <cell r="B2">
            <v>0</v>
          </cell>
          <cell r="C2">
            <v>1399.0320000000002</v>
          </cell>
          <cell r="D2">
            <v>0</v>
          </cell>
        </row>
        <row r="3">
          <cell r="B3">
            <v>160352.64119160001</v>
          </cell>
          <cell r="C3">
            <v>1402.0800000000002</v>
          </cell>
          <cell r="D3">
            <v>317907.2183832</v>
          </cell>
        </row>
        <row r="4">
          <cell r="B4">
            <v>800529.72410267999</v>
          </cell>
          <cell r="C4">
            <v>1405.1280000000002</v>
          </cell>
          <cell r="D4">
            <v>1280119.8306280202</v>
          </cell>
        </row>
        <row r="5">
          <cell r="B5">
            <v>2145024.9464014801</v>
          </cell>
          <cell r="C5">
            <v>1408.1760000000002</v>
          </cell>
          <cell r="D5">
            <v>3005982.8322113124</v>
          </cell>
        </row>
        <row r="6">
          <cell r="B6">
            <v>4262913.2919859197</v>
          </cell>
          <cell r="C6">
            <v>1411.2240000000002</v>
          </cell>
          <cell r="D6">
            <v>5513987.45011908</v>
          </cell>
        </row>
        <row r="7">
          <cell r="B7">
            <v>7323181.7750348402</v>
          </cell>
          <cell r="C7">
            <v>1414.2720000000002</v>
          </cell>
          <cell r="D7">
            <v>9123525.2312620953</v>
          </cell>
        </row>
        <row r="8">
          <cell r="B8">
            <v>11392438.41573552</v>
          </cell>
          <cell r="C8">
            <v>1417.3200000000002</v>
          </cell>
          <cell r="D8">
            <v>13648189.212369818</v>
          </cell>
        </row>
        <row r="9">
          <cell r="B9">
            <v>16289361.381355921</v>
          </cell>
          <cell r="C9">
            <v>1420.3680000000002</v>
          </cell>
          <cell r="D9">
            <v>18911657.379674286</v>
          </cell>
        </row>
        <row r="10">
          <cell r="B10">
            <v>21858531.958125722</v>
          </cell>
          <cell r="C10">
            <v>1423.4160000000002</v>
          </cell>
          <cell r="D10">
            <v>24779678.097500391</v>
          </cell>
        </row>
        <row r="11">
          <cell r="B11">
            <v>23046374.984798882</v>
          </cell>
          <cell r="C11">
            <v>1424.0256000000002</v>
          </cell>
          <cell r="D11">
            <v>21279525.40666645</v>
          </cell>
        </row>
        <row r="12">
          <cell r="B12">
            <v>27876689.930232</v>
          </cell>
          <cell r="C12">
            <v>1426.4640000000002</v>
          </cell>
          <cell r="D12">
            <v>34438693.810082346</v>
          </cell>
        </row>
        <row r="13">
          <cell r="B13">
            <v>34660840.134492002</v>
          </cell>
          <cell r="C13">
            <v>1429.5120000000002</v>
          </cell>
          <cell r="D13">
            <v>34841131.843710184</v>
          </cell>
        </row>
        <row r="14">
          <cell r="B14">
            <v>42061731.266411997</v>
          </cell>
          <cell r="C14">
            <v>1432.5600000000002</v>
          </cell>
          <cell r="D14">
            <v>49231081.59400405</v>
          </cell>
        </row>
        <row r="15">
          <cell r="B15">
            <v>50202711.511523999</v>
          </cell>
          <cell r="C15">
            <v>1435.6080000000002</v>
          </cell>
          <cell r="D15">
            <v>51112878.514567435</v>
          </cell>
        </row>
        <row r="16">
          <cell r="B16">
            <v>59083780.869828001</v>
          </cell>
          <cell r="C16">
            <v>1438.6560000000002</v>
          </cell>
          <cell r="D16">
            <v>66982020.882493287</v>
          </cell>
        </row>
        <row r="17">
          <cell r="B17">
            <v>68828287.526856005</v>
          </cell>
          <cell r="C17">
            <v>1441.7040000000002</v>
          </cell>
          <cell r="D17">
            <v>70589713.042970955</v>
          </cell>
        </row>
        <row r="18">
          <cell r="B18">
            <v>79559579.668139994</v>
          </cell>
          <cell r="C18">
            <v>1444.7520000000002</v>
          </cell>
          <cell r="D18">
            <v>88431282.466902494</v>
          </cell>
        </row>
        <row r="19">
          <cell r="B19">
            <v>91154309.108148009</v>
          </cell>
          <cell r="C19">
            <v>1447.8000000000002</v>
          </cell>
          <cell r="D19">
            <v>93764542.143075317</v>
          </cell>
        </row>
        <row r="26">
          <cell r="D26" t="str">
            <v>area (m)</v>
          </cell>
        </row>
        <row r="27">
          <cell r="B27">
            <v>0</v>
          </cell>
          <cell r="D27">
            <v>0</v>
          </cell>
        </row>
        <row r="28">
          <cell r="B28">
            <v>4.0704840000000006E-2</v>
          </cell>
          <cell r="D28">
            <v>1.9078008998875132E-2</v>
          </cell>
        </row>
        <row r="29">
          <cell r="B29">
            <v>0.47365632000000002</v>
          </cell>
          <cell r="D29">
            <v>0.14204442974088854</v>
          </cell>
        </row>
        <row r="30">
          <cell r="B30">
            <v>1.3814976000000001</v>
          </cell>
          <cell r="D30">
            <v>0.29784804693194811</v>
          </cell>
        </row>
        <row r="31">
          <cell r="B31">
            <v>2.8320700800000003</v>
          </cell>
          <cell r="D31">
            <v>0.47590930845116547</v>
          </cell>
        </row>
        <row r="32">
          <cell r="B32">
            <v>4.9610565600000003</v>
          </cell>
          <cell r="D32">
            <v>0.69848590204344696</v>
          </cell>
        </row>
        <row r="33">
          <cell r="B33">
            <v>7.96581384</v>
          </cell>
          <cell r="D33">
            <v>0.98581205741960909</v>
          </cell>
        </row>
        <row r="34">
          <cell r="B34">
            <v>12.76158408</v>
          </cell>
          <cell r="D34">
            <v>1.5734144472588079</v>
          </cell>
        </row>
        <row r="35">
          <cell r="B35">
            <v>19.366869480000002</v>
          </cell>
          <cell r="D35">
            <v>2.1670868124123235</v>
          </cell>
        </row>
        <row r="36">
          <cell r="B36">
            <v>28.01973168</v>
          </cell>
          <cell r="D36">
            <v>2.8388633840942878</v>
          </cell>
        </row>
        <row r="37">
          <cell r="B37">
            <v>38.90025876</v>
          </cell>
          <cell r="D37">
            <v>3.5697238934200781</v>
          </cell>
        </row>
        <row r="38">
          <cell r="B38">
            <v>52.208274480000007</v>
          </cell>
          <cell r="D38">
            <v>4.3661433200398871</v>
          </cell>
        </row>
        <row r="39">
          <cell r="B39">
            <v>68.002985879999997</v>
          </cell>
          <cell r="D39">
            <v>5.1819875629905319</v>
          </cell>
        </row>
        <row r="40">
          <cell r="B40">
            <v>86.449679279999998</v>
          </cell>
          <cell r="D40">
            <v>6.0520595817919611</v>
          </cell>
        </row>
        <row r="47">
          <cell r="B47">
            <v>0</v>
          </cell>
          <cell r="D47">
            <v>0</v>
          </cell>
        </row>
        <row r="48">
          <cell r="B48">
            <v>9.2510999999999992</v>
          </cell>
          <cell r="D48">
            <v>3.5707503473829671</v>
          </cell>
        </row>
        <row r="49">
          <cell r="B49">
            <v>26.211449999999999</v>
          </cell>
          <cell r="D49">
            <v>11.128835011926808</v>
          </cell>
        </row>
        <row r="50">
          <cell r="B50">
            <v>52.422899999999998</v>
          </cell>
          <cell r="D50">
            <v>17.199103044393322</v>
          </cell>
        </row>
        <row r="51">
          <cell r="B51">
            <v>86.343599999999995</v>
          </cell>
          <cell r="D51">
            <v>22.257659966251268</v>
          </cell>
        </row>
        <row r="52">
          <cell r="B52">
            <v>117.1806</v>
          </cell>
          <cell r="D52">
            <v>25.292792702969937</v>
          </cell>
        </row>
        <row r="53">
          <cell r="B53">
            <v>148.01759999999999</v>
          </cell>
          <cell r="D53">
            <v>28.906048947928721</v>
          </cell>
        </row>
        <row r="64">
          <cell r="B64">
            <v>0</v>
          </cell>
          <cell r="D64">
            <v>0</v>
          </cell>
        </row>
        <row r="65">
          <cell r="B65">
            <v>5.9996467199999994</v>
          </cell>
          <cell r="D65">
            <v>-9.851791949429744E-4</v>
          </cell>
        </row>
        <row r="66">
          <cell r="B66">
            <v>14.60563668</v>
          </cell>
          <cell r="D66">
            <v>2.2587900167331756</v>
          </cell>
        </row>
        <row r="67">
          <cell r="B67">
            <v>26.22625176</v>
          </cell>
          <cell r="D67">
            <v>3.0500279459344366</v>
          </cell>
        </row>
        <row r="68">
          <cell r="B68">
            <v>40.474179240000005</v>
          </cell>
          <cell r="D68">
            <v>3.7396104617831321</v>
          </cell>
        </row>
        <row r="69">
          <cell r="B69">
            <v>57.321049080000002</v>
          </cell>
          <cell r="D69">
            <v>4.4217468745626975</v>
          </cell>
        </row>
        <row r="70">
          <cell r="B70">
            <v>78.348182640000005</v>
          </cell>
          <cell r="D70">
            <v>5.5189282711665912</v>
          </cell>
        </row>
        <row r="71">
          <cell r="B71">
            <v>111.14518235999999</v>
          </cell>
          <cell r="D71">
            <v>8.6081308905204121</v>
          </cell>
        </row>
        <row r="72">
          <cell r="B72">
            <v>148.97478047999999</v>
          </cell>
          <cell r="D72">
            <v>9.9290197698220073</v>
          </cell>
        </row>
        <row r="82">
          <cell r="B82">
            <v>0</v>
          </cell>
          <cell r="D82">
            <v>0</v>
          </cell>
        </row>
        <row r="83">
          <cell r="B83">
            <v>9.2510999999999992</v>
          </cell>
          <cell r="D83">
            <v>3.5707503473829671</v>
          </cell>
        </row>
        <row r="84">
          <cell r="B84">
            <v>26.211449999999999</v>
          </cell>
          <cell r="D84">
            <v>11.128835011926808</v>
          </cell>
        </row>
        <row r="85">
          <cell r="B85">
            <v>52.422899999999998</v>
          </cell>
          <cell r="D85">
            <v>17.199103044393322</v>
          </cell>
        </row>
        <row r="86">
          <cell r="B86">
            <v>86.343599999999995</v>
          </cell>
          <cell r="D86">
            <v>22.257659966251268</v>
          </cell>
        </row>
        <row r="87">
          <cell r="B87">
            <v>117.1806</v>
          </cell>
          <cell r="D87">
            <v>25.292792702969937</v>
          </cell>
        </row>
        <row r="88">
          <cell r="B88">
            <v>148.01759999999999</v>
          </cell>
          <cell r="D88">
            <v>28.906048947928721</v>
          </cell>
        </row>
        <row r="98">
          <cell r="B98">
            <v>0</v>
          </cell>
          <cell r="D98">
            <v>0</v>
          </cell>
        </row>
        <row r="99">
          <cell r="B99">
            <v>0.16035240000000001</v>
          </cell>
          <cell r="D99">
            <v>0.10521811023622041</v>
          </cell>
        </row>
        <row r="100">
          <cell r="B100">
            <v>0.80052851999999997</v>
          </cell>
          <cell r="D100">
            <v>0.42006296564803119</v>
          </cell>
        </row>
        <row r="101">
          <cell r="B101">
            <v>2.1450217200000004</v>
          </cell>
          <cell r="D101">
            <v>0.88221296576380592</v>
          </cell>
        </row>
        <row r="102">
          <cell r="B102">
            <v>4.2629068800000001</v>
          </cell>
          <cell r="D102">
            <v>1.3896875429838835</v>
          </cell>
        </row>
        <row r="103">
          <cell r="B103">
            <v>7.32317076</v>
          </cell>
          <cell r="D103">
            <v>2.008045775666786</v>
          </cell>
        </row>
        <row r="104">
          <cell r="B104">
            <v>11.392421279999999</v>
          </cell>
          <cell r="D104">
            <v>2.6701098817180013</v>
          </cell>
        </row>
        <row r="105">
          <cell r="B105">
            <v>16.28933688</v>
          </cell>
          <cell r="D105">
            <v>3.2131965424885425</v>
          </cell>
        </row>
        <row r="106">
          <cell r="B106">
            <v>21.858499080000001</v>
          </cell>
          <cell r="D106">
            <v>3.6543026923152668</v>
          </cell>
        </row>
        <row r="107">
          <cell r="B107">
            <v>23.046340319999999</v>
          </cell>
          <cell r="D107">
            <v>3.8971132748311548</v>
          </cell>
        </row>
        <row r="108">
          <cell r="B108">
            <v>27.876647999999999</v>
          </cell>
          <cell r="D108">
            <v>3.9618626383197939</v>
          </cell>
        </row>
        <row r="109">
          <cell r="B109">
            <v>34.660787999999997</v>
          </cell>
          <cell r="D109">
            <v>4.4515314712082228</v>
          </cell>
        </row>
        <row r="110">
          <cell r="B110">
            <v>42.061667999999997</v>
          </cell>
          <cell r="D110">
            <v>4.8562160209094722</v>
          </cell>
        </row>
        <row r="111">
          <cell r="B111">
            <v>50.202635999999998</v>
          </cell>
          <cell r="D111">
            <v>5.3418376634690166</v>
          </cell>
        </row>
        <row r="112">
          <cell r="B112">
            <v>59.083691999999999</v>
          </cell>
          <cell r="D112">
            <v>5.8274592250914674</v>
          </cell>
        </row>
        <row r="113">
          <cell r="B113">
            <v>68.828183999999993</v>
          </cell>
          <cell r="D113">
            <v>6.3940177945880103</v>
          </cell>
        </row>
        <row r="114">
          <cell r="B114">
            <v>79.559460000000001</v>
          </cell>
          <cell r="D114">
            <v>7.0415132910215767</v>
          </cell>
        </row>
        <row r="115">
          <cell r="B115">
            <v>91.154172000000003</v>
          </cell>
          <cell r="D115">
            <v>7.6080716986441859</v>
          </cell>
        </row>
      </sheetData>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package" Target="../embeddings/Microsoft_Visio_Drawing1.vsdx"/></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90"/>
  <sheetViews>
    <sheetView showGridLines="0" zoomScale="115" zoomScaleNormal="115" workbookViewId="0">
      <selection activeCell="F8" sqref="F8"/>
    </sheetView>
  </sheetViews>
  <sheetFormatPr defaultRowHeight="15" x14ac:dyDescent="0.25"/>
  <cols>
    <col min="1" max="1" width="10.85546875" customWidth="1"/>
    <col min="2" max="2" width="21.140625" customWidth="1"/>
    <col min="3" max="3" width="9.140625" customWidth="1"/>
    <col min="5" max="6" width="13.85546875" bestFit="1" customWidth="1"/>
  </cols>
  <sheetData>
    <row r="1" spans="1:16" ht="18.75" x14ac:dyDescent="0.3">
      <c r="A1" s="46" t="s">
        <v>106</v>
      </c>
      <c r="B1" s="46"/>
      <c r="C1" s="46"/>
      <c r="D1" s="46"/>
      <c r="E1" s="46"/>
      <c r="F1" s="46"/>
      <c r="G1" s="46"/>
      <c r="H1" s="46"/>
      <c r="I1" s="46"/>
      <c r="J1" s="46"/>
      <c r="K1" s="46"/>
      <c r="L1" s="46"/>
      <c r="M1" s="46"/>
    </row>
    <row r="2" spans="1:16" x14ac:dyDescent="0.25">
      <c r="A2" s="37"/>
      <c r="B2" s="37"/>
      <c r="C2" s="37"/>
      <c r="D2" s="37"/>
      <c r="E2" s="37"/>
      <c r="F2" s="37"/>
      <c r="G2" s="37"/>
      <c r="H2" s="37"/>
      <c r="I2" s="37"/>
      <c r="J2" s="37"/>
      <c r="K2" s="37"/>
      <c r="L2" s="37"/>
      <c r="M2" s="37"/>
      <c r="N2" s="37"/>
      <c r="O2" s="37"/>
      <c r="P2" s="37"/>
    </row>
    <row r="3" spans="1:16" x14ac:dyDescent="0.25">
      <c r="A3" s="39" t="s">
        <v>107</v>
      </c>
      <c r="B3" s="40"/>
      <c r="C3" s="40"/>
      <c r="D3" s="40"/>
      <c r="E3" s="40"/>
      <c r="F3" s="40"/>
      <c r="G3" s="40"/>
      <c r="H3" s="40"/>
      <c r="I3" s="40"/>
      <c r="J3" s="40"/>
      <c r="K3" s="40"/>
      <c r="L3" s="40"/>
      <c r="M3" s="40"/>
      <c r="N3" s="37"/>
      <c r="O3" s="37"/>
      <c r="P3" s="37"/>
    </row>
    <row r="4" spans="1:16" x14ac:dyDescent="0.25">
      <c r="A4" s="40" t="s">
        <v>108</v>
      </c>
      <c r="B4" s="40"/>
      <c r="C4" s="40"/>
      <c r="D4" s="40"/>
      <c r="E4" s="40"/>
      <c r="F4" s="40"/>
      <c r="G4" s="40"/>
      <c r="H4" s="40"/>
      <c r="I4" s="40"/>
      <c r="J4" s="40"/>
      <c r="K4" s="40"/>
      <c r="L4" s="40"/>
      <c r="M4" s="40"/>
      <c r="N4" s="37"/>
      <c r="O4" s="37"/>
      <c r="P4" s="37"/>
    </row>
    <row r="5" spans="1:16" ht="69" customHeight="1" x14ac:dyDescent="0.25">
      <c r="A5" s="41" t="s">
        <v>109</v>
      </c>
      <c r="B5" s="41"/>
      <c r="C5" s="41"/>
      <c r="D5" s="41"/>
      <c r="E5" s="40"/>
      <c r="F5" s="40"/>
      <c r="G5" s="40"/>
      <c r="H5" s="40"/>
      <c r="I5" s="40"/>
      <c r="J5" s="40"/>
      <c r="K5" s="40"/>
      <c r="L5" s="40"/>
      <c r="M5" s="40"/>
      <c r="N5" s="37"/>
      <c r="O5" s="37"/>
      <c r="P5" s="37"/>
    </row>
    <row r="6" spans="1:16" x14ac:dyDescent="0.25">
      <c r="A6" s="37"/>
      <c r="B6" s="37"/>
      <c r="C6" s="37"/>
      <c r="D6" s="37"/>
      <c r="E6" s="37"/>
      <c r="F6" s="37"/>
      <c r="G6" s="37"/>
      <c r="H6" s="37"/>
      <c r="I6" s="37"/>
      <c r="J6" s="37"/>
      <c r="K6" s="37"/>
      <c r="L6" s="37"/>
      <c r="M6" s="37"/>
      <c r="N6" s="37"/>
      <c r="O6" s="37"/>
      <c r="P6" s="37"/>
    </row>
    <row r="7" spans="1:16" x14ac:dyDescent="0.25">
      <c r="A7" s="39" t="s">
        <v>110</v>
      </c>
      <c r="B7" s="40"/>
      <c r="C7" s="40"/>
      <c r="D7" s="40"/>
      <c r="E7" s="40"/>
      <c r="F7" s="51"/>
      <c r="G7" s="40"/>
      <c r="H7" s="40"/>
      <c r="I7" s="40"/>
      <c r="J7" s="40"/>
      <c r="K7" s="40"/>
      <c r="L7" s="40"/>
      <c r="M7" s="40"/>
      <c r="N7" s="37"/>
      <c r="O7" s="37"/>
      <c r="P7" s="37"/>
    </row>
    <row r="8" spans="1:16" x14ac:dyDescent="0.25">
      <c r="A8" s="39" t="s">
        <v>111</v>
      </c>
      <c r="B8" s="64" t="s">
        <v>112</v>
      </c>
      <c r="C8" s="39" t="s">
        <v>113</v>
      </c>
      <c r="D8" s="63">
        <f ca="1">NOW()</f>
        <v>42438.742377314818</v>
      </c>
      <c r="E8" s="63"/>
      <c r="F8" s="51"/>
      <c r="G8" s="40"/>
      <c r="H8" s="40"/>
      <c r="I8" s="40"/>
      <c r="J8" s="40"/>
      <c r="K8" s="40"/>
      <c r="L8" s="40"/>
      <c r="M8" s="40"/>
      <c r="N8" s="37"/>
      <c r="O8" s="37"/>
      <c r="P8" s="37"/>
    </row>
    <row r="9" spans="1:16" x14ac:dyDescent="0.25">
      <c r="A9" s="39" t="s">
        <v>123</v>
      </c>
      <c r="B9" s="40"/>
      <c r="C9" s="45" t="s">
        <v>124</v>
      </c>
      <c r="D9" s="51"/>
      <c r="E9" s="40"/>
      <c r="F9" s="40"/>
      <c r="G9" s="40"/>
      <c r="H9" s="40"/>
      <c r="I9" s="40"/>
      <c r="J9" s="40"/>
      <c r="K9" s="40"/>
      <c r="L9" s="40"/>
      <c r="M9" s="40"/>
      <c r="N9" s="37"/>
      <c r="O9" s="37"/>
      <c r="P9" s="37"/>
    </row>
    <row r="10" spans="1:16" s="28" customFormat="1" x14ac:dyDescent="0.25">
      <c r="A10" s="37"/>
      <c r="B10" s="37"/>
      <c r="C10" s="37"/>
      <c r="D10" s="37"/>
      <c r="E10" s="37"/>
      <c r="F10" s="37"/>
      <c r="G10" s="37"/>
      <c r="H10" s="37"/>
      <c r="I10" s="37"/>
      <c r="J10" s="37"/>
      <c r="K10" s="37"/>
      <c r="L10" s="37"/>
      <c r="M10" s="37"/>
      <c r="N10" s="37"/>
      <c r="O10" s="37"/>
      <c r="P10" s="37"/>
    </row>
    <row r="11" spans="1:16" x14ac:dyDescent="0.25">
      <c r="A11" s="38" t="s">
        <v>115</v>
      </c>
      <c r="B11" s="37"/>
      <c r="C11" s="37"/>
      <c r="D11" s="37"/>
      <c r="E11" s="37"/>
      <c r="F11" s="37"/>
      <c r="G11" s="37"/>
      <c r="H11" s="37"/>
      <c r="I11" s="37"/>
      <c r="J11" s="37"/>
      <c r="K11" s="37"/>
      <c r="L11" s="37"/>
      <c r="M11" s="37"/>
      <c r="N11" s="37"/>
      <c r="O11" s="37"/>
      <c r="P11" s="37"/>
    </row>
    <row r="12" spans="1:16" x14ac:dyDescent="0.25">
      <c r="A12" s="41" t="s">
        <v>116</v>
      </c>
      <c r="B12" s="41"/>
      <c r="C12" s="41"/>
      <c r="D12" s="41"/>
      <c r="E12" s="41"/>
      <c r="F12" s="41"/>
      <c r="G12" s="41"/>
      <c r="H12" s="41"/>
      <c r="I12" s="41"/>
      <c r="J12" s="41"/>
      <c r="K12" s="41"/>
      <c r="L12" s="41"/>
      <c r="M12" s="41"/>
      <c r="N12" s="37"/>
      <c r="O12" s="37"/>
      <c r="P12" s="37"/>
    </row>
    <row r="13" spans="1:16" x14ac:dyDescent="0.25">
      <c r="A13" s="41"/>
      <c r="B13" s="41"/>
      <c r="C13" s="41"/>
      <c r="D13" s="41"/>
      <c r="E13" s="41"/>
      <c r="F13" s="41"/>
      <c r="G13" s="41"/>
      <c r="H13" s="41"/>
      <c r="I13" s="41"/>
      <c r="J13" s="41"/>
      <c r="K13" s="41"/>
      <c r="L13" s="41"/>
      <c r="M13" s="41"/>
      <c r="N13" s="37"/>
      <c r="O13" s="37"/>
      <c r="P13" s="37"/>
    </row>
    <row r="14" spans="1:16" x14ac:dyDescent="0.25">
      <c r="A14" s="41"/>
      <c r="B14" s="41"/>
      <c r="C14" s="41"/>
      <c r="D14" s="41"/>
      <c r="E14" s="41"/>
      <c r="F14" s="41"/>
      <c r="G14" s="41"/>
      <c r="H14" s="41"/>
      <c r="I14" s="41"/>
      <c r="J14" s="41"/>
      <c r="K14" s="41"/>
      <c r="L14" s="41"/>
      <c r="M14" s="41"/>
      <c r="N14" s="37"/>
      <c r="O14" s="37"/>
      <c r="P14" s="37"/>
    </row>
    <row r="15" spans="1:16" x14ac:dyDescent="0.25">
      <c r="A15" s="41"/>
      <c r="B15" s="41"/>
      <c r="C15" s="41"/>
      <c r="D15" s="41"/>
      <c r="E15" s="41"/>
      <c r="F15" s="41"/>
      <c r="G15" s="41"/>
      <c r="H15" s="41"/>
      <c r="I15" s="41"/>
      <c r="J15" s="41"/>
      <c r="K15" s="41"/>
      <c r="L15" s="41"/>
      <c r="M15" s="41"/>
      <c r="N15" s="37"/>
      <c r="O15" s="37"/>
      <c r="P15" s="37"/>
    </row>
    <row r="16" spans="1:16" x14ac:dyDescent="0.25">
      <c r="A16" s="41"/>
      <c r="B16" s="41"/>
      <c r="C16" s="41"/>
      <c r="D16" s="41"/>
      <c r="E16" s="41"/>
      <c r="F16" s="41"/>
      <c r="G16" s="41"/>
      <c r="H16" s="41"/>
      <c r="I16" s="41"/>
      <c r="J16" s="41"/>
      <c r="K16" s="41"/>
      <c r="L16" s="41"/>
      <c r="M16" s="41"/>
      <c r="N16" s="37"/>
      <c r="O16" s="37"/>
      <c r="P16" s="37"/>
    </row>
    <row r="17" spans="1:16" x14ac:dyDescent="0.25">
      <c r="A17" s="41"/>
      <c r="B17" s="41"/>
      <c r="C17" s="41"/>
      <c r="D17" s="41"/>
      <c r="E17" s="41"/>
      <c r="F17" s="41"/>
      <c r="G17" s="41"/>
      <c r="H17" s="41"/>
      <c r="I17" s="41"/>
      <c r="J17" s="41"/>
      <c r="K17" s="41"/>
      <c r="L17" s="41"/>
      <c r="M17" s="41"/>
      <c r="N17" s="37"/>
      <c r="O17" s="37"/>
      <c r="P17" s="37"/>
    </row>
    <row r="18" spans="1:16" x14ac:dyDescent="0.25">
      <c r="A18" s="41"/>
      <c r="B18" s="41"/>
      <c r="C18" s="41"/>
      <c r="D18" s="41"/>
      <c r="E18" s="41"/>
      <c r="F18" s="41"/>
      <c r="G18" s="41"/>
      <c r="H18" s="41"/>
      <c r="I18" s="41"/>
      <c r="J18" s="41"/>
      <c r="K18" s="41"/>
      <c r="L18" s="41"/>
      <c r="M18" s="41"/>
      <c r="N18" s="37"/>
      <c r="O18" s="37"/>
      <c r="P18" s="37"/>
    </row>
    <row r="19" spans="1:16" x14ac:dyDescent="0.25">
      <c r="A19" s="41"/>
      <c r="B19" s="41"/>
      <c r="C19" s="41"/>
      <c r="D19" s="41"/>
      <c r="E19" s="41"/>
      <c r="F19" s="41"/>
      <c r="G19" s="41"/>
      <c r="H19" s="41"/>
      <c r="I19" s="41"/>
      <c r="J19" s="41"/>
      <c r="K19" s="41"/>
      <c r="L19" s="41"/>
      <c r="M19" s="41"/>
      <c r="N19" s="37"/>
      <c r="O19" s="37"/>
      <c r="P19" s="37"/>
    </row>
    <row r="20" spans="1:16" x14ac:dyDescent="0.25">
      <c r="A20" s="41"/>
      <c r="B20" s="41"/>
      <c r="C20" s="41"/>
      <c r="D20" s="41"/>
      <c r="E20" s="41"/>
      <c r="F20" s="41"/>
      <c r="G20" s="41"/>
      <c r="H20" s="41"/>
      <c r="I20" s="41"/>
      <c r="J20" s="41"/>
      <c r="K20" s="41"/>
      <c r="L20" s="41"/>
      <c r="M20" s="41"/>
      <c r="N20" s="37"/>
      <c r="O20" s="37"/>
      <c r="P20" s="37"/>
    </row>
    <row r="21" spans="1:16" x14ac:dyDescent="0.25">
      <c r="A21" s="41"/>
      <c r="B21" s="41"/>
      <c r="C21" s="41"/>
      <c r="D21" s="41"/>
      <c r="E21" s="41"/>
      <c r="F21" s="41"/>
      <c r="G21" s="41"/>
      <c r="H21" s="41"/>
      <c r="I21" s="41"/>
      <c r="J21" s="41"/>
      <c r="K21" s="41"/>
      <c r="L21" s="41"/>
      <c r="M21" s="41"/>
      <c r="N21" s="37"/>
      <c r="O21" s="37"/>
      <c r="P21" s="37"/>
    </row>
    <row r="22" spans="1:16" x14ac:dyDescent="0.25">
      <c r="A22" s="41"/>
      <c r="B22" s="41"/>
      <c r="C22" s="41"/>
      <c r="D22" s="41"/>
      <c r="E22" s="41"/>
      <c r="F22" s="41"/>
      <c r="G22" s="41"/>
      <c r="H22" s="41"/>
      <c r="I22" s="41"/>
      <c r="J22" s="41"/>
      <c r="K22" s="41"/>
      <c r="L22" s="41"/>
      <c r="M22" s="41"/>
      <c r="N22" s="37"/>
      <c r="O22" s="37"/>
      <c r="P22" s="37"/>
    </row>
    <row r="23" spans="1:16" x14ac:dyDescent="0.25">
      <c r="A23" s="41"/>
      <c r="B23" s="41"/>
      <c r="C23" s="41"/>
      <c r="D23" s="41"/>
      <c r="E23" s="41"/>
      <c r="F23" s="41"/>
      <c r="G23" s="41"/>
      <c r="H23" s="41"/>
      <c r="I23" s="41"/>
      <c r="J23" s="41"/>
      <c r="K23" s="41"/>
      <c r="L23" s="41"/>
      <c r="M23" s="41"/>
      <c r="N23" s="37"/>
      <c r="O23" s="37"/>
      <c r="P23" s="37"/>
    </row>
    <row r="24" spans="1:16" x14ac:dyDescent="0.25">
      <c r="A24" s="37"/>
      <c r="B24" s="37"/>
      <c r="C24" s="37"/>
      <c r="D24" s="37"/>
      <c r="E24" s="37"/>
      <c r="F24" s="37"/>
      <c r="G24" s="37"/>
      <c r="H24" s="37"/>
      <c r="I24" s="37"/>
      <c r="J24" s="37"/>
      <c r="K24" s="37"/>
      <c r="L24" s="37"/>
      <c r="M24" s="37"/>
      <c r="N24" s="37"/>
      <c r="O24" s="37"/>
      <c r="P24" s="37"/>
    </row>
    <row r="25" spans="1:16" x14ac:dyDescent="0.25">
      <c r="A25" s="39" t="s">
        <v>117</v>
      </c>
      <c r="B25" s="40"/>
      <c r="C25" s="40"/>
      <c r="D25" s="40"/>
      <c r="E25" s="40"/>
      <c r="F25" s="40"/>
      <c r="G25" s="40"/>
      <c r="H25" s="40"/>
      <c r="I25" s="40"/>
      <c r="J25" s="40"/>
      <c r="K25" s="40"/>
      <c r="L25" s="40"/>
      <c r="M25" s="40"/>
      <c r="N25" s="37"/>
      <c r="O25" s="37"/>
      <c r="P25" s="37"/>
    </row>
    <row r="26" spans="1:16" x14ac:dyDescent="0.25">
      <c r="A26" s="40"/>
      <c r="B26" s="40"/>
      <c r="C26" s="40"/>
      <c r="D26" s="40"/>
      <c r="E26" s="40"/>
      <c r="F26" s="40"/>
      <c r="G26" s="40"/>
      <c r="H26" s="40"/>
      <c r="I26" s="40"/>
      <c r="J26" s="40"/>
      <c r="K26" s="40"/>
      <c r="L26" s="40"/>
      <c r="M26" s="40"/>
      <c r="N26" s="37"/>
      <c r="O26" s="37"/>
      <c r="P26" s="37"/>
    </row>
    <row r="27" spans="1:16" x14ac:dyDescent="0.25">
      <c r="A27" s="37"/>
      <c r="B27" s="37"/>
      <c r="C27" s="37"/>
      <c r="D27" s="37"/>
      <c r="E27" s="37"/>
      <c r="F27" s="37"/>
      <c r="G27" s="37"/>
      <c r="H27" s="37"/>
      <c r="I27" s="37"/>
      <c r="J27" s="37"/>
      <c r="K27" s="37"/>
      <c r="L27" s="37"/>
      <c r="M27" s="37"/>
      <c r="N27" s="37"/>
      <c r="O27" s="37"/>
      <c r="P27" s="37"/>
    </row>
    <row r="28" spans="1:16" x14ac:dyDescent="0.25">
      <c r="A28" s="39" t="s">
        <v>118</v>
      </c>
      <c r="B28" s="40"/>
      <c r="C28" s="40"/>
      <c r="D28" s="40"/>
      <c r="E28" s="40"/>
      <c r="F28" s="40"/>
      <c r="G28" s="40"/>
      <c r="H28" s="40"/>
      <c r="I28" s="40"/>
      <c r="J28" s="40"/>
      <c r="K28" s="40"/>
      <c r="L28" s="40"/>
      <c r="M28" s="40"/>
      <c r="N28" s="37"/>
      <c r="O28" s="37"/>
      <c r="P28" s="37"/>
    </row>
    <row r="29" spans="1:16" x14ac:dyDescent="0.25">
      <c r="A29" s="40"/>
      <c r="B29" s="40"/>
      <c r="C29" s="40"/>
      <c r="D29" s="40"/>
      <c r="E29" s="40"/>
      <c r="F29" s="40"/>
      <c r="G29" s="40"/>
      <c r="H29" s="40"/>
      <c r="I29" s="40"/>
      <c r="J29" s="40"/>
      <c r="K29" s="40"/>
      <c r="L29" s="40"/>
      <c r="M29" s="40"/>
      <c r="N29" s="37"/>
      <c r="O29" s="37"/>
      <c r="P29" s="37"/>
    </row>
    <row r="31" spans="1:16" x14ac:dyDescent="0.25">
      <c r="A31" s="50" t="s">
        <v>114</v>
      </c>
      <c r="B31" s="51"/>
      <c r="C31" s="51"/>
      <c r="D31" s="51"/>
      <c r="E31" s="51"/>
      <c r="F31" s="51"/>
      <c r="G31" s="51"/>
      <c r="H31" s="51"/>
      <c r="I31" s="51"/>
      <c r="J31" s="51"/>
      <c r="K31" s="51"/>
      <c r="L31" s="51"/>
      <c r="M31" s="51"/>
    </row>
    <row r="32" spans="1:16" ht="31.5" customHeight="1" x14ac:dyDescent="0.25">
      <c r="A32" s="41" t="s">
        <v>119</v>
      </c>
      <c r="B32" s="41"/>
      <c r="C32" s="41"/>
      <c r="D32" s="41"/>
      <c r="E32" s="41"/>
      <c r="F32" s="41"/>
      <c r="G32" s="41"/>
      <c r="H32" s="41"/>
      <c r="I32" s="41"/>
      <c r="J32" s="41"/>
      <c r="K32" s="41"/>
      <c r="L32" s="41"/>
      <c r="M32" s="41"/>
    </row>
    <row r="33" spans="1:13" x14ac:dyDescent="0.25">
      <c r="A33" s="51" t="s">
        <v>125</v>
      </c>
      <c r="B33" s="51"/>
      <c r="C33" s="51"/>
      <c r="D33" s="51"/>
      <c r="E33" s="51"/>
      <c r="F33" s="52" t="s">
        <v>126</v>
      </c>
      <c r="G33" s="51"/>
      <c r="H33" s="51"/>
      <c r="I33" s="51"/>
      <c r="J33" s="51"/>
      <c r="K33" s="51"/>
      <c r="L33" s="51"/>
      <c r="M33" s="51"/>
    </row>
    <row r="34" spans="1:13" x14ac:dyDescent="0.25">
      <c r="A34" s="51" t="s">
        <v>129</v>
      </c>
      <c r="B34" s="51"/>
      <c r="C34" s="51"/>
      <c r="D34" s="51"/>
      <c r="E34" s="51"/>
      <c r="F34" s="51"/>
      <c r="G34" s="51"/>
      <c r="H34" s="51"/>
      <c r="I34" s="51"/>
      <c r="J34" s="51"/>
      <c r="K34" s="51"/>
      <c r="L34" s="51"/>
      <c r="M34" s="51"/>
    </row>
    <row r="35" spans="1:13" x14ac:dyDescent="0.25">
      <c r="A35" s="51" t="s">
        <v>130</v>
      </c>
      <c r="B35" s="51"/>
      <c r="C35" s="51"/>
      <c r="D35" s="51"/>
      <c r="E35" s="51"/>
      <c r="F35" s="51"/>
      <c r="G35" s="51"/>
      <c r="H35" s="51"/>
      <c r="I35" s="51"/>
      <c r="J35" s="51"/>
      <c r="K35" s="51"/>
      <c r="L35" s="51"/>
      <c r="M35" s="51"/>
    </row>
    <row r="36" spans="1:13" x14ac:dyDescent="0.25">
      <c r="A36" s="51" t="s">
        <v>131</v>
      </c>
      <c r="B36" s="51"/>
      <c r="C36" s="51"/>
      <c r="D36" s="51"/>
      <c r="E36" s="51"/>
      <c r="F36" s="51"/>
      <c r="G36" s="51"/>
      <c r="H36" s="51"/>
      <c r="I36" s="51"/>
      <c r="J36" s="51"/>
      <c r="K36" s="51"/>
      <c r="L36" s="51"/>
      <c r="M36" s="51"/>
    </row>
    <row r="37" spans="1:13" x14ac:dyDescent="0.25">
      <c r="A37" s="51" t="s">
        <v>132</v>
      </c>
      <c r="B37" s="51"/>
      <c r="C37" s="51"/>
      <c r="D37" s="51"/>
      <c r="E37" s="51"/>
      <c r="F37" s="51"/>
      <c r="G37" s="51"/>
      <c r="H37" s="51"/>
      <c r="I37" s="51"/>
      <c r="J37" s="51"/>
      <c r="K37" s="51"/>
      <c r="L37" s="51"/>
      <c r="M37" s="51"/>
    </row>
    <row r="38" spans="1:13" x14ac:dyDescent="0.25">
      <c r="A38" s="51" t="s">
        <v>133</v>
      </c>
      <c r="B38" s="51"/>
      <c r="C38" s="51"/>
      <c r="D38" s="51"/>
      <c r="E38" s="51"/>
      <c r="F38" s="51"/>
      <c r="G38" s="51"/>
      <c r="H38" s="51"/>
      <c r="I38" s="51"/>
      <c r="J38" s="51"/>
      <c r="K38" s="51"/>
      <c r="L38" s="51"/>
      <c r="M38" s="51"/>
    </row>
    <row r="39" spans="1:13" x14ac:dyDescent="0.25">
      <c r="A39" s="51" t="s">
        <v>134</v>
      </c>
      <c r="B39" s="51"/>
      <c r="C39" s="51"/>
      <c r="D39" s="51"/>
      <c r="E39" s="51"/>
      <c r="F39" s="51"/>
      <c r="G39" s="51"/>
      <c r="H39" s="51"/>
      <c r="I39" s="51"/>
      <c r="J39" s="51"/>
      <c r="K39" s="51"/>
      <c r="L39" s="51"/>
      <c r="M39" s="51"/>
    </row>
    <row r="42" spans="1:13" x14ac:dyDescent="0.25">
      <c r="A42" s="50" t="s">
        <v>135</v>
      </c>
      <c r="B42" s="51"/>
      <c r="C42" s="51"/>
      <c r="D42" s="51"/>
      <c r="E42" s="51"/>
      <c r="F42" s="51"/>
      <c r="G42" s="51"/>
      <c r="H42" s="51"/>
      <c r="I42" s="51"/>
      <c r="J42" s="51"/>
      <c r="K42" s="51"/>
      <c r="L42" s="51"/>
      <c r="M42" s="51"/>
    </row>
    <row r="43" spans="1:13" x14ac:dyDescent="0.25">
      <c r="A43" s="55" t="s">
        <v>136</v>
      </c>
      <c r="B43" s="56" t="s">
        <v>138</v>
      </c>
      <c r="C43" s="57" t="s">
        <v>139</v>
      </c>
      <c r="D43" s="58"/>
      <c r="E43" s="58"/>
      <c r="F43" s="58"/>
      <c r="G43" s="58"/>
      <c r="H43" s="58"/>
      <c r="I43" s="58"/>
      <c r="J43" s="58"/>
      <c r="K43" s="58"/>
      <c r="L43" s="58"/>
      <c r="M43" s="59"/>
    </row>
    <row r="44" spans="1:13" x14ac:dyDescent="0.25">
      <c r="A44" s="54" t="s">
        <v>137</v>
      </c>
      <c r="B44" s="61" t="s">
        <v>140</v>
      </c>
      <c r="C44" s="53" t="s">
        <v>235</v>
      </c>
      <c r="D44" s="53"/>
      <c r="E44" s="53"/>
      <c r="F44" s="53"/>
      <c r="G44" s="53"/>
      <c r="H44" s="53"/>
      <c r="I44" s="53"/>
      <c r="J44" s="53"/>
      <c r="K44" s="53"/>
      <c r="L44" s="53"/>
      <c r="M44" s="53"/>
    </row>
    <row r="45" spans="1:13" x14ac:dyDescent="0.25">
      <c r="A45" s="54" t="s">
        <v>137</v>
      </c>
      <c r="B45" s="61" t="s">
        <v>141</v>
      </c>
      <c r="C45" s="53" t="s">
        <v>234</v>
      </c>
      <c r="D45" s="53"/>
      <c r="E45" s="53"/>
      <c r="F45" s="53"/>
      <c r="G45" s="53"/>
      <c r="H45" s="53"/>
      <c r="I45" s="53"/>
      <c r="J45" s="53"/>
      <c r="K45" s="53"/>
      <c r="L45" s="53"/>
      <c r="M45" s="53"/>
    </row>
    <row r="46" spans="1:13" x14ac:dyDescent="0.25">
      <c r="A46" s="54" t="s">
        <v>137</v>
      </c>
      <c r="B46" s="61" t="s">
        <v>142</v>
      </c>
      <c r="C46" s="53" t="s">
        <v>233</v>
      </c>
      <c r="D46" s="53"/>
      <c r="E46" s="53"/>
      <c r="F46" s="53"/>
      <c r="G46" s="53"/>
      <c r="H46" s="53"/>
      <c r="I46" s="53"/>
      <c r="J46" s="53"/>
      <c r="K46" s="53"/>
      <c r="L46" s="53"/>
      <c r="M46" s="53"/>
    </row>
    <row r="47" spans="1:13" x14ac:dyDescent="0.25">
      <c r="A47" s="54" t="s">
        <v>137</v>
      </c>
      <c r="B47" s="61" t="s">
        <v>143</v>
      </c>
      <c r="C47" s="53" t="s">
        <v>232</v>
      </c>
      <c r="D47" s="53"/>
      <c r="E47" s="53"/>
      <c r="F47" s="53"/>
      <c r="G47" s="53"/>
      <c r="H47" s="53"/>
      <c r="I47" s="53"/>
      <c r="J47" s="53"/>
      <c r="K47" s="53"/>
      <c r="L47" s="53"/>
      <c r="M47" s="53"/>
    </row>
    <row r="48" spans="1:13" x14ac:dyDescent="0.25">
      <c r="A48" s="54" t="s">
        <v>137</v>
      </c>
      <c r="B48" s="61" t="s">
        <v>144</v>
      </c>
      <c r="C48" s="53" t="s">
        <v>231</v>
      </c>
      <c r="D48" s="53"/>
      <c r="E48" s="53"/>
      <c r="F48" s="53"/>
      <c r="G48" s="53"/>
      <c r="H48" s="53"/>
      <c r="I48" s="53"/>
      <c r="J48" s="53"/>
      <c r="K48" s="53"/>
      <c r="L48" s="53"/>
      <c r="M48" s="53"/>
    </row>
    <row r="49" spans="1:13" x14ac:dyDescent="0.25">
      <c r="A49" s="54" t="s">
        <v>137</v>
      </c>
      <c r="B49" s="61" t="s">
        <v>229</v>
      </c>
      <c r="C49" s="53" t="s">
        <v>230</v>
      </c>
      <c r="D49" s="53"/>
      <c r="E49" s="53"/>
      <c r="F49" s="53"/>
      <c r="G49" s="53"/>
      <c r="H49" s="53"/>
      <c r="I49" s="53"/>
      <c r="J49" s="53"/>
      <c r="K49" s="53"/>
      <c r="L49" s="53"/>
      <c r="M49" s="53"/>
    </row>
    <row r="50" spans="1:13" x14ac:dyDescent="0.25">
      <c r="A50" s="54" t="s">
        <v>137</v>
      </c>
      <c r="B50" s="61" t="s">
        <v>145</v>
      </c>
      <c r="C50" s="53" t="s">
        <v>228</v>
      </c>
      <c r="D50" s="53"/>
      <c r="E50" s="53"/>
      <c r="F50" s="53"/>
      <c r="G50" s="53"/>
      <c r="H50" s="53"/>
      <c r="I50" s="53"/>
      <c r="J50" s="53"/>
      <c r="K50" s="53"/>
      <c r="L50" s="53"/>
      <c r="M50" s="53"/>
    </row>
    <row r="51" spans="1:13" x14ac:dyDescent="0.25">
      <c r="A51" s="54" t="s">
        <v>137</v>
      </c>
      <c r="B51" s="61" t="s">
        <v>146</v>
      </c>
      <c r="C51" s="53" t="s">
        <v>227</v>
      </c>
      <c r="D51" s="53"/>
      <c r="E51" s="53"/>
      <c r="F51" s="53"/>
      <c r="G51" s="53"/>
      <c r="H51" s="53"/>
      <c r="I51" s="53"/>
      <c r="J51" s="53"/>
      <c r="K51" s="53"/>
      <c r="L51" s="53"/>
      <c r="M51" s="53"/>
    </row>
    <row r="52" spans="1:13" x14ac:dyDescent="0.25">
      <c r="A52" s="54" t="s">
        <v>137</v>
      </c>
      <c r="B52" s="61" t="s">
        <v>147</v>
      </c>
      <c r="C52" s="53" t="s">
        <v>226</v>
      </c>
      <c r="D52" s="53"/>
      <c r="E52" s="53"/>
      <c r="F52" s="53"/>
      <c r="G52" s="53"/>
      <c r="H52" s="53"/>
      <c r="I52" s="53"/>
      <c r="J52" s="53"/>
      <c r="K52" s="53"/>
      <c r="L52" s="53"/>
      <c r="M52" s="53"/>
    </row>
    <row r="53" spans="1:13" x14ac:dyDescent="0.25">
      <c r="A53" s="54" t="s">
        <v>137</v>
      </c>
      <c r="B53" s="47" t="s">
        <v>148</v>
      </c>
      <c r="C53" s="53" t="s">
        <v>225</v>
      </c>
      <c r="D53" s="53"/>
      <c r="E53" s="53"/>
      <c r="F53" s="53"/>
      <c r="G53" s="53"/>
      <c r="H53" s="53"/>
      <c r="I53" s="53"/>
      <c r="J53" s="53"/>
      <c r="K53" s="53"/>
      <c r="L53" s="53"/>
      <c r="M53" s="53"/>
    </row>
    <row r="54" spans="1:13" s="28" customFormat="1" x14ac:dyDescent="0.25">
      <c r="A54" s="54" t="s">
        <v>137</v>
      </c>
      <c r="B54" s="61" t="s">
        <v>224</v>
      </c>
      <c r="C54" s="53" t="s">
        <v>223</v>
      </c>
      <c r="D54" s="53"/>
      <c r="E54" s="53"/>
      <c r="F54" s="53"/>
      <c r="G54" s="53"/>
      <c r="H54" s="53"/>
      <c r="I54" s="53"/>
      <c r="J54" s="53"/>
      <c r="K54" s="53"/>
      <c r="L54" s="53"/>
      <c r="M54" s="53"/>
    </row>
    <row r="55" spans="1:13" x14ac:dyDescent="0.25">
      <c r="A55" s="54" t="s">
        <v>137</v>
      </c>
      <c r="B55" s="61" t="s">
        <v>149</v>
      </c>
      <c r="C55" s="53" t="s">
        <v>222</v>
      </c>
      <c r="D55" s="53"/>
      <c r="E55" s="53"/>
      <c r="F55" s="53"/>
      <c r="G55" s="53"/>
      <c r="H55" s="53"/>
      <c r="I55" s="53"/>
      <c r="J55" s="53"/>
      <c r="K55" s="53"/>
      <c r="L55" s="53"/>
      <c r="M55" s="53"/>
    </row>
    <row r="56" spans="1:13" x14ac:dyDescent="0.25">
      <c r="A56" s="54" t="s">
        <v>137</v>
      </c>
      <c r="B56" s="61" t="s">
        <v>150</v>
      </c>
      <c r="C56" s="53" t="s">
        <v>221</v>
      </c>
      <c r="D56" s="53"/>
      <c r="E56" s="53"/>
      <c r="F56" s="53"/>
      <c r="G56" s="53"/>
      <c r="H56" s="53"/>
      <c r="I56" s="53"/>
      <c r="J56" s="53"/>
      <c r="K56" s="53"/>
      <c r="L56" s="53"/>
      <c r="M56" s="53"/>
    </row>
    <row r="57" spans="1:13" x14ac:dyDescent="0.25">
      <c r="A57" s="54" t="s">
        <v>137</v>
      </c>
      <c r="B57" s="61" t="s">
        <v>151</v>
      </c>
      <c r="C57" s="53" t="s">
        <v>220</v>
      </c>
      <c r="D57" s="53"/>
      <c r="E57" s="53"/>
      <c r="F57" s="53"/>
      <c r="G57" s="53"/>
      <c r="H57" s="53"/>
      <c r="I57" s="53"/>
      <c r="J57" s="53"/>
      <c r="K57" s="53"/>
      <c r="L57" s="53"/>
      <c r="M57" s="53"/>
    </row>
    <row r="58" spans="1:13" x14ac:dyDescent="0.25">
      <c r="A58" s="54" t="s">
        <v>137</v>
      </c>
      <c r="B58" s="61" t="s">
        <v>152</v>
      </c>
      <c r="C58" s="53" t="s">
        <v>219</v>
      </c>
      <c r="D58" s="53"/>
      <c r="E58" s="53"/>
      <c r="F58" s="53"/>
      <c r="G58" s="53"/>
      <c r="H58" s="53"/>
      <c r="I58" s="53"/>
      <c r="J58" s="53"/>
      <c r="K58" s="53"/>
      <c r="L58" s="53"/>
      <c r="M58" s="53"/>
    </row>
    <row r="59" spans="1:13" x14ac:dyDescent="0.25">
      <c r="A59" s="54" t="s">
        <v>153</v>
      </c>
      <c r="B59" s="61" t="s">
        <v>154</v>
      </c>
      <c r="C59" s="53" t="s">
        <v>218</v>
      </c>
      <c r="D59" s="53"/>
      <c r="E59" s="53"/>
      <c r="F59" s="53"/>
      <c r="G59" s="53"/>
      <c r="H59" s="53"/>
      <c r="I59" s="53"/>
      <c r="J59" s="53"/>
      <c r="K59" s="53"/>
      <c r="L59" s="53"/>
      <c r="M59" s="53"/>
    </row>
    <row r="60" spans="1:13" x14ac:dyDescent="0.25">
      <c r="A60" s="54" t="s">
        <v>153</v>
      </c>
      <c r="B60" s="61" t="s">
        <v>155</v>
      </c>
      <c r="C60" s="53" t="s">
        <v>217</v>
      </c>
      <c r="D60" s="53"/>
      <c r="E60" s="53"/>
      <c r="F60" s="53"/>
      <c r="G60" s="53"/>
      <c r="H60" s="53"/>
      <c r="I60" s="53"/>
      <c r="J60" s="53"/>
      <c r="K60" s="53"/>
      <c r="L60" s="53"/>
      <c r="M60" s="53"/>
    </row>
    <row r="61" spans="1:13" ht="33" customHeight="1" x14ac:dyDescent="0.25">
      <c r="A61" s="54" t="s">
        <v>153</v>
      </c>
      <c r="B61" s="61" t="s">
        <v>156</v>
      </c>
      <c r="C61" s="60" t="s">
        <v>216</v>
      </c>
      <c r="D61" s="60"/>
      <c r="E61" s="60"/>
      <c r="F61" s="60"/>
      <c r="G61" s="60"/>
      <c r="H61" s="60"/>
      <c r="I61" s="60"/>
      <c r="J61" s="60"/>
      <c r="K61" s="60"/>
      <c r="L61" s="60"/>
      <c r="M61" s="60"/>
    </row>
    <row r="62" spans="1:13" x14ac:dyDescent="0.25">
      <c r="A62" s="54" t="s">
        <v>153</v>
      </c>
      <c r="B62" s="61" t="s">
        <v>157</v>
      </c>
      <c r="C62" s="53" t="s">
        <v>215</v>
      </c>
      <c r="D62" s="53"/>
      <c r="E62" s="53"/>
      <c r="F62" s="53"/>
      <c r="G62" s="53"/>
      <c r="H62" s="53"/>
      <c r="I62" s="53"/>
      <c r="J62" s="53"/>
      <c r="K62" s="53"/>
      <c r="L62" s="53"/>
      <c r="M62" s="53"/>
    </row>
    <row r="63" spans="1:13" x14ac:dyDescent="0.25">
      <c r="A63" s="54" t="s">
        <v>153</v>
      </c>
      <c r="B63" s="61" t="s">
        <v>158</v>
      </c>
      <c r="C63" s="53" t="s">
        <v>214</v>
      </c>
      <c r="D63" s="53"/>
      <c r="E63" s="53"/>
      <c r="F63" s="53"/>
      <c r="G63" s="53"/>
      <c r="H63" s="53"/>
      <c r="I63" s="53"/>
      <c r="J63" s="53"/>
      <c r="K63" s="53"/>
      <c r="L63" s="53"/>
      <c r="M63" s="53"/>
    </row>
    <row r="64" spans="1:13" x14ac:dyDescent="0.25">
      <c r="A64" s="54" t="s">
        <v>153</v>
      </c>
      <c r="B64" s="61" t="s">
        <v>159</v>
      </c>
      <c r="C64" s="53" t="s">
        <v>213</v>
      </c>
      <c r="D64" s="53"/>
      <c r="E64" s="53"/>
      <c r="F64" s="53"/>
      <c r="G64" s="53"/>
      <c r="H64" s="53"/>
      <c r="I64" s="53"/>
      <c r="J64" s="53"/>
      <c r="K64" s="53"/>
      <c r="L64" s="53"/>
      <c r="M64" s="53"/>
    </row>
    <row r="65" spans="1:13" x14ac:dyDescent="0.25">
      <c r="A65" s="54" t="s">
        <v>153</v>
      </c>
      <c r="B65" s="61" t="s">
        <v>160</v>
      </c>
      <c r="C65" s="53" t="s">
        <v>212</v>
      </c>
      <c r="D65" s="53"/>
      <c r="E65" s="53"/>
      <c r="F65" s="53"/>
      <c r="G65" s="53"/>
      <c r="H65" s="53"/>
      <c r="I65" s="53"/>
      <c r="J65" s="53"/>
      <c r="K65" s="53"/>
      <c r="L65" s="53"/>
      <c r="M65" s="53"/>
    </row>
    <row r="66" spans="1:13" x14ac:dyDescent="0.25">
      <c r="A66" s="54" t="s">
        <v>153</v>
      </c>
      <c r="B66" s="61" t="s">
        <v>161</v>
      </c>
      <c r="C66" s="53" t="s">
        <v>211</v>
      </c>
      <c r="D66" s="53"/>
      <c r="E66" s="53"/>
      <c r="F66" s="53"/>
      <c r="G66" s="53"/>
      <c r="H66" s="53"/>
      <c r="I66" s="53"/>
      <c r="J66" s="53"/>
      <c r="K66" s="53"/>
      <c r="L66" s="53"/>
      <c r="M66" s="53"/>
    </row>
    <row r="67" spans="1:13" x14ac:dyDescent="0.25">
      <c r="A67" s="54" t="s">
        <v>153</v>
      </c>
      <c r="B67" s="61" t="s">
        <v>162</v>
      </c>
      <c r="C67" s="53" t="s">
        <v>210</v>
      </c>
      <c r="D67" s="53"/>
      <c r="E67" s="53"/>
      <c r="F67" s="53"/>
      <c r="G67" s="53"/>
      <c r="H67" s="53"/>
      <c r="I67" s="53"/>
      <c r="J67" s="53"/>
      <c r="K67" s="53"/>
      <c r="L67" s="53"/>
      <c r="M67" s="53"/>
    </row>
    <row r="68" spans="1:13" x14ac:dyDescent="0.25">
      <c r="A68" s="54" t="s">
        <v>153</v>
      </c>
      <c r="B68" s="61" t="s">
        <v>163</v>
      </c>
      <c r="C68" s="53" t="s">
        <v>209</v>
      </c>
      <c r="D68" s="53"/>
      <c r="E68" s="53"/>
      <c r="F68" s="53"/>
      <c r="G68" s="53"/>
      <c r="H68" s="53"/>
      <c r="I68" s="53"/>
      <c r="J68" s="53"/>
      <c r="K68" s="53"/>
      <c r="L68" s="53"/>
      <c r="M68" s="53"/>
    </row>
    <row r="69" spans="1:13" x14ac:dyDescent="0.25">
      <c r="A69" s="54" t="s">
        <v>153</v>
      </c>
      <c r="B69" s="61" t="s">
        <v>164</v>
      </c>
      <c r="C69" s="53" t="s">
        <v>208</v>
      </c>
      <c r="D69" s="53"/>
      <c r="E69" s="53"/>
      <c r="F69" s="53"/>
      <c r="G69" s="53"/>
      <c r="H69" s="53"/>
      <c r="I69" s="53"/>
      <c r="J69" s="53"/>
      <c r="K69" s="53"/>
      <c r="L69" s="53"/>
      <c r="M69" s="53"/>
    </row>
    <row r="70" spans="1:13" x14ac:dyDescent="0.25">
      <c r="A70" s="54" t="s">
        <v>153</v>
      </c>
      <c r="B70" s="61" t="s">
        <v>165</v>
      </c>
      <c r="C70" s="53" t="s">
        <v>207</v>
      </c>
      <c r="D70" s="53"/>
      <c r="E70" s="53"/>
      <c r="F70" s="53"/>
      <c r="G70" s="53"/>
      <c r="H70" s="53"/>
      <c r="I70" s="53"/>
      <c r="J70" s="53"/>
      <c r="K70" s="53"/>
      <c r="L70" s="53"/>
      <c r="M70" s="53"/>
    </row>
    <row r="71" spans="1:13" x14ac:dyDescent="0.25">
      <c r="A71" s="54" t="s">
        <v>153</v>
      </c>
      <c r="B71" s="61" t="s">
        <v>166</v>
      </c>
      <c r="C71" s="53" t="s">
        <v>206</v>
      </c>
      <c r="D71" s="53"/>
      <c r="E71" s="53"/>
      <c r="F71" s="53"/>
      <c r="G71" s="53"/>
      <c r="H71" s="53"/>
      <c r="I71" s="53"/>
      <c r="J71" s="53"/>
      <c r="K71" s="53"/>
      <c r="L71" s="53"/>
      <c r="M71" s="53"/>
    </row>
    <row r="72" spans="1:13" x14ac:dyDescent="0.25">
      <c r="A72" s="54" t="s">
        <v>153</v>
      </c>
      <c r="B72" s="61" t="s">
        <v>167</v>
      </c>
      <c r="C72" s="53" t="s">
        <v>205</v>
      </c>
      <c r="D72" s="53"/>
      <c r="E72" s="53"/>
      <c r="F72" s="53"/>
      <c r="G72" s="53"/>
      <c r="H72" s="53"/>
      <c r="I72" s="53"/>
      <c r="J72" s="53"/>
      <c r="K72" s="53"/>
      <c r="L72" s="53"/>
      <c r="M72" s="53"/>
    </row>
    <row r="73" spans="1:13" x14ac:dyDescent="0.25">
      <c r="A73" s="54" t="s">
        <v>153</v>
      </c>
      <c r="B73" s="61" t="s">
        <v>168</v>
      </c>
      <c r="C73" s="53" t="s">
        <v>204</v>
      </c>
      <c r="D73" s="53"/>
      <c r="E73" s="53"/>
      <c r="F73" s="53"/>
      <c r="G73" s="53"/>
      <c r="H73" s="53"/>
      <c r="I73" s="53"/>
      <c r="J73" s="53"/>
      <c r="K73" s="53"/>
      <c r="L73" s="53"/>
      <c r="M73" s="53"/>
    </row>
    <row r="74" spans="1:13" x14ac:dyDescent="0.25">
      <c r="A74" s="54" t="s">
        <v>153</v>
      </c>
      <c r="B74" s="61" t="s">
        <v>169</v>
      </c>
      <c r="C74" s="53" t="s">
        <v>203</v>
      </c>
      <c r="D74" s="53"/>
      <c r="E74" s="53"/>
      <c r="F74" s="53"/>
      <c r="G74" s="53"/>
      <c r="H74" s="53"/>
      <c r="I74" s="53"/>
      <c r="J74" s="53"/>
      <c r="K74" s="53"/>
      <c r="L74" s="53"/>
      <c r="M74" s="53"/>
    </row>
    <row r="75" spans="1:13" x14ac:dyDescent="0.25">
      <c r="A75" s="54" t="s">
        <v>153</v>
      </c>
      <c r="B75" s="61" t="s">
        <v>170</v>
      </c>
      <c r="C75" s="53" t="s">
        <v>202</v>
      </c>
      <c r="D75" s="53"/>
      <c r="E75" s="53"/>
      <c r="F75" s="53"/>
      <c r="G75" s="53"/>
      <c r="H75" s="53"/>
      <c r="I75" s="53"/>
      <c r="J75" s="53"/>
      <c r="K75" s="53"/>
      <c r="L75" s="53"/>
      <c r="M75" s="53"/>
    </row>
    <row r="76" spans="1:13" x14ac:dyDescent="0.25">
      <c r="A76" s="54" t="s">
        <v>153</v>
      </c>
      <c r="B76" s="61" t="s">
        <v>171</v>
      </c>
      <c r="C76" s="53" t="s">
        <v>201</v>
      </c>
      <c r="D76" s="53"/>
      <c r="E76" s="53"/>
      <c r="F76" s="53"/>
      <c r="G76" s="53"/>
      <c r="H76" s="53"/>
      <c r="I76" s="53"/>
      <c r="J76" s="53"/>
      <c r="K76" s="53"/>
      <c r="L76" s="53"/>
      <c r="M76" s="53"/>
    </row>
    <row r="77" spans="1:13" x14ac:dyDescent="0.25">
      <c r="A77" s="54" t="s">
        <v>153</v>
      </c>
      <c r="B77" s="61" t="s">
        <v>172</v>
      </c>
      <c r="C77" s="53" t="s">
        <v>200</v>
      </c>
      <c r="D77" s="53"/>
      <c r="E77" s="53"/>
      <c r="F77" s="53"/>
      <c r="G77" s="53"/>
      <c r="H77" s="53"/>
      <c r="I77" s="53"/>
      <c r="J77" s="53"/>
      <c r="K77" s="53"/>
      <c r="L77" s="53"/>
      <c r="M77" s="53"/>
    </row>
    <row r="78" spans="1:13" ht="29.25" customHeight="1" x14ac:dyDescent="0.25">
      <c r="A78" s="54" t="s">
        <v>153</v>
      </c>
      <c r="B78" s="61" t="s">
        <v>173</v>
      </c>
      <c r="C78" s="60" t="s">
        <v>199</v>
      </c>
      <c r="D78" s="60"/>
      <c r="E78" s="60"/>
      <c r="F78" s="60"/>
      <c r="G78" s="60"/>
      <c r="H78" s="60"/>
      <c r="I78" s="60"/>
      <c r="J78" s="60"/>
      <c r="K78" s="60"/>
      <c r="L78" s="60"/>
      <c r="M78" s="60"/>
    </row>
    <row r="79" spans="1:13" x14ac:dyDescent="0.25">
      <c r="A79" s="54" t="s">
        <v>153</v>
      </c>
      <c r="B79" s="61" t="s">
        <v>197</v>
      </c>
      <c r="C79" s="53" t="s">
        <v>198</v>
      </c>
      <c r="D79" s="53"/>
      <c r="E79" s="53"/>
      <c r="F79" s="53"/>
      <c r="G79" s="53"/>
      <c r="H79" s="53"/>
      <c r="I79" s="53"/>
      <c r="J79" s="53"/>
      <c r="K79" s="53"/>
      <c r="L79" s="53"/>
      <c r="M79" s="53"/>
    </row>
    <row r="80" spans="1:13" x14ac:dyDescent="0.25">
      <c r="A80" s="54" t="s">
        <v>153</v>
      </c>
      <c r="B80" s="61" t="s">
        <v>174</v>
      </c>
      <c r="C80" s="53" t="s">
        <v>196</v>
      </c>
      <c r="D80" s="53"/>
      <c r="E80" s="53"/>
      <c r="F80" s="53"/>
      <c r="G80" s="53"/>
      <c r="H80" s="53"/>
      <c r="I80" s="53"/>
      <c r="J80" s="53"/>
      <c r="K80" s="53"/>
      <c r="L80" s="53"/>
      <c r="M80" s="53"/>
    </row>
    <row r="81" spans="1:13" x14ac:dyDescent="0.25">
      <c r="A81" s="54" t="s">
        <v>153</v>
      </c>
      <c r="B81" s="62" t="s">
        <v>175</v>
      </c>
      <c r="C81" s="53" t="s">
        <v>195</v>
      </c>
      <c r="D81" s="53"/>
      <c r="E81" s="53"/>
      <c r="F81" s="53"/>
      <c r="G81" s="53"/>
      <c r="H81" s="53"/>
      <c r="I81" s="53"/>
      <c r="J81" s="53"/>
      <c r="K81" s="53"/>
      <c r="L81" s="53"/>
      <c r="M81" s="53"/>
    </row>
    <row r="82" spans="1:13" x14ac:dyDescent="0.25">
      <c r="A82" s="54" t="s">
        <v>153</v>
      </c>
      <c r="B82" s="62" t="s">
        <v>176</v>
      </c>
      <c r="C82" s="53" t="s">
        <v>194</v>
      </c>
      <c r="D82" s="53"/>
      <c r="E82" s="53"/>
      <c r="F82" s="53"/>
      <c r="G82" s="53"/>
      <c r="H82" s="53"/>
      <c r="I82" s="53"/>
      <c r="J82" s="53"/>
      <c r="K82" s="53"/>
      <c r="L82" s="53"/>
      <c r="M82" s="53"/>
    </row>
    <row r="83" spans="1:13" s="28" customFormat="1" x14ac:dyDescent="0.25">
      <c r="A83" s="54" t="s">
        <v>153</v>
      </c>
      <c r="B83" s="62" t="s">
        <v>193</v>
      </c>
      <c r="C83" s="53" t="s">
        <v>192</v>
      </c>
      <c r="D83" s="53"/>
      <c r="E83" s="53"/>
      <c r="F83" s="53"/>
      <c r="G83" s="53"/>
      <c r="H83" s="53"/>
      <c r="I83" s="53"/>
      <c r="J83" s="53"/>
      <c r="K83" s="53"/>
      <c r="L83" s="53"/>
      <c r="M83" s="53"/>
    </row>
    <row r="84" spans="1:13" x14ac:dyDescent="0.25">
      <c r="A84" s="54" t="s">
        <v>153</v>
      </c>
      <c r="B84" s="62" t="s">
        <v>177</v>
      </c>
      <c r="C84" s="53" t="s">
        <v>191</v>
      </c>
      <c r="D84" s="53"/>
      <c r="E84" s="53"/>
      <c r="F84" s="53"/>
      <c r="G84" s="53"/>
      <c r="H84" s="53"/>
      <c r="I84" s="53"/>
      <c r="J84" s="53"/>
      <c r="K84" s="53"/>
      <c r="L84" s="53"/>
      <c r="M84" s="53"/>
    </row>
    <row r="85" spans="1:13" x14ac:dyDescent="0.25">
      <c r="A85" s="54" t="s">
        <v>153</v>
      </c>
      <c r="B85" s="62" t="s">
        <v>178</v>
      </c>
      <c r="C85" s="53" t="s">
        <v>190</v>
      </c>
      <c r="D85" s="53"/>
      <c r="E85" s="53"/>
      <c r="F85" s="53"/>
      <c r="G85" s="53"/>
      <c r="H85" s="53"/>
      <c r="I85" s="53"/>
      <c r="J85" s="53"/>
      <c r="K85" s="53"/>
      <c r="L85" s="53"/>
      <c r="M85" s="53"/>
    </row>
    <row r="86" spans="1:13" x14ac:dyDescent="0.25">
      <c r="A86" s="54" t="s">
        <v>153</v>
      </c>
      <c r="B86" s="62" t="s">
        <v>179</v>
      </c>
      <c r="C86" s="53" t="s">
        <v>189</v>
      </c>
      <c r="D86" s="53"/>
      <c r="E86" s="53"/>
      <c r="F86" s="53"/>
      <c r="G86" s="53"/>
      <c r="H86" s="53"/>
      <c r="I86" s="53"/>
      <c r="J86" s="53"/>
      <c r="K86" s="53"/>
      <c r="L86" s="53"/>
      <c r="M86" s="53"/>
    </row>
    <row r="87" spans="1:13" x14ac:dyDescent="0.25">
      <c r="A87" s="54" t="s">
        <v>153</v>
      </c>
      <c r="B87" s="62" t="s">
        <v>180</v>
      </c>
      <c r="C87" s="53" t="s">
        <v>187</v>
      </c>
      <c r="D87" s="53"/>
      <c r="E87" s="53"/>
      <c r="F87" s="53"/>
      <c r="G87" s="53"/>
      <c r="H87" s="53"/>
      <c r="I87" s="53"/>
      <c r="J87" s="53"/>
      <c r="K87" s="53"/>
      <c r="L87" s="53"/>
      <c r="M87" s="53"/>
    </row>
    <row r="88" spans="1:13" x14ac:dyDescent="0.25">
      <c r="A88" s="54" t="s">
        <v>153</v>
      </c>
      <c r="B88" s="62" t="s">
        <v>181</v>
      </c>
      <c r="C88" s="53" t="s">
        <v>188</v>
      </c>
      <c r="D88" s="53"/>
      <c r="E88" s="53"/>
      <c r="F88" s="53"/>
      <c r="G88" s="53"/>
      <c r="H88" s="53"/>
      <c r="I88" s="53"/>
      <c r="J88" s="53"/>
      <c r="K88" s="53"/>
      <c r="L88" s="53"/>
      <c r="M88" s="53"/>
    </row>
    <row r="89" spans="1:13" x14ac:dyDescent="0.25">
      <c r="A89" s="54" t="s">
        <v>153</v>
      </c>
      <c r="B89" s="62" t="s">
        <v>182</v>
      </c>
      <c r="C89" s="53" t="s">
        <v>186</v>
      </c>
      <c r="D89" s="53"/>
      <c r="E89" s="53"/>
      <c r="F89" s="53"/>
      <c r="G89" s="53"/>
      <c r="H89" s="53"/>
      <c r="I89" s="53"/>
      <c r="J89" s="53"/>
      <c r="K89" s="53"/>
      <c r="L89" s="53"/>
      <c r="M89" s="53"/>
    </row>
    <row r="90" spans="1:13" x14ac:dyDescent="0.25">
      <c r="A90" s="54" t="s">
        <v>183</v>
      </c>
      <c r="B90" s="62" t="s">
        <v>184</v>
      </c>
      <c r="C90" s="53" t="s">
        <v>185</v>
      </c>
      <c r="D90" s="53"/>
      <c r="E90" s="53"/>
      <c r="F90" s="53"/>
      <c r="G90" s="53"/>
      <c r="H90" s="53"/>
      <c r="I90" s="53"/>
      <c r="J90" s="53"/>
      <c r="K90" s="53"/>
      <c r="L90" s="53"/>
      <c r="M90" s="53"/>
    </row>
  </sheetData>
  <mergeCells count="53">
    <mergeCell ref="C88:M88"/>
    <mergeCell ref="C89:M89"/>
    <mergeCell ref="C90:M90"/>
    <mergeCell ref="C83:M83"/>
    <mergeCell ref="C54:M54"/>
    <mergeCell ref="D8:E8"/>
    <mergeCell ref="C81:M81"/>
    <mergeCell ref="C82:M82"/>
    <mergeCell ref="C84:M84"/>
    <mergeCell ref="C85:M85"/>
    <mergeCell ref="C86:M86"/>
    <mergeCell ref="C87:M87"/>
    <mergeCell ref="C75:M75"/>
    <mergeCell ref="C76:M76"/>
    <mergeCell ref="C77:M77"/>
    <mergeCell ref="C78:M78"/>
    <mergeCell ref="C79:M79"/>
    <mergeCell ref="C80:M80"/>
    <mergeCell ref="C69:M69"/>
    <mergeCell ref="C70:M70"/>
    <mergeCell ref="C71:M71"/>
    <mergeCell ref="C72:M72"/>
    <mergeCell ref="C73:M73"/>
    <mergeCell ref="C74:M74"/>
    <mergeCell ref="C63:M63"/>
    <mergeCell ref="C64:M64"/>
    <mergeCell ref="C65:M65"/>
    <mergeCell ref="C66:M66"/>
    <mergeCell ref="C67:M67"/>
    <mergeCell ref="C68:M68"/>
    <mergeCell ref="C58:M58"/>
    <mergeCell ref="C43:M43"/>
    <mergeCell ref="C59:M59"/>
    <mergeCell ref="C60:M60"/>
    <mergeCell ref="C61:M61"/>
    <mergeCell ref="C62:M62"/>
    <mergeCell ref="C51:M51"/>
    <mergeCell ref="C52:M52"/>
    <mergeCell ref="C53:M53"/>
    <mergeCell ref="C55:M55"/>
    <mergeCell ref="C56:M56"/>
    <mergeCell ref="C57:M57"/>
    <mergeCell ref="C45:M45"/>
    <mergeCell ref="C46:M46"/>
    <mergeCell ref="C47:M47"/>
    <mergeCell ref="C48:M48"/>
    <mergeCell ref="C49:M49"/>
    <mergeCell ref="C50:M50"/>
    <mergeCell ref="A1:M1"/>
    <mergeCell ref="A5:D5"/>
    <mergeCell ref="A12:M23"/>
    <mergeCell ref="A32:M32"/>
    <mergeCell ref="C44:M44"/>
  </mergeCells>
  <hyperlinks>
    <hyperlink ref="C9" location="'Copyright &amp; License'!A1" display="Click here"/>
    <hyperlink ref="F33" location="BearRiverNetwork!A1" display="Lower Bear River Network"/>
    <hyperlink ref="B44" location="SubInd!A1" display="s"/>
    <hyperlink ref="B45" location="Nodes!A1" display="j"/>
    <hyperlink ref="B46" location="Demand!A1" display="dem"/>
    <hyperlink ref="B47" location="Reservoirs!A1" display="v"/>
    <hyperlink ref="B48" location="FishSpp!A1" display="y"/>
    <hyperlink ref="B49" location="VegSpp!A1" display="n"/>
    <hyperlink ref="B50" location="Month!A1" display="t"/>
    <hyperlink ref="B51" location="R_indx!A1" display="RA_par_indx"/>
    <hyperlink ref="B52" location="sf_indx!A1" display="sf_par_indx"/>
    <hyperlink ref="B53" location="wf_indx!A1" display="wf_par_indx"/>
    <hyperlink ref="B54" location="wsi_indx!A1" display="wsi_par_indx"/>
    <hyperlink ref="B55" location="rsiIndex!A1" display="rsi_indx"/>
    <hyperlink ref="B56" location="fciIndex!A1" display="fci_indx"/>
    <hyperlink ref="B57" location="NodesNotDemand!A1" display="NodeNotDemandSite"/>
    <hyperlink ref="B58" location="NodeNotHeadwater!A1" display="NodeNotHeadwater"/>
    <hyperlink ref="B59" location="LinkName!A1" display="LinkID"/>
    <hyperlink ref="B60" location="Connect!A1" display="linkexist"/>
    <hyperlink ref="B61" location="EnvSite!A1" display="envSiteExist"/>
    <hyperlink ref="B62" location="ReturnFlow!A1" display="returnFlowExist"/>
    <hyperlink ref="B63" location="Diversions!A1" display="DiversionExist"/>
    <hyperlink ref="B64" location="WetlandsSites!A1" display="WetlandsExist"/>
    <hyperlink ref="B65" location="LinktoReservoir!A1" display="LinktoReservoir"/>
    <hyperlink ref="B66" location="LinkOutReservoir!A1" display="LinkOutReservoir"/>
    <hyperlink ref="B67" location="weights!A1" display="wght"/>
    <hyperlink ref="B68" location="HeadFlow!A1" display="reachGain"/>
    <hyperlink ref="B69" location="aw!A1" display="aw"/>
    <hyperlink ref="B71" location="evap!A1" display="evap"/>
    <hyperlink ref="B70" location="lss!A1" display="lss"/>
    <hyperlink ref="B72" location="Cons!A1" display="cons"/>
    <hyperlink ref="B73" location="Length!A1" display="lng"/>
    <hyperlink ref="B74" location="inactive!A1" display="minstor"/>
    <hyperlink ref="B75" location="capacity!A1" display="maxstor"/>
    <hyperlink ref="B76" location="demandReq!A1" display="dReq"/>
    <hyperlink ref="B77" location="divCap!A1" display="dCap"/>
    <hyperlink ref="B78" location="Instream!A1" display="instreamReq"/>
    <hyperlink ref="B79" location="UnitCost!A1" display="cst"/>
    <hyperlink ref="B80" location="ResElevVol!A1" display="RA_par"/>
    <hyperlink ref="B81" location="StageFlow!A1" display="sf_par"/>
    <hyperlink ref="B82" location="WidthFlow!A1" display="wf_par"/>
    <hyperlink ref="B83" location="wp!A1" display="wsi_par"/>
    <hyperlink ref="B84" location="rsiEQ!A1" display="rsi_par"/>
    <hyperlink ref="B85" location="fciEQ!A1" display="fci_par"/>
    <hyperlink ref="B86" location="InStor!A1" display="initSTOR"/>
    <hyperlink ref="B87" location="InitD!A1" display="InitD"/>
    <hyperlink ref="B88" location="InitC!A1" display="InitC"/>
    <hyperlink ref="B89" location="Revegetate!A1" display="rv"/>
    <hyperlink ref="B90" location="Budget!A1" display="b"/>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election activeCell="F38" sqref="F38"/>
    </sheetView>
  </sheetViews>
  <sheetFormatPr defaultRowHeight="15" x14ac:dyDescent="0.25"/>
  <cols>
    <col min="1" max="1" width="12.42578125" style="28" bestFit="1" customWidth="1"/>
    <col min="2" max="2" width="23" style="28" customWidth="1"/>
    <col min="3" max="5" width="9.140625" style="28"/>
    <col min="6" max="6" width="15.85546875" style="28" bestFit="1" customWidth="1"/>
    <col min="7" max="16384" width="9.140625" style="28"/>
  </cols>
  <sheetData>
    <row r="1" spans="1:1" x14ac:dyDescent="0.25">
      <c r="A1" s="28" t="s">
        <v>31</v>
      </c>
    </row>
    <row r="2" spans="1:1" x14ac:dyDescent="0.25">
      <c r="A2" s="28" t="s">
        <v>5</v>
      </c>
    </row>
    <row r="3" spans="1:1" x14ac:dyDescent="0.25">
      <c r="A3" s="28" t="s">
        <v>32</v>
      </c>
    </row>
    <row r="4" spans="1:1" x14ac:dyDescent="0.25">
      <c r="A4" s="28" t="s">
        <v>33</v>
      </c>
    </row>
    <row r="5" spans="1:1" x14ac:dyDescent="0.25">
      <c r="A5" s="28" t="s">
        <v>34</v>
      </c>
    </row>
    <row r="6" spans="1:1" x14ac:dyDescent="0.25">
      <c r="A6" s="28" t="s">
        <v>36</v>
      </c>
    </row>
    <row r="7" spans="1:1" x14ac:dyDescent="0.25">
      <c r="A7" s="28" t="s">
        <v>37</v>
      </c>
    </row>
    <row r="8" spans="1:1" x14ac:dyDescent="0.25">
      <c r="A8" s="28" t="s">
        <v>38</v>
      </c>
    </row>
    <row r="9" spans="1:1" x14ac:dyDescent="0.25">
      <c r="A9" s="28" t="s">
        <v>39</v>
      </c>
    </row>
    <row r="10" spans="1:1" x14ac:dyDescent="0.25">
      <c r="A10" s="28" t="s">
        <v>41</v>
      </c>
    </row>
    <row r="11" spans="1:1" x14ac:dyDescent="0.25">
      <c r="A11" s="28" t="s">
        <v>44</v>
      </c>
    </row>
    <row r="12" spans="1:1" x14ac:dyDescent="0.25">
      <c r="A12" s="28" t="s">
        <v>8</v>
      </c>
    </row>
    <row r="13" spans="1:1" x14ac:dyDescent="0.25">
      <c r="A13" s="28" t="s">
        <v>9</v>
      </c>
    </row>
    <row r="14" spans="1:1" x14ac:dyDescent="0.25">
      <c r="A14" s="28" t="s">
        <v>46</v>
      </c>
    </row>
    <row r="15" spans="1:1" x14ac:dyDescent="0.25">
      <c r="A15" s="28" t="s">
        <v>48</v>
      </c>
    </row>
    <row r="16" spans="1:1" x14ac:dyDescent="0.25">
      <c r="A16" s="28" t="s">
        <v>49</v>
      </c>
    </row>
    <row r="17" spans="1:1" x14ac:dyDescent="0.25">
      <c r="A17" s="28" t="s">
        <v>50</v>
      </c>
    </row>
    <row r="18" spans="1:1" x14ac:dyDescent="0.25">
      <c r="A18" s="28" t="s">
        <v>10</v>
      </c>
    </row>
    <row r="19" spans="1:1" x14ac:dyDescent="0.25">
      <c r="A19" s="28" t="s">
        <v>54</v>
      </c>
    </row>
    <row r="20" spans="1:1" x14ac:dyDescent="0.25">
      <c r="A20" s="28" t="s">
        <v>55</v>
      </c>
    </row>
    <row r="21" spans="1:1" x14ac:dyDescent="0.25">
      <c r="A21" s="28" t="s">
        <v>56</v>
      </c>
    </row>
    <row r="22" spans="1:1" x14ac:dyDescent="0.25">
      <c r="A22" s="28" t="s">
        <v>57</v>
      </c>
    </row>
    <row r="23" spans="1:1" x14ac:dyDescent="0.25">
      <c r="A23" s="28" t="s">
        <v>60</v>
      </c>
    </row>
    <row r="24" spans="1:1" x14ac:dyDescent="0.25">
      <c r="A24" s="28" t="s">
        <v>62</v>
      </c>
    </row>
  </sheetData>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7"/>
  <sheetViews>
    <sheetView workbookViewId="0">
      <selection activeCell="E21" sqref="E21"/>
    </sheetView>
  </sheetViews>
  <sheetFormatPr defaultRowHeight="15" x14ac:dyDescent="0.25"/>
  <cols>
    <col min="1" max="1" width="10.28515625" bestFit="1" customWidth="1"/>
  </cols>
  <sheetData>
    <row r="1" spans="1:1" x14ac:dyDescent="0.25">
      <c r="A1" t="s">
        <v>31</v>
      </c>
    </row>
    <row r="2" spans="1:1" x14ac:dyDescent="0.25">
      <c r="A2" t="s">
        <v>34</v>
      </c>
    </row>
    <row r="3" spans="1:1" x14ac:dyDescent="0.25">
      <c r="A3" t="s">
        <v>38</v>
      </c>
    </row>
    <row r="4" spans="1:1" x14ac:dyDescent="0.25">
      <c r="A4" t="s">
        <v>44</v>
      </c>
    </row>
    <row r="5" spans="1:1" x14ac:dyDescent="0.25">
      <c r="A5" t="s">
        <v>10</v>
      </c>
    </row>
    <row r="6" spans="1:1" x14ac:dyDescent="0.25">
      <c r="A6" t="s">
        <v>54</v>
      </c>
    </row>
    <row r="7" spans="1:1" x14ac:dyDescent="0.25">
      <c r="A7" t="s">
        <v>57</v>
      </c>
    </row>
  </sheetData>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
  <sheetViews>
    <sheetView workbookViewId="0"/>
  </sheetViews>
  <sheetFormatPr defaultRowHeight="15" x14ac:dyDescent="0.25"/>
  <sheetData>
    <row r="1" spans="1:1" x14ac:dyDescent="0.25">
      <c r="A1" s="2" t="s">
        <v>47</v>
      </c>
    </row>
  </sheetData>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9"/>
  <sheetViews>
    <sheetView workbookViewId="0">
      <selection activeCell="A9" sqref="A9"/>
    </sheetView>
  </sheetViews>
  <sheetFormatPr defaultRowHeight="15" x14ac:dyDescent="0.25"/>
  <cols>
    <col min="2" max="2" width="24.42578125" bestFit="1" customWidth="1"/>
    <col min="6" max="6" width="15.5703125" bestFit="1" customWidth="1"/>
  </cols>
  <sheetData>
    <row r="1" spans="1:1" x14ac:dyDescent="0.25">
      <c r="A1" t="s">
        <v>6</v>
      </c>
    </row>
    <row r="2" spans="1:1" x14ac:dyDescent="0.25">
      <c r="A2" t="s">
        <v>35</v>
      </c>
    </row>
    <row r="3" spans="1:1" x14ac:dyDescent="0.25">
      <c r="A3" t="s">
        <v>40</v>
      </c>
    </row>
    <row r="4" spans="1:1" x14ac:dyDescent="0.25">
      <c r="A4" t="s">
        <v>43</v>
      </c>
    </row>
    <row r="5" spans="1:1" x14ac:dyDescent="0.25">
      <c r="A5" t="s">
        <v>42</v>
      </c>
    </row>
    <row r="6" spans="1:1" x14ac:dyDescent="0.25">
      <c r="A6" t="s">
        <v>47</v>
      </c>
    </row>
    <row r="7" spans="1:1" x14ac:dyDescent="0.25">
      <c r="A7" t="s">
        <v>52</v>
      </c>
    </row>
    <row r="8" spans="1:1" x14ac:dyDescent="0.25">
      <c r="A8" t="s">
        <v>53</v>
      </c>
    </row>
    <row r="9" spans="1:1" x14ac:dyDescent="0.25">
      <c r="A9" t="s">
        <v>63</v>
      </c>
    </row>
  </sheetData>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A3"/>
  <sheetViews>
    <sheetView workbookViewId="0">
      <selection activeCell="C19" sqref="C19"/>
    </sheetView>
  </sheetViews>
  <sheetFormatPr defaultRowHeight="15" x14ac:dyDescent="0.25"/>
  <sheetData>
    <row r="1" spans="1:1" x14ac:dyDescent="0.25">
      <c r="A1" t="s">
        <v>13</v>
      </c>
    </row>
    <row r="2" spans="1:1" x14ac:dyDescent="0.25">
      <c r="A2" t="s">
        <v>14</v>
      </c>
    </row>
    <row r="3" spans="1:1" x14ac:dyDescent="0.25">
      <c r="A3" s="28" t="s">
        <v>81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A2"/>
  <sheetViews>
    <sheetView workbookViewId="0"/>
  </sheetViews>
  <sheetFormatPr defaultRowHeight="15" x14ac:dyDescent="0.25"/>
  <sheetData>
    <row r="1" spans="1:1" x14ac:dyDescent="0.25">
      <c r="A1" t="s">
        <v>15</v>
      </c>
    </row>
    <row r="2" spans="1:1" x14ac:dyDescent="0.25">
      <c r="A2" t="s">
        <v>16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A3"/>
  <sheetViews>
    <sheetView workbookViewId="0">
      <selection activeCell="A2" sqref="A2:A3"/>
    </sheetView>
  </sheetViews>
  <sheetFormatPr defaultRowHeight="15" x14ac:dyDescent="0.25"/>
  <sheetData>
    <row r="1" spans="1:1" x14ac:dyDescent="0.25">
      <c r="A1" t="s">
        <v>17</v>
      </c>
    </row>
    <row r="2" spans="1:1" x14ac:dyDescent="0.25">
      <c r="A2" t="s">
        <v>18</v>
      </c>
    </row>
    <row r="3" spans="1:1" x14ac:dyDescent="0.25">
      <c r="A3" s="28" t="s">
        <v>82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A2"/>
  <sheetViews>
    <sheetView workbookViewId="0">
      <selection activeCell="A3" sqref="A3"/>
    </sheetView>
  </sheetViews>
  <sheetFormatPr defaultRowHeight="15" x14ac:dyDescent="0.25"/>
  <sheetData>
    <row r="1" spans="1:1" x14ac:dyDescent="0.25">
      <c r="A1" t="s">
        <v>11</v>
      </c>
    </row>
    <row r="2" spans="1:1" x14ac:dyDescent="0.25">
      <c r="A2" t="s">
        <v>12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N40"/>
  <sheetViews>
    <sheetView workbookViewId="0">
      <selection activeCell="W22" sqref="W22"/>
    </sheetView>
  </sheetViews>
  <sheetFormatPr defaultRowHeight="15" x14ac:dyDescent="0.25"/>
  <cols>
    <col min="1" max="37" width="5.7109375" customWidth="1"/>
    <col min="38" max="38" width="5.5703125" customWidth="1"/>
    <col min="39" max="39" width="4.85546875" customWidth="1"/>
  </cols>
  <sheetData>
    <row r="1" spans="1:40" x14ac:dyDescent="0.25">
      <c r="B1" t="s">
        <v>31</v>
      </c>
      <c r="C1" t="s">
        <v>5</v>
      </c>
      <c r="D1" t="s">
        <v>6</v>
      </c>
      <c r="E1" t="s">
        <v>32</v>
      </c>
      <c r="F1" t="s">
        <v>33</v>
      </c>
      <c r="G1" t="s">
        <v>7</v>
      </c>
      <c r="H1" t="s">
        <v>34</v>
      </c>
      <c r="I1" t="s">
        <v>35</v>
      </c>
      <c r="J1" t="s">
        <v>36</v>
      </c>
      <c r="K1" t="s">
        <v>37</v>
      </c>
      <c r="L1" t="s">
        <v>38</v>
      </c>
      <c r="M1" t="s">
        <v>39</v>
      </c>
      <c r="N1" t="s">
        <v>40</v>
      </c>
      <c r="O1" t="s">
        <v>41</v>
      </c>
      <c r="P1" t="s">
        <v>42</v>
      </c>
      <c r="Q1" t="s">
        <v>43</v>
      </c>
      <c r="R1" t="s">
        <v>44</v>
      </c>
      <c r="S1" t="s">
        <v>8</v>
      </c>
      <c r="T1" t="s">
        <v>45</v>
      </c>
      <c r="U1" t="s">
        <v>9</v>
      </c>
      <c r="V1" t="s">
        <v>46</v>
      </c>
      <c r="W1" t="s">
        <v>47</v>
      </c>
      <c r="X1" t="s">
        <v>48</v>
      </c>
      <c r="Y1" t="s">
        <v>49</v>
      </c>
      <c r="Z1" t="s">
        <v>50</v>
      </c>
      <c r="AA1" t="s">
        <v>51</v>
      </c>
      <c r="AB1" t="s">
        <v>52</v>
      </c>
      <c r="AC1" t="s">
        <v>53</v>
      </c>
      <c r="AD1" t="s">
        <v>10</v>
      </c>
      <c r="AE1" t="s">
        <v>54</v>
      </c>
      <c r="AF1" t="s">
        <v>55</v>
      </c>
      <c r="AG1" t="s">
        <v>56</v>
      </c>
      <c r="AH1" t="s">
        <v>57</v>
      </c>
      <c r="AI1" t="s">
        <v>58</v>
      </c>
      <c r="AJ1" t="s">
        <v>59</v>
      </c>
      <c r="AK1" t="s">
        <v>60</v>
      </c>
      <c r="AL1" t="s">
        <v>61</v>
      </c>
      <c r="AM1" t="s">
        <v>62</v>
      </c>
      <c r="AN1" t="s">
        <v>63</v>
      </c>
    </row>
    <row r="2" spans="1:40" x14ac:dyDescent="0.25">
      <c r="A2" t="s">
        <v>31</v>
      </c>
    </row>
    <row r="3" spans="1:40" x14ac:dyDescent="0.25">
      <c r="A3" t="s">
        <v>5</v>
      </c>
      <c r="S3">
        <v>1</v>
      </c>
    </row>
    <row r="4" spans="1:40" x14ac:dyDescent="0.25">
      <c r="A4" t="s">
        <v>6</v>
      </c>
    </row>
    <row r="5" spans="1:40" x14ac:dyDescent="0.25">
      <c r="A5" t="s">
        <v>32</v>
      </c>
      <c r="F5">
        <v>1</v>
      </c>
    </row>
    <row r="6" spans="1:40" x14ac:dyDescent="0.25">
      <c r="A6" t="s">
        <v>33</v>
      </c>
    </row>
    <row r="7" spans="1:40" x14ac:dyDescent="0.25">
      <c r="A7" t="s">
        <v>7</v>
      </c>
      <c r="F7">
        <v>1</v>
      </c>
    </row>
    <row r="8" spans="1:40" x14ac:dyDescent="0.25">
      <c r="A8" t="s">
        <v>34</v>
      </c>
    </row>
    <row r="9" spans="1:40" x14ac:dyDescent="0.25">
      <c r="A9" t="s">
        <v>35</v>
      </c>
    </row>
    <row r="10" spans="1:40" x14ac:dyDescent="0.25">
      <c r="A10" t="s">
        <v>36</v>
      </c>
    </row>
    <row r="11" spans="1:40" x14ac:dyDescent="0.25">
      <c r="A11" t="s">
        <v>37</v>
      </c>
    </row>
    <row r="12" spans="1:40" x14ac:dyDescent="0.25">
      <c r="A12" t="s">
        <v>38</v>
      </c>
    </row>
    <row r="13" spans="1:40" x14ac:dyDescent="0.25">
      <c r="A13" t="s">
        <v>39</v>
      </c>
    </row>
    <row r="14" spans="1:40" x14ac:dyDescent="0.25">
      <c r="A14" t="s">
        <v>40</v>
      </c>
    </row>
    <row r="15" spans="1:40" x14ac:dyDescent="0.25">
      <c r="A15" t="s">
        <v>41</v>
      </c>
    </row>
    <row r="16" spans="1:40" x14ac:dyDescent="0.25">
      <c r="A16" t="s">
        <v>42</v>
      </c>
    </row>
    <row r="17" spans="1:23" x14ac:dyDescent="0.25">
      <c r="A17" t="s">
        <v>43</v>
      </c>
    </row>
    <row r="18" spans="1:23" x14ac:dyDescent="0.25">
      <c r="A18" t="s">
        <v>44</v>
      </c>
    </row>
    <row r="19" spans="1:23" x14ac:dyDescent="0.25">
      <c r="A19" t="s">
        <v>8</v>
      </c>
    </row>
    <row r="20" spans="1:23" x14ac:dyDescent="0.25">
      <c r="A20" t="s">
        <v>45</v>
      </c>
    </row>
    <row r="21" spans="1:23" x14ac:dyDescent="0.25">
      <c r="A21" t="s">
        <v>9</v>
      </c>
    </row>
    <row r="22" spans="1:23" x14ac:dyDescent="0.25">
      <c r="A22" t="s">
        <v>46</v>
      </c>
      <c r="W22">
        <v>1</v>
      </c>
    </row>
    <row r="23" spans="1:23" x14ac:dyDescent="0.25">
      <c r="A23" t="s">
        <v>47</v>
      </c>
    </row>
    <row r="24" spans="1:23" x14ac:dyDescent="0.25">
      <c r="A24" t="s">
        <v>48</v>
      </c>
    </row>
    <row r="25" spans="1:23" x14ac:dyDescent="0.25">
      <c r="A25" t="s">
        <v>49</v>
      </c>
    </row>
    <row r="26" spans="1:23" x14ac:dyDescent="0.25">
      <c r="A26" t="s">
        <v>50</v>
      </c>
    </row>
    <row r="27" spans="1:23" x14ac:dyDescent="0.25">
      <c r="A27" t="s">
        <v>51</v>
      </c>
    </row>
    <row r="28" spans="1:23" x14ac:dyDescent="0.25">
      <c r="A28" t="s">
        <v>52</v>
      </c>
    </row>
    <row r="29" spans="1:23" x14ac:dyDescent="0.25">
      <c r="A29" t="s">
        <v>53</v>
      </c>
    </row>
    <row r="30" spans="1:23" x14ac:dyDescent="0.25">
      <c r="A30" t="s">
        <v>10</v>
      </c>
    </row>
    <row r="31" spans="1:23" x14ac:dyDescent="0.25">
      <c r="A31" t="s">
        <v>54</v>
      </c>
    </row>
    <row r="32" spans="1:23" x14ac:dyDescent="0.25">
      <c r="A32" t="s">
        <v>55</v>
      </c>
    </row>
    <row r="33" spans="1:1" x14ac:dyDescent="0.25">
      <c r="A33" t="s">
        <v>56</v>
      </c>
    </row>
    <row r="34" spans="1:1" x14ac:dyDescent="0.25">
      <c r="A34" t="s">
        <v>57</v>
      </c>
    </row>
    <row r="35" spans="1:1" x14ac:dyDescent="0.25">
      <c r="A35" t="s">
        <v>58</v>
      </c>
    </row>
    <row r="36" spans="1:1" x14ac:dyDescent="0.25">
      <c r="A36" t="s">
        <v>59</v>
      </c>
    </row>
    <row r="37" spans="1:1" x14ac:dyDescent="0.25">
      <c r="A37" t="s">
        <v>60</v>
      </c>
    </row>
    <row r="38" spans="1:1" x14ac:dyDescent="0.25">
      <c r="A38" t="s">
        <v>61</v>
      </c>
    </row>
    <row r="39" spans="1:1" x14ac:dyDescent="0.25">
      <c r="A39" t="s">
        <v>62</v>
      </c>
    </row>
    <row r="40" spans="1:1" x14ac:dyDescent="0.25">
      <c r="A40" t="s">
        <v>63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N40"/>
  <sheetViews>
    <sheetView workbookViewId="0">
      <selection activeCell="K17" sqref="K17"/>
    </sheetView>
  </sheetViews>
  <sheetFormatPr defaultRowHeight="15" x14ac:dyDescent="0.25"/>
  <cols>
    <col min="1" max="36" width="5.7109375" customWidth="1"/>
    <col min="37" max="37" width="5.5703125" customWidth="1"/>
    <col min="38" max="38" width="6.28515625" customWidth="1"/>
    <col min="39" max="39" width="6.85546875" customWidth="1"/>
    <col min="40" max="40" width="6" customWidth="1"/>
  </cols>
  <sheetData>
    <row r="1" spans="1:40" x14ac:dyDescent="0.25">
      <c r="B1" t="s">
        <v>31</v>
      </c>
      <c r="C1" t="s">
        <v>5</v>
      </c>
      <c r="D1" t="s">
        <v>6</v>
      </c>
      <c r="E1" t="s">
        <v>32</v>
      </c>
      <c r="F1" t="s">
        <v>33</v>
      </c>
      <c r="G1" t="s">
        <v>7</v>
      </c>
      <c r="H1" t="s">
        <v>34</v>
      </c>
      <c r="I1" t="s">
        <v>35</v>
      </c>
      <c r="J1" t="s">
        <v>36</v>
      </c>
      <c r="K1" t="s">
        <v>37</v>
      </c>
      <c r="L1" t="s">
        <v>38</v>
      </c>
      <c r="M1" t="s">
        <v>39</v>
      </c>
      <c r="N1" t="s">
        <v>40</v>
      </c>
      <c r="O1" t="s">
        <v>41</v>
      </c>
      <c r="P1" t="s">
        <v>42</v>
      </c>
      <c r="Q1" t="s">
        <v>43</v>
      </c>
      <c r="R1" t="s">
        <v>44</v>
      </c>
      <c r="S1" t="s">
        <v>8</v>
      </c>
      <c r="T1" t="s">
        <v>45</v>
      </c>
      <c r="U1" t="s">
        <v>9</v>
      </c>
      <c r="V1" t="s">
        <v>46</v>
      </c>
      <c r="W1" t="s">
        <v>47</v>
      </c>
      <c r="X1" t="s">
        <v>48</v>
      </c>
      <c r="Y1" t="s">
        <v>49</v>
      </c>
      <c r="Z1" t="s">
        <v>50</v>
      </c>
      <c r="AA1" t="s">
        <v>51</v>
      </c>
      <c r="AB1" t="s">
        <v>52</v>
      </c>
      <c r="AC1" t="s">
        <v>53</v>
      </c>
      <c r="AD1" t="s">
        <v>10</v>
      </c>
      <c r="AE1" t="s">
        <v>54</v>
      </c>
      <c r="AF1" t="s">
        <v>55</v>
      </c>
      <c r="AG1" t="s">
        <v>56</v>
      </c>
      <c r="AH1" t="s">
        <v>57</v>
      </c>
      <c r="AI1" t="s">
        <v>58</v>
      </c>
      <c r="AJ1" t="s">
        <v>59</v>
      </c>
      <c r="AK1" t="s">
        <v>60</v>
      </c>
      <c r="AL1" t="s">
        <v>61</v>
      </c>
      <c r="AM1" t="s">
        <v>62</v>
      </c>
      <c r="AN1" t="s">
        <v>63</v>
      </c>
    </row>
    <row r="2" spans="1:40" x14ac:dyDescent="0.25">
      <c r="A2" t="s">
        <v>31</v>
      </c>
      <c r="E2">
        <v>1</v>
      </c>
    </row>
    <row r="3" spans="1:40" x14ac:dyDescent="0.25">
      <c r="A3" t="s">
        <v>5</v>
      </c>
      <c r="D3">
        <v>1</v>
      </c>
      <c r="S3">
        <v>1</v>
      </c>
      <c r="AN3">
        <v>1</v>
      </c>
    </row>
    <row r="4" spans="1:40" x14ac:dyDescent="0.25">
      <c r="A4" t="s">
        <v>6</v>
      </c>
      <c r="S4">
        <v>1</v>
      </c>
    </row>
    <row r="5" spans="1:40" x14ac:dyDescent="0.25">
      <c r="A5" t="s">
        <v>32</v>
      </c>
      <c r="F5">
        <v>1</v>
      </c>
    </row>
    <row r="6" spans="1:40" x14ac:dyDescent="0.25">
      <c r="A6" t="s">
        <v>33</v>
      </c>
      <c r="C6">
        <v>1</v>
      </c>
    </row>
    <row r="7" spans="1:40" x14ac:dyDescent="0.25">
      <c r="A7" t="s">
        <v>7</v>
      </c>
      <c r="F7">
        <v>1</v>
      </c>
    </row>
    <row r="8" spans="1:40" x14ac:dyDescent="0.25">
      <c r="A8" t="s">
        <v>34</v>
      </c>
      <c r="I8">
        <v>1</v>
      </c>
      <c r="J8">
        <v>1</v>
      </c>
      <c r="Q8">
        <v>1</v>
      </c>
    </row>
    <row r="9" spans="1:40" x14ac:dyDescent="0.25">
      <c r="A9" t="s">
        <v>35</v>
      </c>
      <c r="J9">
        <v>1</v>
      </c>
    </row>
    <row r="10" spans="1:40" x14ac:dyDescent="0.25">
      <c r="A10" t="s">
        <v>36</v>
      </c>
      <c r="K10">
        <v>1</v>
      </c>
    </row>
    <row r="11" spans="1:40" x14ac:dyDescent="0.25">
      <c r="A11" t="s">
        <v>37</v>
      </c>
      <c r="L11">
        <v>1</v>
      </c>
      <c r="M11">
        <v>1</v>
      </c>
    </row>
    <row r="12" spans="1:40" x14ac:dyDescent="0.25">
      <c r="A12" t="s">
        <v>38</v>
      </c>
      <c r="N12">
        <v>1</v>
      </c>
      <c r="Q12">
        <v>1</v>
      </c>
    </row>
    <row r="13" spans="1:40" x14ac:dyDescent="0.25">
      <c r="A13" t="s">
        <v>39</v>
      </c>
      <c r="N13">
        <v>1</v>
      </c>
      <c r="O13">
        <v>1</v>
      </c>
      <c r="P13">
        <v>1</v>
      </c>
    </row>
    <row r="14" spans="1:40" x14ac:dyDescent="0.25">
      <c r="A14" t="s">
        <v>40</v>
      </c>
      <c r="O14">
        <v>1</v>
      </c>
    </row>
    <row r="15" spans="1:40" x14ac:dyDescent="0.25">
      <c r="A15" t="s">
        <v>41</v>
      </c>
      <c r="R15">
        <v>1</v>
      </c>
    </row>
    <row r="16" spans="1:40" x14ac:dyDescent="0.25">
      <c r="A16" t="s">
        <v>42</v>
      </c>
      <c r="O16">
        <v>1</v>
      </c>
    </row>
    <row r="17" spans="1:37" x14ac:dyDescent="0.25">
      <c r="A17" t="s">
        <v>43</v>
      </c>
      <c r="U17">
        <v>1</v>
      </c>
    </row>
    <row r="18" spans="1:37" x14ac:dyDescent="0.25">
      <c r="A18" t="s">
        <v>44</v>
      </c>
      <c r="Q18">
        <v>1</v>
      </c>
      <c r="U18">
        <v>1</v>
      </c>
    </row>
    <row r="19" spans="1:37" x14ac:dyDescent="0.25">
      <c r="A19" t="s">
        <v>8</v>
      </c>
      <c r="H19">
        <v>1</v>
      </c>
    </row>
    <row r="20" spans="1:37" x14ac:dyDescent="0.25">
      <c r="A20" t="s">
        <v>45</v>
      </c>
      <c r="U20">
        <v>1</v>
      </c>
    </row>
    <row r="21" spans="1:37" x14ac:dyDescent="0.25">
      <c r="A21" t="s">
        <v>9</v>
      </c>
      <c r="V21">
        <v>1</v>
      </c>
    </row>
    <row r="22" spans="1:37" x14ac:dyDescent="0.25">
      <c r="A22" t="s">
        <v>46</v>
      </c>
      <c r="W22">
        <v>1</v>
      </c>
      <c r="AK22">
        <v>1</v>
      </c>
    </row>
    <row r="23" spans="1:37" x14ac:dyDescent="0.25">
      <c r="A23" t="s">
        <v>47</v>
      </c>
      <c r="AK23">
        <v>1</v>
      </c>
    </row>
    <row r="24" spans="1:37" x14ac:dyDescent="0.25">
      <c r="A24" t="s">
        <v>48</v>
      </c>
    </row>
    <row r="25" spans="1:37" x14ac:dyDescent="0.25">
      <c r="A25" t="s">
        <v>49</v>
      </c>
      <c r="H25">
        <v>1</v>
      </c>
    </row>
    <row r="26" spans="1:37" x14ac:dyDescent="0.25">
      <c r="A26" t="s">
        <v>50</v>
      </c>
      <c r="Y26">
        <v>1</v>
      </c>
    </row>
    <row r="27" spans="1:37" x14ac:dyDescent="0.25">
      <c r="A27" t="s">
        <v>51</v>
      </c>
      <c r="Z27">
        <v>1</v>
      </c>
    </row>
    <row r="28" spans="1:37" x14ac:dyDescent="0.25">
      <c r="A28" t="s">
        <v>52</v>
      </c>
      <c r="Z28">
        <v>1</v>
      </c>
    </row>
    <row r="29" spans="1:37" x14ac:dyDescent="0.25">
      <c r="A29" t="s">
        <v>53</v>
      </c>
      <c r="Y29">
        <v>1</v>
      </c>
    </row>
    <row r="30" spans="1:37" x14ac:dyDescent="0.25">
      <c r="A30" t="s">
        <v>10</v>
      </c>
      <c r="Y30">
        <v>1</v>
      </c>
      <c r="AC30">
        <v>1</v>
      </c>
    </row>
    <row r="31" spans="1:37" x14ac:dyDescent="0.25">
      <c r="A31" t="s">
        <v>54</v>
      </c>
      <c r="Z31">
        <v>1</v>
      </c>
      <c r="AB31">
        <v>1</v>
      </c>
    </row>
    <row r="32" spans="1:37" x14ac:dyDescent="0.25">
      <c r="A32" t="s">
        <v>55</v>
      </c>
      <c r="AE32">
        <v>1</v>
      </c>
    </row>
    <row r="33" spans="1:39" x14ac:dyDescent="0.25">
      <c r="A33" t="s">
        <v>56</v>
      </c>
      <c r="AD33">
        <v>1</v>
      </c>
    </row>
    <row r="34" spans="1:39" x14ac:dyDescent="0.25">
      <c r="A34" t="s">
        <v>57</v>
      </c>
      <c r="AG34">
        <v>1</v>
      </c>
      <c r="AM34">
        <v>1</v>
      </c>
    </row>
    <row r="35" spans="1:39" x14ac:dyDescent="0.25">
      <c r="A35" t="s">
        <v>58</v>
      </c>
      <c r="AH35">
        <v>1</v>
      </c>
    </row>
    <row r="36" spans="1:39" x14ac:dyDescent="0.25">
      <c r="A36" t="s">
        <v>59</v>
      </c>
      <c r="AG36">
        <v>1</v>
      </c>
    </row>
    <row r="37" spans="1:39" x14ac:dyDescent="0.25">
      <c r="A37" t="s">
        <v>60</v>
      </c>
      <c r="X37">
        <v>1</v>
      </c>
    </row>
    <row r="38" spans="1:39" x14ac:dyDescent="0.25">
      <c r="A38" t="s">
        <v>61</v>
      </c>
      <c r="B38">
        <v>1</v>
      </c>
    </row>
    <row r="39" spans="1:39" x14ac:dyDescent="0.25">
      <c r="A39" t="s">
        <v>62</v>
      </c>
      <c r="AC39">
        <v>1</v>
      </c>
      <c r="AF39">
        <v>1</v>
      </c>
    </row>
    <row r="40" spans="1:39" x14ac:dyDescent="0.25">
      <c r="A40" t="s">
        <v>63</v>
      </c>
      <c r="S40">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showGridLines="0" workbookViewId="0">
      <selection activeCell="A3" sqref="A3:L35"/>
    </sheetView>
  </sheetViews>
  <sheetFormatPr defaultRowHeight="15" x14ac:dyDescent="0.25"/>
  <cols>
    <col min="1" max="9" width="9.140625" style="28"/>
    <col min="10" max="10" width="22" style="28" customWidth="1"/>
    <col min="11" max="16384" width="9.140625" style="28"/>
  </cols>
  <sheetData>
    <row r="1" spans="1:12" ht="15.75" x14ac:dyDescent="0.25">
      <c r="A1" s="44" t="s">
        <v>122</v>
      </c>
      <c r="B1" s="44"/>
      <c r="C1" s="44"/>
      <c r="D1" s="44"/>
      <c r="E1" s="44"/>
      <c r="F1" s="44"/>
      <c r="G1" s="44"/>
      <c r="H1" s="44"/>
      <c r="I1" s="44"/>
      <c r="J1" s="44"/>
    </row>
    <row r="2" spans="1:12" ht="15.75" customHeight="1" x14ac:dyDescent="0.25">
      <c r="A2" s="44" t="s">
        <v>121</v>
      </c>
      <c r="B2" s="44"/>
      <c r="C2" s="44"/>
      <c r="D2" s="44"/>
      <c r="E2" s="44"/>
      <c r="F2" s="44"/>
      <c r="G2" s="44"/>
      <c r="H2" s="44"/>
      <c r="I2" s="44"/>
      <c r="J2" s="44"/>
    </row>
    <row r="3" spans="1:12" ht="15.75" customHeight="1" x14ac:dyDescent="0.25">
      <c r="A3" s="43" t="s">
        <v>120</v>
      </c>
      <c r="B3" s="43"/>
      <c r="C3" s="43"/>
      <c r="D3" s="43"/>
      <c r="E3" s="43"/>
      <c r="F3" s="43"/>
      <c r="G3" s="43"/>
      <c r="H3" s="43"/>
      <c r="I3" s="43"/>
      <c r="J3" s="43"/>
      <c r="K3" s="43"/>
      <c r="L3" s="43"/>
    </row>
    <row r="4" spans="1:12" ht="15.75" customHeight="1" x14ac:dyDescent="0.25">
      <c r="A4" s="43"/>
      <c r="B4" s="43"/>
      <c r="C4" s="43"/>
      <c r="D4" s="43"/>
      <c r="E4" s="43"/>
      <c r="F4" s="43"/>
      <c r="G4" s="43"/>
      <c r="H4" s="43"/>
      <c r="I4" s="43"/>
      <c r="J4" s="43"/>
      <c r="K4" s="43"/>
      <c r="L4" s="43"/>
    </row>
    <row r="5" spans="1:12" ht="15.75" customHeight="1" x14ac:dyDescent="0.25">
      <c r="A5" s="43"/>
      <c r="B5" s="43"/>
      <c r="C5" s="43"/>
      <c r="D5" s="43"/>
      <c r="E5" s="43"/>
      <c r="F5" s="43"/>
      <c r="G5" s="43"/>
      <c r="H5" s="43"/>
      <c r="I5" s="43"/>
      <c r="J5" s="43"/>
      <c r="K5" s="43"/>
      <c r="L5" s="43"/>
    </row>
    <row r="6" spans="1:12" ht="15.75" customHeight="1" x14ac:dyDescent="0.25">
      <c r="A6" s="43"/>
      <c r="B6" s="43"/>
      <c r="C6" s="43"/>
      <c r="D6" s="43"/>
      <c r="E6" s="43"/>
      <c r="F6" s="43"/>
      <c r="G6" s="43"/>
      <c r="H6" s="43"/>
      <c r="I6" s="43"/>
      <c r="J6" s="43"/>
      <c r="K6" s="43"/>
      <c r="L6" s="43"/>
    </row>
    <row r="7" spans="1:12" ht="15.75" customHeight="1" x14ac:dyDescent="0.25">
      <c r="A7" s="43"/>
      <c r="B7" s="43"/>
      <c r="C7" s="43"/>
      <c r="D7" s="43"/>
      <c r="E7" s="43"/>
      <c r="F7" s="43"/>
      <c r="G7" s="43"/>
      <c r="H7" s="43"/>
      <c r="I7" s="43"/>
      <c r="J7" s="43"/>
      <c r="K7" s="43"/>
      <c r="L7" s="43"/>
    </row>
    <row r="8" spans="1:12" ht="15.75" customHeight="1" x14ac:dyDescent="0.25">
      <c r="A8" s="43"/>
      <c r="B8" s="43"/>
      <c r="C8" s="43"/>
      <c r="D8" s="43"/>
      <c r="E8" s="43"/>
      <c r="F8" s="43"/>
      <c r="G8" s="43"/>
      <c r="H8" s="43"/>
      <c r="I8" s="43"/>
      <c r="J8" s="43"/>
      <c r="K8" s="43"/>
      <c r="L8" s="43"/>
    </row>
    <row r="9" spans="1:12" ht="15.75" customHeight="1" x14ac:dyDescent="0.25">
      <c r="A9" s="43"/>
      <c r="B9" s="43"/>
      <c r="C9" s="43"/>
      <c r="D9" s="43"/>
      <c r="E9" s="43"/>
      <c r="F9" s="43"/>
      <c r="G9" s="43"/>
      <c r="H9" s="43"/>
      <c r="I9" s="43"/>
      <c r="J9" s="43"/>
      <c r="K9" s="43"/>
      <c r="L9" s="43"/>
    </row>
    <row r="10" spans="1:12" ht="15.75" customHeight="1" x14ac:dyDescent="0.25">
      <c r="A10" s="43"/>
      <c r="B10" s="43"/>
      <c r="C10" s="43"/>
      <c r="D10" s="43"/>
      <c r="E10" s="43"/>
      <c r="F10" s="43"/>
      <c r="G10" s="43"/>
      <c r="H10" s="43"/>
      <c r="I10" s="43"/>
      <c r="J10" s="43"/>
      <c r="K10" s="43"/>
      <c r="L10" s="43"/>
    </row>
    <row r="11" spans="1:12" ht="15.75" customHeight="1" x14ac:dyDescent="0.25">
      <c r="A11" s="43"/>
      <c r="B11" s="43"/>
      <c r="C11" s="43"/>
      <c r="D11" s="43"/>
      <c r="E11" s="43"/>
      <c r="F11" s="43"/>
      <c r="G11" s="43"/>
      <c r="H11" s="43"/>
      <c r="I11" s="43"/>
      <c r="J11" s="43"/>
      <c r="K11" s="43"/>
      <c r="L11" s="43"/>
    </row>
    <row r="12" spans="1:12" ht="15.75" customHeight="1" x14ac:dyDescent="0.25">
      <c r="A12" s="43"/>
      <c r="B12" s="43"/>
      <c r="C12" s="43"/>
      <c r="D12" s="43"/>
      <c r="E12" s="43"/>
      <c r="F12" s="43"/>
      <c r="G12" s="43"/>
      <c r="H12" s="43"/>
      <c r="I12" s="43"/>
      <c r="J12" s="43"/>
      <c r="K12" s="43"/>
      <c r="L12" s="43"/>
    </row>
    <row r="13" spans="1:12" ht="15.75" customHeight="1" x14ac:dyDescent="0.25">
      <c r="A13" s="43"/>
      <c r="B13" s="43"/>
      <c r="C13" s="43"/>
      <c r="D13" s="43"/>
      <c r="E13" s="43"/>
      <c r="F13" s="43"/>
      <c r="G13" s="43"/>
      <c r="H13" s="43"/>
      <c r="I13" s="43"/>
      <c r="J13" s="43"/>
      <c r="K13" s="43"/>
      <c r="L13" s="43"/>
    </row>
    <row r="14" spans="1:12" ht="15" customHeight="1" x14ac:dyDescent="0.25">
      <c r="A14" s="43"/>
      <c r="B14" s="43"/>
      <c r="C14" s="43"/>
      <c r="D14" s="43"/>
      <c r="E14" s="43"/>
      <c r="F14" s="43"/>
      <c r="G14" s="43"/>
      <c r="H14" s="43"/>
      <c r="I14" s="43"/>
      <c r="J14" s="43"/>
      <c r="K14" s="43"/>
      <c r="L14" s="43"/>
    </row>
    <row r="15" spans="1:12" ht="15" customHeight="1" x14ac:dyDescent="0.25">
      <c r="A15" s="43"/>
      <c r="B15" s="43"/>
      <c r="C15" s="43"/>
      <c r="D15" s="43"/>
      <c r="E15" s="43"/>
      <c r="F15" s="43"/>
      <c r="G15" s="43"/>
      <c r="H15" s="43"/>
      <c r="I15" s="43"/>
      <c r="J15" s="43"/>
      <c r="K15" s="43"/>
      <c r="L15" s="43"/>
    </row>
    <row r="16" spans="1:12" ht="15" customHeight="1" x14ac:dyDescent="0.25">
      <c r="A16" s="43"/>
      <c r="B16" s="43"/>
      <c r="C16" s="43"/>
      <c r="D16" s="43"/>
      <c r="E16" s="43"/>
      <c r="F16" s="43"/>
      <c r="G16" s="43"/>
      <c r="H16" s="43"/>
      <c r="I16" s="43"/>
      <c r="J16" s="43"/>
      <c r="K16" s="43"/>
      <c r="L16" s="43"/>
    </row>
    <row r="17" spans="1:12" ht="15" customHeight="1" x14ac:dyDescent="0.25">
      <c r="A17" s="43"/>
      <c r="B17" s="43"/>
      <c r="C17" s="43"/>
      <c r="D17" s="43"/>
      <c r="E17" s="43"/>
      <c r="F17" s="43"/>
      <c r="G17" s="43"/>
      <c r="H17" s="43"/>
      <c r="I17" s="43"/>
      <c r="J17" s="43"/>
      <c r="K17" s="43"/>
      <c r="L17" s="43"/>
    </row>
    <row r="18" spans="1:12" ht="15" customHeight="1" x14ac:dyDescent="0.25">
      <c r="A18" s="43"/>
      <c r="B18" s="43"/>
      <c r="C18" s="43"/>
      <c r="D18" s="43"/>
      <c r="E18" s="43"/>
      <c r="F18" s="43"/>
      <c r="G18" s="43"/>
      <c r="H18" s="43"/>
      <c r="I18" s="43"/>
      <c r="J18" s="43"/>
      <c r="K18" s="43"/>
      <c r="L18" s="43"/>
    </row>
    <row r="19" spans="1:12" ht="15" customHeight="1" x14ac:dyDescent="0.25">
      <c r="A19" s="43"/>
      <c r="B19" s="43"/>
      <c r="C19" s="43"/>
      <c r="D19" s="43"/>
      <c r="E19" s="43"/>
      <c r="F19" s="43"/>
      <c r="G19" s="43"/>
      <c r="H19" s="43"/>
      <c r="I19" s="43"/>
      <c r="J19" s="43"/>
      <c r="K19" s="43"/>
      <c r="L19" s="43"/>
    </row>
    <row r="20" spans="1:12" ht="15" customHeight="1" x14ac:dyDescent="0.25">
      <c r="A20" s="43"/>
      <c r="B20" s="43"/>
      <c r="C20" s="43"/>
      <c r="D20" s="43"/>
      <c r="E20" s="43"/>
      <c r="F20" s="43"/>
      <c r="G20" s="43"/>
      <c r="H20" s="43"/>
      <c r="I20" s="43"/>
      <c r="J20" s="43"/>
      <c r="K20" s="43"/>
      <c r="L20" s="43"/>
    </row>
    <row r="21" spans="1:12" ht="15" customHeight="1" x14ac:dyDescent="0.25">
      <c r="A21" s="43"/>
      <c r="B21" s="43"/>
      <c r="C21" s="43"/>
      <c r="D21" s="43"/>
      <c r="E21" s="43"/>
      <c r="F21" s="43"/>
      <c r="G21" s="43"/>
      <c r="H21" s="43"/>
      <c r="I21" s="43"/>
      <c r="J21" s="43"/>
      <c r="K21" s="43"/>
      <c r="L21" s="43"/>
    </row>
    <row r="22" spans="1:12" ht="15" customHeight="1" x14ac:dyDescent="0.25">
      <c r="A22" s="43"/>
      <c r="B22" s="43"/>
      <c r="C22" s="43"/>
      <c r="D22" s="43"/>
      <c r="E22" s="43"/>
      <c r="F22" s="43"/>
      <c r="G22" s="43"/>
      <c r="H22" s="43"/>
      <c r="I22" s="43"/>
      <c r="J22" s="43"/>
      <c r="K22" s="43"/>
      <c r="L22" s="43"/>
    </row>
    <row r="23" spans="1:12" ht="15" customHeight="1" x14ac:dyDescent="0.25">
      <c r="A23" s="43"/>
      <c r="B23" s="43"/>
      <c r="C23" s="43"/>
      <c r="D23" s="43"/>
      <c r="E23" s="43"/>
      <c r="F23" s="43"/>
      <c r="G23" s="43"/>
      <c r="H23" s="43"/>
      <c r="I23" s="43"/>
      <c r="J23" s="43"/>
      <c r="K23" s="43"/>
      <c r="L23" s="43"/>
    </row>
    <row r="24" spans="1:12" ht="15" customHeight="1" x14ac:dyDescent="0.25">
      <c r="A24" s="43"/>
      <c r="B24" s="43"/>
      <c r="C24" s="43"/>
      <c r="D24" s="43"/>
      <c r="E24" s="43"/>
      <c r="F24" s="43"/>
      <c r="G24" s="43"/>
      <c r="H24" s="43"/>
      <c r="I24" s="43"/>
      <c r="J24" s="43"/>
      <c r="K24" s="43"/>
      <c r="L24" s="43"/>
    </row>
    <row r="25" spans="1:12" ht="15" customHeight="1" x14ac:dyDescent="0.25">
      <c r="A25" s="43"/>
      <c r="B25" s="43"/>
      <c r="C25" s="43"/>
      <c r="D25" s="43"/>
      <c r="E25" s="43"/>
      <c r="F25" s="43"/>
      <c r="G25" s="43"/>
      <c r="H25" s="43"/>
      <c r="I25" s="43"/>
      <c r="J25" s="43"/>
      <c r="K25" s="43"/>
      <c r="L25" s="43"/>
    </row>
    <row r="26" spans="1:12" ht="15" customHeight="1" x14ac:dyDescent="0.25">
      <c r="A26" s="43"/>
      <c r="B26" s="43"/>
      <c r="C26" s="43"/>
      <c r="D26" s="43"/>
      <c r="E26" s="43"/>
      <c r="F26" s="43"/>
      <c r="G26" s="43"/>
      <c r="H26" s="43"/>
      <c r="I26" s="43"/>
      <c r="J26" s="43"/>
      <c r="K26" s="43"/>
      <c r="L26" s="43"/>
    </row>
    <row r="27" spans="1:12" ht="15" customHeight="1" x14ac:dyDescent="0.25">
      <c r="A27" s="43"/>
      <c r="B27" s="43"/>
      <c r="C27" s="43"/>
      <c r="D27" s="43"/>
      <c r="E27" s="43"/>
      <c r="F27" s="43"/>
      <c r="G27" s="43"/>
      <c r="H27" s="43"/>
      <c r="I27" s="43"/>
      <c r="J27" s="43"/>
      <c r="K27" s="43"/>
      <c r="L27" s="43"/>
    </row>
    <row r="28" spans="1:12" x14ac:dyDescent="0.25">
      <c r="A28" s="43"/>
      <c r="B28" s="43"/>
      <c r="C28" s="43"/>
      <c r="D28" s="43"/>
      <c r="E28" s="43"/>
      <c r="F28" s="43"/>
      <c r="G28" s="43"/>
      <c r="H28" s="43"/>
      <c r="I28" s="43"/>
      <c r="J28" s="43"/>
      <c r="K28" s="43"/>
      <c r="L28" s="43"/>
    </row>
    <row r="29" spans="1:12" x14ac:dyDescent="0.25">
      <c r="A29" s="43"/>
      <c r="B29" s="43"/>
      <c r="C29" s="43"/>
      <c r="D29" s="43"/>
      <c r="E29" s="43"/>
      <c r="F29" s="43"/>
      <c r="G29" s="43"/>
      <c r="H29" s="43"/>
      <c r="I29" s="43"/>
      <c r="J29" s="43"/>
      <c r="K29" s="43"/>
      <c r="L29" s="43"/>
    </row>
    <row r="30" spans="1:12" x14ac:dyDescent="0.25">
      <c r="A30" s="43"/>
      <c r="B30" s="43"/>
      <c r="C30" s="43"/>
      <c r="D30" s="43"/>
      <c r="E30" s="43"/>
      <c r="F30" s="43"/>
      <c r="G30" s="43"/>
      <c r="H30" s="43"/>
      <c r="I30" s="43"/>
      <c r="J30" s="43"/>
      <c r="K30" s="43"/>
      <c r="L30" s="43"/>
    </row>
    <row r="31" spans="1:12" x14ac:dyDescent="0.25">
      <c r="A31" s="43"/>
      <c r="B31" s="43"/>
      <c r="C31" s="43"/>
      <c r="D31" s="43"/>
      <c r="E31" s="43"/>
      <c r="F31" s="43"/>
      <c r="G31" s="43"/>
      <c r="H31" s="43"/>
      <c r="I31" s="43"/>
      <c r="J31" s="43"/>
      <c r="K31" s="43"/>
      <c r="L31" s="43"/>
    </row>
    <row r="32" spans="1:12" x14ac:dyDescent="0.25">
      <c r="A32" s="43"/>
      <c r="B32" s="43"/>
      <c r="C32" s="43"/>
      <c r="D32" s="43"/>
      <c r="E32" s="43"/>
      <c r="F32" s="43"/>
      <c r="G32" s="43"/>
      <c r="H32" s="43"/>
      <c r="I32" s="43"/>
      <c r="J32" s="43"/>
      <c r="K32" s="43"/>
      <c r="L32" s="43"/>
    </row>
    <row r="33" spans="1:12" x14ac:dyDescent="0.25">
      <c r="A33" s="43"/>
      <c r="B33" s="43"/>
      <c r="C33" s="43"/>
      <c r="D33" s="43"/>
      <c r="E33" s="43"/>
      <c r="F33" s="43"/>
      <c r="G33" s="43"/>
      <c r="H33" s="43"/>
      <c r="I33" s="43"/>
      <c r="J33" s="43"/>
      <c r="K33" s="43"/>
      <c r="L33" s="43"/>
    </row>
    <row r="34" spans="1:12" x14ac:dyDescent="0.25">
      <c r="A34" s="43"/>
      <c r="B34" s="43"/>
      <c r="C34" s="43"/>
      <c r="D34" s="43"/>
      <c r="E34" s="43"/>
      <c r="F34" s="43"/>
      <c r="G34" s="43"/>
      <c r="H34" s="43"/>
      <c r="I34" s="43"/>
      <c r="J34" s="43"/>
      <c r="K34" s="43"/>
      <c r="L34" s="43"/>
    </row>
    <row r="35" spans="1:12" x14ac:dyDescent="0.25">
      <c r="A35" s="43"/>
      <c r="B35" s="43"/>
      <c r="C35" s="43"/>
      <c r="D35" s="43"/>
      <c r="E35" s="43"/>
      <c r="F35" s="43"/>
      <c r="G35" s="43"/>
      <c r="H35" s="43"/>
      <c r="I35" s="43"/>
      <c r="J35" s="43"/>
      <c r="K35" s="43"/>
      <c r="L35" s="43"/>
    </row>
  </sheetData>
  <mergeCells count="3">
    <mergeCell ref="A1:J1"/>
    <mergeCell ref="A3:L35"/>
    <mergeCell ref="A2:J2"/>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N40"/>
  <sheetViews>
    <sheetView workbookViewId="0">
      <selection activeCell="AB32" sqref="AB32"/>
    </sheetView>
  </sheetViews>
  <sheetFormatPr defaultRowHeight="15" x14ac:dyDescent="0.25"/>
  <cols>
    <col min="1" max="36" width="5.7109375" customWidth="1"/>
    <col min="37" max="37" width="5.5703125" customWidth="1"/>
    <col min="38" max="39" width="5.7109375" customWidth="1"/>
    <col min="40" max="40" width="7.5703125" customWidth="1"/>
  </cols>
  <sheetData>
    <row r="1" spans="1:40" x14ac:dyDescent="0.25">
      <c r="B1" t="s">
        <v>31</v>
      </c>
      <c r="C1" t="s">
        <v>5</v>
      </c>
      <c r="D1" t="s">
        <v>6</v>
      </c>
      <c r="E1" t="s">
        <v>32</v>
      </c>
      <c r="F1" t="s">
        <v>33</v>
      </c>
      <c r="G1" t="s">
        <v>7</v>
      </c>
      <c r="H1" t="s">
        <v>34</v>
      </c>
      <c r="I1" t="s">
        <v>35</v>
      </c>
      <c r="J1" t="s">
        <v>36</v>
      </c>
      <c r="K1" t="s">
        <v>37</v>
      </c>
      <c r="L1" t="s">
        <v>38</v>
      </c>
      <c r="M1" t="s">
        <v>39</v>
      </c>
      <c r="N1" t="s">
        <v>40</v>
      </c>
      <c r="O1" t="s">
        <v>41</v>
      </c>
      <c r="P1" t="s">
        <v>42</v>
      </c>
      <c r="Q1" t="s">
        <v>43</v>
      </c>
      <c r="R1" t="s">
        <v>44</v>
      </c>
      <c r="S1" t="s">
        <v>8</v>
      </c>
      <c r="T1" t="s">
        <v>45</v>
      </c>
      <c r="U1" t="s">
        <v>9</v>
      </c>
      <c r="V1" t="s">
        <v>46</v>
      </c>
      <c r="W1" t="s">
        <v>47</v>
      </c>
      <c r="X1" t="s">
        <v>48</v>
      </c>
      <c r="Y1" t="s">
        <v>49</v>
      </c>
      <c r="Z1" t="s">
        <v>50</v>
      </c>
      <c r="AA1" t="s">
        <v>51</v>
      </c>
      <c r="AB1" t="s">
        <v>52</v>
      </c>
      <c r="AC1" t="s">
        <v>53</v>
      </c>
      <c r="AD1" t="s">
        <v>10</v>
      </c>
      <c r="AE1" t="s">
        <v>54</v>
      </c>
      <c r="AF1" t="s">
        <v>55</v>
      </c>
      <c r="AG1" t="s">
        <v>56</v>
      </c>
      <c r="AH1" t="s">
        <v>57</v>
      </c>
      <c r="AI1" t="s">
        <v>58</v>
      </c>
      <c r="AJ1" t="s">
        <v>59</v>
      </c>
      <c r="AK1" t="s">
        <v>60</v>
      </c>
      <c r="AL1" t="s">
        <v>61</v>
      </c>
      <c r="AM1" t="s">
        <v>62</v>
      </c>
      <c r="AN1" t="s">
        <v>63</v>
      </c>
    </row>
    <row r="2" spans="1:40" x14ac:dyDescent="0.25">
      <c r="A2" t="s">
        <v>31</v>
      </c>
    </row>
    <row r="3" spans="1:40" x14ac:dyDescent="0.25">
      <c r="A3" t="s">
        <v>5</v>
      </c>
      <c r="D3">
        <v>1</v>
      </c>
      <c r="AN3">
        <v>1</v>
      </c>
    </row>
    <row r="4" spans="1:40" x14ac:dyDescent="0.25">
      <c r="A4" t="s">
        <v>6</v>
      </c>
    </row>
    <row r="5" spans="1:40" x14ac:dyDescent="0.25">
      <c r="A5" t="s">
        <v>32</v>
      </c>
    </row>
    <row r="6" spans="1:40" x14ac:dyDescent="0.25">
      <c r="A6" t="s">
        <v>33</v>
      </c>
    </row>
    <row r="7" spans="1:40" x14ac:dyDescent="0.25">
      <c r="A7" t="s">
        <v>7</v>
      </c>
    </row>
    <row r="8" spans="1:40" x14ac:dyDescent="0.25">
      <c r="A8" t="s">
        <v>34</v>
      </c>
      <c r="I8">
        <v>1</v>
      </c>
      <c r="Q8">
        <v>1</v>
      </c>
    </row>
    <row r="9" spans="1:40" x14ac:dyDescent="0.25">
      <c r="A9" t="s">
        <v>35</v>
      </c>
    </row>
    <row r="10" spans="1:40" x14ac:dyDescent="0.25">
      <c r="A10" t="s">
        <v>36</v>
      </c>
    </row>
    <row r="11" spans="1:40" x14ac:dyDescent="0.25">
      <c r="A11" t="s">
        <v>37</v>
      </c>
    </row>
    <row r="12" spans="1:40" x14ac:dyDescent="0.25">
      <c r="A12" t="s">
        <v>38</v>
      </c>
      <c r="Q12">
        <v>1</v>
      </c>
    </row>
    <row r="13" spans="1:40" x14ac:dyDescent="0.25">
      <c r="A13" t="s">
        <v>39</v>
      </c>
      <c r="N13">
        <v>1</v>
      </c>
      <c r="P13">
        <v>1</v>
      </c>
    </row>
    <row r="14" spans="1:40" x14ac:dyDescent="0.25">
      <c r="A14" t="s">
        <v>40</v>
      </c>
    </row>
    <row r="15" spans="1:40" x14ac:dyDescent="0.25">
      <c r="A15" t="s">
        <v>41</v>
      </c>
    </row>
    <row r="16" spans="1:40" x14ac:dyDescent="0.25">
      <c r="A16" t="s">
        <v>42</v>
      </c>
    </row>
    <row r="17" spans="1:29" x14ac:dyDescent="0.25">
      <c r="A17" t="s">
        <v>43</v>
      </c>
    </row>
    <row r="18" spans="1:29" x14ac:dyDescent="0.25">
      <c r="A18" t="s">
        <v>44</v>
      </c>
      <c r="Q18">
        <v>1</v>
      </c>
    </row>
    <row r="19" spans="1:29" x14ac:dyDescent="0.25">
      <c r="A19" t="s">
        <v>8</v>
      </c>
    </row>
    <row r="20" spans="1:29" x14ac:dyDescent="0.25">
      <c r="A20" t="s">
        <v>45</v>
      </c>
    </row>
    <row r="21" spans="1:29" x14ac:dyDescent="0.25">
      <c r="A21" t="s">
        <v>9</v>
      </c>
    </row>
    <row r="22" spans="1:29" x14ac:dyDescent="0.25">
      <c r="A22" t="s">
        <v>46</v>
      </c>
      <c r="W22">
        <v>1</v>
      </c>
    </row>
    <row r="23" spans="1:29" x14ac:dyDescent="0.25">
      <c r="A23" t="s">
        <v>47</v>
      </c>
    </row>
    <row r="24" spans="1:29" x14ac:dyDescent="0.25">
      <c r="A24" t="s">
        <v>48</v>
      </c>
    </row>
    <row r="25" spans="1:29" x14ac:dyDescent="0.25">
      <c r="A25" t="s">
        <v>49</v>
      </c>
    </row>
    <row r="26" spans="1:29" x14ac:dyDescent="0.25">
      <c r="A26" t="s">
        <v>50</v>
      </c>
    </row>
    <row r="27" spans="1:29" x14ac:dyDescent="0.25">
      <c r="A27" t="s">
        <v>51</v>
      </c>
    </row>
    <row r="28" spans="1:29" x14ac:dyDescent="0.25">
      <c r="A28" t="s">
        <v>52</v>
      </c>
    </row>
    <row r="29" spans="1:29" x14ac:dyDescent="0.25">
      <c r="A29" t="s">
        <v>53</v>
      </c>
    </row>
    <row r="30" spans="1:29" x14ac:dyDescent="0.25">
      <c r="A30" t="s">
        <v>10</v>
      </c>
      <c r="AC30">
        <v>1</v>
      </c>
    </row>
    <row r="31" spans="1:29" x14ac:dyDescent="0.25">
      <c r="A31" t="s">
        <v>54</v>
      </c>
      <c r="AB31">
        <v>1</v>
      </c>
    </row>
    <row r="32" spans="1:29" x14ac:dyDescent="0.25">
      <c r="A32" t="s">
        <v>55</v>
      </c>
    </row>
    <row r="33" spans="1:29" x14ac:dyDescent="0.25">
      <c r="A33" t="s">
        <v>56</v>
      </c>
    </row>
    <row r="34" spans="1:29" x14ac:dyDescent="0.25">
      <c r="A34" t="s">
        <v>57</v>
      </c>
    </row>
    <row r="35" spans="1:29" x14ac:dyDescent="0.25">
      <c r="A35" t="s">
        <v>58</v>
      </c>
    </row>
    <row r="36" spans="1:29" x14ac:dyDescent="0.25">
      <c r="A36" t="s">
        <v>59</v>
      </c>
    </row>
    <row r="37" spans="1:29" x14ac:dyDescent="0.25">
      <c r="A37" t="s">
        <v>60</v>
      </c>
    </row>
    <row r="38" spans="1:29" x14ac:dyDescent="0.25">
      <c r="A38" t="s">
        <v>61</v>
      </c>
    </row>
    <row r="39" spans="1:29" x14ac:dyDescent="0.25">
      <c r="A39" t="s">
        <v>62</v>
      </c>
      <c r="AC39">
        <v>1</v>
      </c>
    </row>
    <row r="40" spans="1:29" x14ac:dyDescent="0.25">
      <c r="A40" t="s">
        <v>63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N40"/>
  <sheetViews>
    <sheetView workbookViewId="0">
      <selection activeCell="K38" sqref="K38"/>
    </sheetView>
  </sheetViews>
  <sheetFormatPr defaultRowHeight="15" x14ac:dyDescent="0.25"/>
  <cols>
    <col min="1" max="36" width="5.7109375" customWidth="1"/>
    <col min="37" max="37" width="5.5703125" customWidth="1"/>
  </cols>
  <sheetData>
    <row r="1" spans="1:40" x14ac:dyDescent="0.25">
      <c r="B1" t="s">
        <v>31</v>
      </c>
      <c r="C1" t="s">
        <v>5</v>
      </c>
      <c r="D1" t="s">
        <v>6</v>
      </c>
      <c r="E1" t="s">
        <v>32</v>
      </c>
      <c r="F1" t="s">
        <v>33</v>
      </c>
      <c r="G1" t="s">
        <v>7</v>
      </c>
      <c r="H1" t="s">
        <v>34</v>
      </c>
      <c r="I1" t="s">
        <v>35</v>
      </c>
      <c r="J1" t="s">
        <v>36</v>
      </c>
      <c r="K1" t="s">
        <v>37</v>
      </c>
      <c r="L1" t="s">
        <v>38</v>
      </c>
      <c r="M1" t="s">
        <v>39</v>
      </c>
      <c r="N1" t="s">
        <v>40</v>
      </c>
      <c r="O1" t="s">
        <v>41</v>
      </c>
      <c r="P1" t="s">
        <v>42</v>
      </c>
      <c r="Q1" t="s">
        <v>43</v>
      </c>
      <c r="R1" t="s">
        <v>44</v>
      </c>
      <c r="S1" t="s">
        <v>8</v>
      </c>
      <c r="T1" t="s">
        <v>45</v>
      </c>
      <c r="U1" t="s">
        <v>9</v>
      </c>
      <c r="V1" t="s">
        <v>46</v>
      </c>
      <c r="W1" t="s">
        <v>47</v>
      </c>
      <c r="X1" t="s">
        <v>48</v>
      </c>
      <c r="Y1" t="s">
        <v>49</v>
      </c>
      <c r="Z1" t="s">
        <v>50</v>
      </c>
      <c r="AA1" t="s">
        <v>51</v>
      </c>
      <c r="AB1" t="s">
        <v>52</v>
      </c>
      <c r="AC1" t="s">
        <v>53</v>
      </c>
      <c r="AD1" t="s">
        <v>10</v>
      </c>
      <c r="AE1" t="s">
        <v>54</v>
      </c>
      <c r="AF1" t="s">
        <v>55</v>
      </c>
      <c r="AG1" t="s">
        <v>56</v>
      </c>
      <c r="AH1" t="s">
        <v>57</v>
      </c>
      <c r="AI1" t="s">
        <v>58</v>
      </c>
      <c r="AJ1" t="s">
        <v>59</v>
      </c>
      <c r="AK1" t="s">
        <v>60</v>
      </c>
      <c r="AL1" t="s">
        <v>61</v>
      </c>
      <c r="AM1" t="s">
        <v>62</v>
      </c>
      <c r="AN1" t="s">
        <v>63</v>
      </c>
    </row>
    <row r="2" spans="1:40" x14ac:dyDescent="0.25">
      <c r="A2" t="s">
        <v>31</v>
      </c>
    </row>
    <row r="3" spans="1:40" x14ac:dyDescent="0.25">
      <c r="A3" t="s">
        <v>5</v>
      </c>
    </row>
    <row r="4" spans="1:40" x14ac:dyDescent="0.25">
      <c r="A4" t="s">
        <v>6</v>
      </c>
      <c r="S4">
        <v>1</v>
      </c>
    </row>
    <row r="5" spans="1:40" x14ac:dyDescent="0.25">
      <c r="A5" t="s">
        <v>32</v>
      </c>
    </row>
    <row r="6" spans="1:40" x14ac:dyDescent="0.25">
      <c r="A6" t="s">
        <v>33</v>
      </c>
    </row>
    <row r="7" spans="1:40" x14ac:dyDescent="0.25">
      <c r="A7" t="s">
        <v>7</v>
      </c>
    </row>
    <row r="8" spans="1:40" x14ac:dyDescent="0.25">
      <c r="A8" t="s">
        <v>34</v>
      </c>
    </row>
    <row r="9" spans="1:40" x14ac:dyDescent="0.25">
      <c r="A9" t="s">
        <v>35</v>
      </c>
      <c r="J9">
        <v>1</v>
      </c>
    </row>
    <row r="10" spans="1:40" x14ac:dyDescent="0.25">
      <c r="A10" t="s">
        <v>36</v>
      </c>
    </row>
    <row r="11" spans="1:40" x14ac:dyDescent="0.25">
      <c r="A11" t="s">
        <v>37</v>
      </c>
    </row>
    <row r="12" spans="1:40" x14ac:dyDescent="0.25">
      <c r="A12" t="s">
        <v>38</v>
      </c>
    </row>
    <row r="13" spans="1:40" x14ac:dyDescent="0.25">
      <c r="A13" t="s">
        <v>39</v>
      </c>
    </row>
    <row r="14" spans="1:40" x14ac:dyDescent="0.25">
      <c r="A14" t="s">
        <v>40</v>
      </c>
      <c r="O14">
        <v>1</v>
      </c>
    </row>
    <row r="15" spans="1:40" x14ac:dyDescent="0.25">
      <c r="A15" t="s">
        <v>41</v>
      </c>
    </row>
    <row r="16" spans="1:40" x14ac:dyDescent="0.25">
      <c r="A16" t="s">
        <v>42</v>
      </c>
      <c r="O16">
        <v>1</v>
      </c>
    </row>
    <row r="17" spans="1:37" x14ac:dyDescent="0.25">
      <c r="A17" t="s">
        <v>43</v>
      </c>
      <c r="U17">
        <v>1</v>
      </c>
    </row>
    <row r="18" spans="1:37" x14ac:dyDescent="0.25">
      <c r="A18" t="s">
        <v>44</v>
      </c>
    </row>
    <row r="19" spans="1:37" x14ac:dyDescent="0.25">
      <c r="A19" t="s">
        <v>8</v>
      </c>
    </row>
    <row r="20" spans="1:37" x14ac:dyDescent="0.25">
      <c r="A20" t="s">
        <v>45</v>
      </c>
    </row>
    <row r="21" spans="1:37" x14ac:dyDescent="0.25">
      <c r="A21" t="s">
        <v>9</v>
      </c>
    </row>
    <row r="22" spans="1:37" x14ac:dyDescent="0.25">
      <c r="A22" t="s">
        <v>46</v>
      </c>
    </row>
    <row r="23" spans="1:37" x14ac:dyDescent="0.25">
      <c r="A23" t="s">
        <v>47</v>
      </c>
      <c r="AK23">
        <v>1</v>
      </c>
    </row>
    <row r="24" spans="1:37" x14ac:dyDescent="0.25">
      <c r="A24" t="s">
        <v>48</v>
      </c>
    </row>
    <row r="25" spans="1:37" x14ac:dyDescent="0.25">
      <c r="A25" t="s">
        <v>49</v>
      </c>
    </row>
    <row r="26" spans="1:37" x14ac:dyDescent="0.25">
      <c r="A26" t="s">
        <v>50</v>
      </c>
    </row>
    <row r="27" spans="1:37" x14ac:dyDescent="0.25">
      <c r="A27" t="s">
        <v>51</v>
      </c>
    </row>
    <row r="28" spans="1:37" x14ac:dyDescent="0.25">
      <c r="A28" t="s">
        <v>52</v>
      </c>
      <c r="Z28">
        <v>1</v>
      </c>
    </row>
    <row r="29" spans="1:37" x14ac:dyDescent="0.25">
      <c r="A29" t="s">
        <v>53</v>
      </c>
      <c r="Y29">
        <v>1</v>
      </c>
    </row>
    <row r="30" spans="1:37" x14ac:dyDescent="0.25">
      <c r="A30" t="s">
        <v>10</v>
      </c>
    </row>
    <row r="31" spans="1:37" x14ac:dyDescent="0.25">
      <c r="A31" t="s">
        <v>54</v>
      </c>
    </row>
    <row r="32" spans="1:37" x14ac:dyDescent="0.25">
      <c r="A32" t="s">
        <v>55</v>
      </c>
    </row>
    <row r="33" spans="1:19" x14ac:dyDescent="0.25">
      <c r="A33" t="s">
        <v>56</v>
      </c>
    </row>
    <row r="34" spans="1:19" x14ac:dyDescent="0.25">
      <c r="A34" t="s">
        <v>57</v>
      </c>
    </row>
    <row r="35" spans="1:19" x14ac:dyDescent="0.25">
      <c r="A35" t="s">
        <v>58</v>
      </c>
    </row>
    <row r="36" spans="1:19" x14ac:dyDescent="0.25">
      <c r="A36" t="s">
        <v>59</v>
      </c>
    </row>
    <row r="37" spans="1:19" x14ac:dyDescent="0.25">
      <c r="A37" t="s">
        <v>60</v>
      </c>
    </row>
    <row r="38" spans="1:19" x14ac:dyDescent="0.25">
      <c r="A38" t="s">
        <v>61</v>
      </c>
    </row>
    <row r="39" spans="1:19" x14ac:dyDescent="0.25">
      <c r="A39" t="s">
        <v>62</v>
      </c>
    </row>
    <row r="40" spans="1:19" x14ac:dyDescent="0.25">
      <c r="A40" t="s">
        <v>63</v>
      </c>
      <c r="S40">
        <v>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AN40"/>
  <sheetViews>
    <sheetView workbookViewId="0">
      <selection activeCell="W22" sqref="W22"/>
    </sheetView>
  </sheetViews>
  <sheetFormatPr defaultRowHeight="15" x14ac:dyDescent="0.25"/>
  <cols>
    <col min="1" max="36" width="5.7109375" customWidth="1"/>
    <col min="37" max="37" width="5.5703125" customWidth="1"/>
  </cols>
  <sheetData>
    <row r="1" spans="1:40" x14ac:dyDescent="0.25">
      <c r="B1" t="s">
        <v>31</v>
      </c>
      <c r="C1" t="s">
        <v>5</v>
      </c>
      <c r="D1" t="s">
        <v>6</v>
      </c>
      <c r="E1" t="s">
        <v>32</v>
      </c>
      <c r="F1" t="s">
        <v>33</v>
      </c>
      <c r="G1" t="s">
        <v>7</v>
      </c>
      <c r="H1" t="s">
        <v>34</v>
      </c>
      <c r="I1" t="s">
        <v>35</v>
      </c>
      <c r="J1" t="s">
        <v>36</v>
      </c>
      <c r="K1" t="s">
        <v>37</v>
      </c>
      <c r="L1" t="s">
        <v>38</v>
      </c>
      <c r="M1" t="s">
        <v>39</v>
      </c>
      <c r="N1" t="s">
        <v>40</v>
      </c>
      <c r="O1" t="s">
        <v>41</v>
      </c>
      <c r="P1" t="s">
        <v>42</v>
      </c>
      <c r="Q1" t="s">
        <v>43</v>
      </c>
      <c r="R1" t="s">
        <v>44</v>
      </c>
      <c r="S1" t="s">
        <v>8</v>
      </c>
      <c r="T1" t="s">
        <v>45</v>
      </c>
      <c r="U1" t="s">
        <v>9</v>
      </c>
      <c r="V1" t="s">
        <v>46</v>
      </c>
      <c r="W1" t="s">
        <v>47</v>
      </c>
      <c r="X1" t="s">
        <v>48</v>
      </c>
      <c r="Y1" t="s">
        <v>49</v>
      </c>
      <c r="Z1" t="s">
        <v>50</v>
      </c>
      <c r="AA1" t="s">
        <v>51</v>
      </c>
      <c r="AB1" t="s">
        <v>52</v>
      </c>
      <c r="AC1" t="s">
        <v>53</v>
      </c>
      <c r="AD1" t="s">
        <v>10</v>
      </c>
      <c r="AE1" t="s">
        <v>54</v>
      </c>
      <c r="AF1" t="s">
        <v>55</v>
      </c>
      <c r="AG1" t="s">
        <v>56</v>
      </c>
      <c r="AH1" t="s">
        <v>57</v>
      </c>
      <c r="AI1" t="s">
        <v>58</v>
      </c>
      <c r="AJ1" t="s">
        <v>59</v>
      </c>
      <c r="AK1" t="s">
        <v>60</v>
      </c>
      <c r="AL1" t="s">
        <v>61</v>
      </c>
      <c r="AM1" t="s">
        <v>62</v>
      </c>
      <c r="AN1" t="s">
        <v>63</v>
      </c>
    </row>
    <row r="2" spans="1:40" x14ac:dyDescent="0.25">
      <c r="A2" t="s">
        <v>31</v>
      </c>
    </row>
    <row r="3" spans="1:40" x14ac:dyDescent="0.25">
      <c r="A3" t="s">
        <v>5</v>
      </c>
    </row>
    <row r="4" spans="1:40" x14ac:dyDescent="0.25">
      <c r="A4" t="s">
        <v>6</v>
      </c>
    </row>
    <row r="5" spans="1:40" x14ac:dyDescent="0.25">
      <c r="A5" t="s">
        <v>32</v>
      </c>
    </row>
    <row r="6" spans="1:40" x14ac:dyDescent="0.25">
      <c r="A6" t="s">
        <v>33</v>
      </c>
    </row>
    <row r="7" spans="1:40" x14ac:dyDescent="0.25">
      <c r="A7" t="s">
        <v>7</v>
      </c>
    </row>
    <row r="8" spans="1:40" x14ac:dyDescent="0.25">
      <c r="A8" t="s">
        <v>34</v>
      </c>
    </row>
    <row r="9" spans="1:40" x14ac:dyDescent="0.25">
      <c r="A9" t="s">
        <v>35</v>
      </c>
    </row>
    <row r="10" spans="1:40" x14ac:dyDescent="0.25">
      <c r="A10" t="s">
        <v>36</v>
      </c>
    </row>
    <row r="11" spans="1:40" x14ac:dyDescent="0.25">
      <c r="A11" t="s">
        <v>37</v>
      </c>
    </row>
    <row r="12" spans="1:40" x14ac:dyDescent="0.25">
      <c r="A12" t="s">
        <v>38</v>
      </c>
    </row>
    <row r="13" spans="1:40" x14ac:dyDescent="0.25">
      <c r="A13" t="s">
        <v>39</v>
      </c>
    </row>
    <row r="14" spans="1:40" x14ac:dyDescent="0.25">
      <c r="A14" t="s">
        <v>40</v>
      </c>
    </row>
    <row r="15" spans="1:40" x14ac:dyDescent="0.25">
      <c r="A15" t="s">
        <v>41</v>
      </c>
    </row>
    <row r="16" spans="1:40" x14ac:dyDescent="0.25">
      <c r="A16" t="s">
        <v>42</v>
      </c>
    </row>
    <row r="17" spans="1:23" x14ac:dyDescent="0.25">
      <c r="A17" t="s">
        <v>43</v>
      </c>
    </row>
    <row r="18" spans="1:23" x14ac:dyDescent="0.25">
      <c r="A18" t="s">
        <v>44</v>
      </c>
    </row>
    <row r="19" spans="1:23" x14ac:dyDescent="0.25">
      <c r="A19" t="s">
        <v>8</v>
      </c>
    </row>
    <row r="20" spans="1:23" x14ac:dyDescent="0.25">
      <c r="A20" t="s">
        <v>45</v>
      </c>
    </row>
    <row r="21" spans="1:23" x14ac:dyDescent="0.25">
      <c r="A21" t="s">
        <v>9</v>
      </c>
    </row>
    <row r="22" spans="1:23" x14ac:dyDescent="0.25">
      <c r="A22" t="s">
        <v>46</v>
      </c>
      <c r="W22">
        <v>1</v>
      </c>
    </row>
    <row r="23" spans="1:23" x14ac:dyDescent="0.25">
      <c r="A23" t="s">
        <v>47</v>
      </c>
    </row>
    <row r="24" spans="1:23" x14ac:dyDescent="0.25">
      <c r="A24" t="s">
        <v>48</v>
      </c>
    </row>
    <row r="25" spans="1:23" x14ac:dyDescent="0.25">
      <c r="A25" t="s">
        <v>49</v>
      </c>
    </row>
    <row r="26" spans="1:23" x14ac:dyDescent="0.25">
      <c r="A26" t="s">
        <v>50</v>
      </c>
    </row>
    <row r="27" spans="1:23" x14ac:dyDescent="0.25">
      <c r="A27" t="s">
        <v>51</v>
      </c>
    </row>
    <row r="28" spans="1:23" x14ac:dyDescent="0.25">
      <c r="A28" t="s">
        <v>52</v>
      </c>
    </row>
    <row r="29" spans="1:23" x14ac:dyDescent="0.25">
      <c r="A29" t="s">
        <v>53</v>
      </c>
    </row>
    <row r="30" spans="1:23" x14ac:dyDescent="0.25">
      <c r="A30" t="s">
        <v>10</v>
      </c>
    </row>
    <row r="31" spans="1:23" x14ac:dyDescent="0.25">
      <c r="A31" t="s">
        <v>54</v>
      </c>
    </row>
    <row r="32" spans="1:23" x14ac:dyDescent="0.25">
      <c r="A32" t="s">
        <v>55</v>
      </c>
    </row>
    <row r="33" spans="1:1" x14ac:dyDescent="0.25">
      <c r="A33" t="s">
        <v>56</v>
      </c>
    </row>
    <row r="34" spans="1:1" x14ac:dyDescent="0.25">
      <c r="A34" t="s">
        <v>57</v>
      </c>
    </row>
    <row r="35" spans="1:1" x14ac:dyDescent="0.25">
      <c r="A35" t="s">
        <v>58</v>
      </c>
    </row>
    <row r="36" spans="1:1" x14ac:dyDescent="0.25">
      <c r="A36" t="s">
        <v>59</v>
      </c>
    </row>
    <row r="37" spans="1:1" x14ac:dyDescent="0.25">
      <c r="A37" t="s">
        <v>60</v>
      </c>
    </row>
    <row r="38" spans="1:1" x14ac:dyDescent="0.25">
      <c r="A38" t="s">
        <v>61</v>
      </c>
    </row>
    <row r="39" spans="1:1" x14ac:dyDescent="0.25">
      <c r="A39" t="s">
        <v>62</v>
      </c>
    </row>
    <row r="40" spans="1:1" x14ac:dyDescent="0.25">
      <c r="A40" t="s">
        <v>63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AN40"/>
  <sheetViews>
    <sheetView workbookViewId="0">
      <selection activeCell="AC33" sqref="AC33"/>
    </sheetView>
  </sheetViews>
  <sheetFormatPr defaultRowHeight="15" x14ac:dyDescent="0.25"/>
  <cols>
    <col min="1" max="36" width="5.7109375" customWidth="1"/>
    <col min="37" max="37" width="5.5703125" customWidth="1"/>
    <col min="38" max="38" width="6.140625" customWidth="1"/>
  </cols>
  <sheetData>
    <row r="1" spans="1:40" x14ac:dyDescent="0.25">
      <c r="B1" t="s">
        <v>31</v>
      </c>
      <c r="C1" t="s">
        <v>5</v>
      </c>
      <c r="D1" t="s">
        <v>6</v>
      </c>
      <c r="E1" t="s">
        <v>32</v>
      </c>
      <c r="F1" t="s">
        <v>33</v>
      </c>
      <c r="G1" t="s">
        <v>7</v>
      </c>
      <c r="H1" t="s">
        <v>34</v>
      </c>
      <c r="I1" t="s">
        <v>35</v>
      </c>
      <c r="J1" t="s">
        <v>36</v>
      </c>
      <c r="K1" t="s">
        <v>37</v>
      </c>
      <c r="L1" t="s">
        <v>38</v>
      </c>
      <c r="M1" t="s">
        <v>39</v>
      </c>
      <c r="N1" t="s">
        <v>40</v>
      </c>
      <c r="O1" t="s">
        <v>41</v>
      </c>
      <c r="P1" t="s">
        <v>42</v>
      </c>
      <c r="Q1" t="s">
        <v>43</v>
      </c>
      <c r="R1" t="s">
        <v>44</v>
      </c>
      <c r="S1" t="s">
        <v>8</v>
      </c>
      <c r="T1" t="s">
        <v>45</v>
      </c>
      <c r="U1" t="s">
        <v>9</v>
      </c>
      <c r="V1" t="s">
        <v>46</v>
      </c>
      <c r="W1" t="s">
        <v>47</v>
      </c>
      <c r="X1" t="s">
        <v>48</v>
      </c>
      <c r="Y1" t="s">
        <v>49</v>
      </c>
      <c r="Z1" t="s">
        <v>50</v>
      </c>
      <c r="AA1" t="s">
        <v>51</v>
      </c>
      <c r="AB1" t="s">
        <v>52</v>
      </c>
      <c r="AC1" t="s">
        <v>53</v>
      </c>
      <c r="AD1" t="s">
        <v>10</v>
      </c>
      <c r="AE1" t="s">
        <v>54</v>
      </c>
      <c r="AF1" t="s">
        <v>55</v>
      </c>
      <c r="AG1" t="s">
        <v>56</v>
      </c>
      <c r="AH1" t="s">
        <v>57</v>
      </c>
      <c r="AI1" t="s">
        <v>58</v>
      </c>
      <c r="AJ1" t="s">
        <v>59</v>
      </c>
      <c r="AK1" t="s">
        <v>60</v>
      </c>
      <c r="AL1" t="s">
        <v>61</v>
      </c>
      <c r="AM1" t="s">
        <v>62</v>
      </c>
      <c r="AN1" t="s">
        <v>63</v>
      </c>
    </row>
    <row r="2" spans="1:40" x14ac:dyDescent="0.25">
      <c r="A2" t="s">
        <v>31</v>
      </c>
    </row>
    <row r="3" spans="1:40" x14ac:dyDescent="0.25">
      <c r="A3" t="s">
        <v>5</v>
      </c>
    </row>
    <row r="4" spans="1:40" x14ac:dyDescent="0.25">
      <c r="A4" t="s">
        <v>6</v>
      </c>
    </row>
    <row r="5" spans="1:40" x14ac:dyDescent="0.25">
      <c r="A5" t="s">
        <v>32</v>
      </c>
    </row>
    <row r="6" spans="1:40" x14ac:dyDescent="0.25">
      <c r="A6" t="s">
        <v>33</v>
      </c>
    </row>
    <row r="7" spans="1:40" x14ac:dyDescent="0.25">
      <c r="A7" t="s">
        <v>7</v>
      </c>
    </row>
    <row r="8" spans="1:40" x14ac:dyDescent="0.25">
      <c r="A8" t="s">
        <v>34</v>
      </c>
    </row>
    <row r="9" spans="1:40" x14ac:dyDescent="0.25">
      <c r="A9" t="s">
        <v>35</v>
      </c>
    </row>
    <row r="10" spans="1:40" x14ac:dyDescent="0.25">
      <c r="A10" t="s">
        <v>36</v>
      </c>
    </row>
    <row r="11" spans="1:40" x14ac:dyDescent="0.25">
      <c r="A11" t="s">
        <v>37</v>
      </c>
      <c r="L11">
        <v>1</v>
      </c>
    </row>
    <row r="12" spans="1:40" x14ac:dyDescent="0.25">
      <c r="A12" t="s">
        <v>38</v>
      </c>
    </row>
    <row r="13" spans="1:40" x14ac:dyDescent="0.25">
      <c r="A13" t="s">
        <v>39</v>
      </c>
    </row>
    <row r="14" spans="1:40" x14ac:dyDescent="0.25">
      <c r="A14" t="s">
        <v>40</v>
      </c>
    </row>
    <row r="15" spans="1:40" x14ac:dyDescent="0.25">
      <c r="A15" t="s">
        <v>41</v>
      </c>
      <c r="R15">
        <v>1</v>
      </c>
    </row>
    <row r="16" spans="1:40" x14ac:dyDescent="0.25">
      <c r="A16" t="s">
        <v>42</v>
      </c>
    </row>
    <row r="17" spans="1:31" x14ac:dyDescent="0.25">
      <c r="A17" t="s">
        <v>43</v>
      </c>
    </row>
    <row r="18" spans="1:31" x14ac:dyDescent="0.25">
      <c r="A18" t="s">
        <v>44</v>
      </c>
    </row>
    <row r="19" spans="1:31" x14ac:dyDescent="0.25">
      <c r="A19" t="s">
        <v>8</v>
      </c>
      <c r="H19">
        <v>1</v>
      </c>
    </row>
    <row r="20" spans="1:31" x14ac:dyDescent="0.25">
      <c r="A20" t="s">
        <v>45</v>
      </c>
    </row>
    <row r="21" spans="1:31" x14ac:dyDescent="0.25">
      <c r="A21" t="s">
        <v>9</v>
      </c>
    </row>
    <row r="22" spans="1:31" x14ac:dyDescent="0.25">
      <c r="A22" t="s">
        <v>46</v>
      </c>
    </row>
    <row r="23" spans="1:31" x14ac:dyDescent="0.25">
      <c r="A23" t="s">
        <v>47</v>
      </c>
    </row>
    <row r="24" spans="1:31" x14ac:dyDescent="0.25">
      <c r="A24" t="s">
        <v>48</v>
      </c>
    </row>
    <row r="25" spans="1:31" x14ac:dyDescent="0.25">
      <c r="A25" t="s">
        <v>49</v>
      </c>
      <c r="H25">
        <v>1</v>
      </c>
    </row>
    <row r="26" spans="1:31" x14ac:dyDescent="0.25">
      <c r="A26" t="s">
        <v>50</v>
      </c>
    </row>
    <row r="27" spans="1:31" x14ac:dyDescent="0.25">
      <c r="A27" t="s">
        <v>51</v>
      </c>
    </row>
    <row r="28" spans="1:31" x14ac:dyDescent="0.25">
      <c r="A28" t="s">
        <v>52</v>
      </c>
    </row>
    <row r="29" spans="1:31" x14ac:dyDescent="0.25">
      <c r="A29" t="s">
        <v>53</v>
      </c>
    </row>
    <row r="30" spans="1:31" x14ac:dyDescent="0.25">
      <c r="A30" t="s">
        <v>10</v>
      </c>
    </row>
    <row r="31" spans="1:31" x14ac:dyDescent="0.25">
      <c r="A31" t="s">
        <v>54</v>
      </c>
    </row>
    <row r="32" spans="1:31" x14ac:dyDescent="0.25">
      <c r="A32" t="s">
        <v>55</v>
      </c>
      <c r="AE32">
        <v>1</v>
      </c>
    </row>
    <row r="33" spans="1:34" x14ac:dyDescent="0.25">
      <c r="A33" t="s">
        <v>56</v>
      </c>
      <c r="AD33">
        <v>1</v>
      </c>
    </row>
    <row r="34" spans="1:34" x14ac:dyDescent="0.25">
      <c r="A34" t="s">
        <v>57</v>
      </c>
    </row>
    <row r="35" spans="1:34" x14ac:dyDescent="0.25">
      <c r="A35" t="s">
        <v>58</v>
      </c>
      <c r="AH35">
        <v>1</v>
      </c>
    </row>
    <row r="36" spans="1:34" x14ac:dyDescent="0.25">
      <c r="A36" t="s">
        <v>59</v>
      </c>
    </row>
    <row r="37" spans="1:34" x14ac:dyDescent="0.25">
      <c r="A37" t="s">
        <v>60</v>
      </c>
    </row>
    <row r="38" spans="1:34" x14ac:dyDescent="0.25">
      <c r="A38" t="s">
        <v>61</v>
      </c>
      <c r="B38">
        <v>1</v>
      </c>
    </row>
    <row r="39" spans="1:34" x14ac:dyDescent="0.25">
      <c r="A39" t="s">
        <v>62</v>
      </c>
    </row>
    <row r="40" spans="1:34" x14ac:dyDescent="0.25">
      <c r="A40" t="s">
        <v>63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workbookViewId="0">
      <selection activeCell="R19" sqref="R19"/>
    </sheetView>
  </sheetViews>
  <sheetFormatPr defaultRowHeight="15" x14ac:dyDescent="0.25"/>
  <cols>
    <col min="1" max="36" width="5.7109375" customWidth="1"/>
    <col min="37" max="37" width="5.5703125" customWidth="1"/>
    <col min="38" max="38" width="6.140625" customWidth="1"/>
  </cols>
  <sheetData>
    <row r="1" spans="1:40" x14ac:dyDescent="0.25">
      <c r="B1" t="s">
        <v>31</v>
      </c>
      <c r="C1" t="s">
        <v>5</v>
      </c>
      <c r="D1" t="s">
        <v>6</v>
      </c>
      <c r="E1" t="s">
        <v>32</v>
      </c>
      <c r="F1" t="s">
        <v>33</v>
      </c>
      <c r="G1" t="s">
        <v>7</v>
      </c>
      <c r="H1" t="s">
        <v>34</v>
      </c>
      <c r="I1" t="s">
        <v>35</v>
      </c>
      <c r="J1" t="s">
        <v>36</v>
      </c>
      <c r="K1" t="s">
        <v>37</v>
      </c>
      <c r="L1" t="s">
        <v>38</v>
      </c>
      <c r="M1" t="s">
        <v>39</v>
      </c>
      <c r="N1" t="s">
        <v>40</v>
      </c>
      <c r="O1" t="s">
        <v>41</v>
      </c>
      <c r="P1" t="s">
        <v>42</v>
      </c>
      <c r="Q1" t="s">
        <v>43</v>
      </c>
      <c r="R1" t="s">
        <v>44</v>
      </c>
      <c r="S1" t="s">
        <v>8</v>
      </c>
      <c r="T1" t="s">
        <v>45</v>
      </c>
      <c r="U1" t="s">
        <v>9</v>
      </c>
      <c r="V1" t="s">
        <v>46</v>
      </c>
      <c r="W1" t="s">
        <v>47</v>
      </c>
      <c r="X1" t="s">
        <v>48</v>
      </c>
      <c r="Y1" t="s">
        <v>49</v>
      </c>
      <c r="Z1" t="s">
        <v>50</v>
      </c>
      <c r="AA1" t="s">
        <v>51</v>
      </c>
      <c r="AB1" t="s">
        <v>52</v>
      </c>
      <c r="AC1" t="s">
        <v>53</v>
      </c>
      <c r="AD1" t="s">
        <v>10</v>
      </c>
      <c r="AE1" t="s">
        <v>54</v>
      </c>
      <c r="AF1" t="s">
        <v>55</v>
      </c>
      <c r="AG1" t="s">
        <v>56</v>
      </c>
      <c r="AH1" t="s">
        <v>57</v>
      </c>
      <c r="AI1" t="s">
        <v>58</v>
      </c>
      <c r="AJ1" t="s">
        <v>59</v>
      </c>
      <c r="AK1" t="s">
        <v>60</v>
      </c>
      <c r="AL1" t="s">
        <v>61</v>
      </c>
      <c r="AM1" t="s">
        <v>62</v>
      </c>
      <c r="AN1" t="s">
        <v>63</v>
      </c>
    </row>
    <row r="2" spans="1:40" x14ac:dyDescent="0.25">
      <c r="A2" t="s">
        <v>31</v>
      </c>
      <c r="E2">
        <v>1</v>
      </c>
    </row>
    <row r="3" spans="1:40" x14ac:dyDescent="0.25">
      <c r="A3" t="s">
        <v>5</v>
      </c>
    </row>
    <row r="4" spans="1:40" x14ac:dyDescent="0.25">
      <c r="A4" t="s">
        <v>6</v>
      </c>
    </row>
    <row r="5" spans="1:40" x14ac:dyDescent="0.25">
      <c r="A5" t="s">
        <v>32</v>
      </c>
    </row>
    <row r="6" spans="1:40" x14ac:dyDescent="0.25">
      <c r="A6" t="s">
        <v>33</v>
      </c>
    </row>
    <row r="7" spans="1:40" x14ac:dyDescent="0.25">
      <c r="A7" t="s">
        <v>7</v>
      </c>
    </row>
    <row r="8" spans="1:40" x14ac:dyDescent="0.25">
      <c r="A8" t="s">
        <v>34</v>
      </c>
      <c r="I8">
        <v>1</v>
      </c>
      <c r="J8">
        <v>1</v>
      </c>
      <c r="Q8">
        <v>1</v>
      </c>
    </row>
    <row r="9" spans="1:40" x14ac:dyDescent="0.25">
      <c r="A9" t="s">
        <v>35</v>
      </c>
    </row>
    <row r="10" spans="1:40" x14ac:dyDescent="0.25">
      <c r="A10" t="s">
        <v>36</v>
      </c>
    </row>
    <row r="11" spans="1:40" x14ac:dyDescent="0.25">
      <c r="A11" t="s">
        <v>37</v>
      </c>
    </row>
    <row r="12" spans="1:40" x14ac:dyDescent="0.25">
      <c r="A12" t="s">
        <v>38</v>
      </c>
      <c r="N12">
        <v>1</v>
      </c>
      <c r="Q12">
        <v>1</v>
      </c>
    </row>
    <row r="13" spans="1:40" x14ac:dyDescent="0.25">
      <c r="A13" t="s">
        <v>39</v>
      </c>
    </row>
    <row r="14" spans="1:40" x14ac:dyDescent="0.25">
      <c r="A14" t="s">
        <v>40</v>
      </c>
    </row>
    <row r="15" spans="1:40" x14ac:dyDescent="0.25">
      <c r="A15" t="s">
        <v>41</v>
      </c>
    </row>
    <row r="16" spans="1:40" x14ac:dyDescent="0.25">
      <c r="A16" t="s">
        <v>42</v>
      </c>
    </row>
    <row r="17" spans="1:29" x14ac:dyDescent="0.25">
      <c r="A17" t="s">
        <v>43</v>
      </c>
    </row>
    <row r="18" spans="1:29" x14ac:dyDescent="0.25">
      <c r="A18" t="s">
        <v>44</v>
      </c>
      <c r="Q18">
        <v>1</v>
      </c>
      <c r="U18">
        <v>1</v>
      </c>
    </row>
    <row r="19" spans="1:29" x14ac:dyDescent="0.25">
      <c r="A19" t="s">
        <v>8</v>
      </c>
    </row>
    <row r="20" spans="1:29" x14ac:dyDescent="0.25">
      <c r="A20" t="s">
        <v>45</v>
      </c>
    </row>
    <row r="21" spans="1:29" x14ac:dyDescent="0.25">
      <c r="A21" t="s">
        <v>9</v>
      </c>
    </row>
    <row r="22" spans="1:29" x14ac:dyDescent="0.25">
      <c r="A22" t="s">
        <v>46</v>
      </c>
    </row>
    <row r="23" spans="1:29" x14ac:dyDescent="0.25">
      <c r="A23" t="s">
        <v>47</v>
      </c>
    </row>
    <row r="24" spans="1:29" x14ac:dyDescent="0.25">
      <c r="A24" t="s">
        <v>48</v>
      </c>
    </row>
    <row r="25" spans="1:29" x14ac:dyDescent="0.25">
      <c r="A25" t="s">
        <v>49</v>
      </c>
    </row>
    <row r="26" spans="1:29" x14ac:dyDescent="0.25">
      <c r="A26" t="s">
        <v>50</v>
      </c>
    </row>
    <row r="27" spans="1:29" x14ac:dyDescent="0.25">
      <c r="A27" t="s">
        <v>51</v>
      </c>
    </row>
    <row r="28" spans="1:29" x14ac:dyDescent="0.25">
      <c r="A28" t="s">
        <v>52</v>
      </c>
    </row>
    <row r="29" spans="1:29" x14ac:dyDescent="0.25">
      <c r="A29" t="s">
        <v>53</v>
      </c>
    </row>
    <row r="30" spans="1:29" x14ac:dyDescent="0.25">
      <c r="A30" t="s">
        <v>10</v>
      </c>
      <c r="Y30">
        <v>1</v>
      </c>
      <c r="AC30">
        <v>1</v>
      </c>
    </row>
    <row r="31" spans="1:29" x14ac:dyDescent="0.25">
      <c r="A31" t="s">
        <v>54</v>
      </c>
      <c r="Z31">
        <v>1</v>
      </c>
      <c r="AB31">
        <v>1</v>
      </c>
    </row>
    <row r="32" spans="1:29" x14ac:dyDescent="0.25">
      <c r="A32" t="s">
        <v>55</v>
      </c>
    </row>
    <row r="33" spans="1:39" x14ac:dyDescent="0.25">
      <c r="A33" t="s">
        <v>56</v>
      </c>
    </row>
    <row r="34" spans="1:39" x14ac:dyDescent="0.25">
      <c r="A34" t="s">
        <v>57</v>
      </c>
      <c r="AG34">
        <v>1</v>
      </c>
      <c r="AM34">
        <v>1</v>
      </c>
    </row>
    <row r="35" spans="1:39" x14ac:dyDescent="0.25">
      <c r="A35" t="s">
        <v>58</v>
      </c>
    </row>
    <row r="36" spans="1:39" x14ac:dyDescent="0.25">
      <c r="A36" t="s">
        <v>59</v>
      </c>
    </row>
    <row r="37" spans="1:39" x14ac:dyDescent="0.25">
      <c r="A37" t="s">
        <v>60</v>
      </c>
    </row>
    <row r="38" spans="1:39" x14ac:dyDescent="0.25">
      <c r="A38" t="s">
        <v>61</v>
      </c>
    </row>
    <row r="39" spans="1:39" x14ac:dyDescent="0.25">
      <c r="A39" t="s">
        <v>62</v>
      </c>
    </row>
    <row r="40" spans="1:39" x14ac:dyDescent="0.25">
      <c r="A40" t="s">
        <v>63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E13" sqref="E13"/>
    </sheetView>
  </sheetViews>
  <sheetFormatPr defaultRowHeight="15" x14ac:dyDescent="0.25"/>
  <sheetData>
    <row r="1" spans="1:1" x14ac:dyDescent="0.25">
      <c r="A1" s="3" t="s">
        <v>64</v>
      </c>
    </row>
    <row r="2" spans="1:1" x14ac:dyDescent="0.25">
      <c r="A2" s="3" t="s">
        <v>65</v>
      </c>
    </row>
    <row r="3" spans="1:1" x14ac:dyDescent="0.25">
      <c r="A3" s="3" t="s">
        <v>66</v>
      </c>
    </row>
    <row r="4" spans="1:1" x14ac:dyDescent="0.25">
      <c r="A4" s="3" t="s">
        <v>67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D13" sqref="D13"/>
    </sheetView>
  </sheetViews>
  <sheetFormatPr defaultRowHeight="15" x14ac:dyDescent="0.25"/>
  <cols>
    <col min="1" max="16384" width="9.140625" style="3"/>
  </cols>
  <sheetData>
    <row r="1" spans="1:5" x14ac:dyDescent="0.25">
      <c r="A1" s="4"/>
      <c r="B1" s="4" t="s">
        <v>64</v>
      </c>
      <c r="C1" s="4" t="s">
        <v>65</v>
      </c>
      <c r="D1" s="4" t="s">
        <v>66</v>
      </c>
      <c r="E1" s="4" t="s">
        <v>67</v>
      </c>
    </row>
    <row r="2" spans="1:5" x14ac:dyDescent="0.25">
      <c r="A2" s="4" t="s">
        <v>19</v>
      </c>
      <c r="B2" s="4">
        <v>-6.4253142766542579E-2</v>
      </c>
      <c r="C2" s="4">
        <v>1.0052001096779646</v>
      </c>
      <c r="D2" s="4">
        <v>0.23336287634796199</v>
      </c>
      <c r="E2" s="4">
        <v>0.10489703183753199</v>
      </c>
    </row>
    <row r="3" spans="1:5" x14ac:dyDescent="0.25">
      <c r="A3" s="4" t="s">
        <v>20</v>
      </c>
      <c r="B3" s="4">
        <v>-6.4253142766542579E-2</v>
      </c>
      <c r="C3" s="4">
        <v>1.0052001096779646</v>
      </c>
      <c r="D3" s="4">
        <v>0.23336287634796199</v>
      </c>
      <c r="E3" s="4">
        <v>0.10489703183753199</v>
      </c>
    </row>
    <row r="4" spans="1:5" x14ac:dyDescent="0.25">
      <c r="A4" s="4" t="s">
        <v>21</v>
      </c>
      <c r="B4" s="4">
        <v>-5.0319227920927696E-2</v>
      </c>
      <c r="C4" s="4">
        <v>1.0100370037357269</v>
      </c>
      <c r="D4" s="4">
        <v>0.47632014568443054</v>
      </c>
      <c r="E4" s="4">
        <v>0.20991267816860448</v>
      </c>
    </row>
    <row r="5" spans="1:5" x14ac:dyDescent="0.25">
      <c r="A5" s="4" t="s">
        <v>22</v>
      </c>
      <c r="B5" s="4">
        <v>-5.0319227920927696E-2</v>
      </c>
      <c r="C5" s="4">
        <v>1.0100370037357269</v>
      </c>
      <c r="D5" s="4">
        <v>0.47632014568443054</v>
      </c>
      <c r="E5" s="4">
        <v>0.20991267816860448</v>
      </c>
    </row>
    <row r="6" spans="1:5" x14ac:dyDescent="0.25">
      <c r="A6" s="4" t="s">
        <v>23</v>
      </c>
      <c r="B6" s="4">
        <v>-5.0319227920927696E-2</v>
      </c>
      <c r="C6" s="4">
        <v>1.0100370037357269</v>
      </c>
      <c r="D6" s="4">
        <v>0.47632014568443054</v>
      </c>
      <c r="E6" s="4">
        <v>0.20991267816860448</v>
      </c>
    </row>
    <row r="7" spans="1:5" x14ac:dyDescent="0.25">
      <c r="A7" s="4" t="s">
        <v>24</v>
      </c>
      <c r="B7" s="4">
        <v>-5.0319227920927696E-2</v>
      </c>
      <c r="C7" s="4">
        <v>1.0100370037357269</v>
      </c>
      <c r="D7" s="4">
        <v>0.47632014568443054</v>
      </c>
      <c r="E7" s="4">
        <v>0.20991267816860448</v>
      </c>
    </row>
    <row r="8" spans="1:5" x14ac:dyDescent="0.25">
      <c r="A8" s="4" t="s">
        <v>25</v>
      </c>
      <c r="B8" s="4">
        <v>-5.0319227920927696E-2</v>
      </c>
      <c r="C8" s="4">
        <v>1.0100370037357269</v>
      </c>
      <c r="D8" s="4">
        <v>0.47632014568443054</v>
      </c>
      <c r="E8" s="4">
        <v>0.20991267816860448</v>
      </c>
    </row>
    <row r="9" spans="1:5" x14ac:dyDescent="0.25">
      <c r="A9" s="4" t="s">
        <v>26</v>
      </c>
      <c r="B9" s="4">
        <v>-5.0319227920927696E-2</v>
      </c>
      <c r="C9" s="4">
        <v>1.0100370037357269</v>
      </c>
      <c r="D9" s="4">
        <v>0.47632014568443054</v>
      </c>
      <c r="E9" s="4">
        <v>0.20991267816860448</v>
      </c>
    </row>
    <row r="10" spans="1:5" x14ac:dyDescent="0.25">
      <c r="A10" s="4" t="s">
        <v>27</v>
      </c>
      <c r="B10" s="4">
        <v>-4.0639406800963722E-2</v>
      </c>
      <c r="C10" s="4">
        <v>1.0073213606618256</v>
      </c>
      <c r="D10" s="4">
        <v>0.71969175798682417</v>
      </c>
      <c r="E10" s="4">
        <v>0.31060213564498645</v>
      </c>
    </row>
    <row r="11" spans="1:5" x14ac:dyDescent="0.25">
      <c r="A11" s="4" t="s">
        <v>28</v>
      </c>
      <c r="B11" s="4">
        <v>-4.0639406800963722E-2</v>
      </c>
      <c r="C11" s="4">
        <v>1.0073213606618256</v>
      </c>
      <c r="D11" s="4">
        <v>0.71969175798682417</v>
      </c>
      <c r="E11" s="4">
        <v>0.31060213564498645</v>
      </c>
    </row>
    <row r="12" spans="1:5" x14ac:dyDescent="0.25">
      <c r="A12" s="4" t="s">
        <v>29</v>
      </c>
      <c r="B12" s="4">
        <v>-4.0639406800963722E-2</v>
      </c>
      <c r="C12" s="4">
        <v>1.0073213606618256</v>
      </c>
      <c r="D12" s="4">
        <v>0.71969175798682417</v>
      </c>
      <c r="E12" s="4">
        <v>0.31060213564498645</v>
      </c>
    </row>
    <row r="13" spans="1:5" x14ac:dyDescent="0.25">
      <c r="A13" s="4" t="s">
        <v>30</v>
      </c>
      <c r="B13" s="4">
        <v>-4.0639406800963722E-2</v>
      </c>
      <c r="C13" s="4">
        <v>1.0073213606618256</v>
      </c>
      <c r="D13" s="4">
        <v>0.71969175798682417</v>
      </c>
      <c r="E13" s="4">
        <v>0.31060213564498645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K26" sqref="K26"/>
    </sheetView>
  </sheetViews>
  <sheetFormatPr defaultRowHeight="15" x14ac:dyDescent="0.25"/>
  <cols>
    <col min="1" max="16384" width="9.140625" style="4"/>
  </cols>
  <sheetData>
    <row r="1" spans="1:1" x14ac:dyDescent="0.25">
      <c r="A1" s="5" t="s">
        <v>68</v>
      </c>
    </row>
    <row r="2" spans="1:1" x14ac:dyDescent="0.25">
      <c r="A2" s="5" t="s">
        <v>69</v>
      </c>
    </row>
    <row r="3" spans="1:1" x14ac:dyDescent="0.25">
      <c r="A3" s="5" t="s">
        <v>70</v>
      </c>
    </row>
    <row r="4" spans="1:1" x14ac:dyDescent="0.25">
      <c r="A4" s="5" t="s">
        <v>71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K20" sqref="K20"/>
    </sheetView>
  </sheetViews>
  <sheetFormatPr defaultRowHeight="15" x14ac:dyDescent="0.25"/>
  <cols>
    <col min="1" max="16384" width="9.140625" style="4"/>
  </cols>
  <sheetData>
    <row r="1" spans="1:5" x14ac:dyDescent="0.25">
      <c r="A1" s="6"/>
      <c r="B1" s="6" t="s">
        <v>68</v>
      </c>
      <c r="C1" s="6" t="s">
        <v>69</v>
      </c>
      <c r="D1" s="6" t="s">
        <v>70</v>
      </c>
      <c r="E1" s="6" t="s">
        <v>71</v>
      </c>
    </row>
    <row r="2" spans="1:5" x14ac:dyDescent="0.25">
      <c r="A2" s="6" t="s">
        <v>19</v>
      </c>
      <c r="B2" s="6">
        <v>0.34682135935722558</v>
      </c>
      <c r="C2" s="6">
        <v>1.0021635634959256</v>
      </c>
      <c r="D2" s="6">
        <v>34.928715506313132</v>
      </c>
      <c r="E2" s="6">
        <v>3.8028651905224504</v>
      </c>
    </row>
    <row r="3" spans="1:5" x14ac:dyDescent="0.25">
      <c r="A3" s="6" t="s">
        <v>20</v>
      </c>
      <c r="B3" s="6">
        <v>0.36849502821087027</v>
      </c>
      <c r="C3" s="6">
        <v>1.0080336783468671</v>
      </c>
      <c r="D3" s="6">
        <v>37.115664668142259</v>
      </c>
      <c r="E3" s="6">
        <v>3.6163632465056672</v>
      </c>
    </row>
    <row r="4" spans="1:5" x14ac:dyDescent="0.25">
      <c r="A4" s="6" t="s">
        <v>21</v>
      </c>
      <c r="B4" s="6">
        <v>0.35370470086353389</v>
      </c>
      <c r="C4" s="6">
        <v>1.0092141583959999</v>
      </c>
      <c r="D4" s="6">
        <v>48.647922407277647</v>
      </c>
      <c r="E4" s="6">
        <v>5.8224000625369081</v>
      </c>
    </row>
    <row r="5" spans="1:5" x14ac:dyDescent="0.25">
      <c r="A5" s="6" t="s">
        <v>22</v>
      </c>
      <c r="B5" s="6">
        <v>0.36759151959252473</v>
      </c>
      <c r="C5" s="6">
        <v>1.0035491489946025</v>
      </c>
      <c r="D5" s="6">
        <v>51.676938354945726</v>
      </c>
      <c r="E5" s="6">
        <v>6.7103821654604854</v>
      </c>
    </row>
    <row r="6" spans="1:5" x14ac:dyDescent="0.25">
      <c r="A6" s="6" t="s">
        <v>23</v>
      </c>
      <c r="B6" s="6">
        <v>0.34276460953811977</v>
      </c>
      <c r="C6" s="6">
        <v>1.0033235954969977</v>
      </c>
      <c r="D6" s="6">
        <v>49.118435085243114</v>
      </c>
      <c r="E6" s="6">
        <v>10.805681310841495</v>
      </c>
    </row>
    <row r="7" spans="1:5" x14ac:dyDescent="0.25">
      <c r="A7" s="6" t="s">
        <v>24</v>
      </c>
      <c r="B7" s="6">
        <v>0.4135046720070068</v>
      </c>
      <c r="C7" s="6">
        <v>1.0052994883761652</v>
      </c>
      <c r="D7" s="6">
        <v>49.001015634632644</v>
      </c>
      <c r="E7" s="6">
        <v>3.5975920872568325</v>
      </c>
    </row>
    <row r="8" spans="1:5" x14ac:dyDescent="0.25">
      <c r="A8" s="6" t="s">
        <v>25</v>
      </c>
      <c r="B8" s="6">
        <v>0.41565731265574379</v>
      </c>
      <c r="C8" s="6">
        <v>1.0120134503938227</v>
      </c>
      <c r="D8" s="6">
        <v>54.951376426683041</v>
      </c>
      <c r="E8" s="6">
        <v>3.2542369949774055</v>
      </c>
    </row>
    <row r="9" spans="1:5" x14ac:dyDescent="0.25">
      <c r="A9" s="6" t="s">
        <v>26</v>
      </c>
      <c r="B9" s="6">
        <v>0.41026110557148732</v>
      </c>
      <c r="C9" s="6">
        <v>1.0096087310999202</v>
      </c>
      <c r="D9" s="6">
        <v>48.616016908237853</v>
      </c>
      <c r="E9" s="6">
        <v>2.4565088389745497</v>
      </c>
    </row>
    <row r="10" spans="1:5" x14ac:dyDescent="0.25">
      <c r="A10" s="6" t="s">
        <v>27</v>
      </c>
      <c r="B10" s="6">
        <v>0.39844462051025792</v>
      </c>
      <c r="C10" s="6">
        <v>1.0055376751735037</v>
      </c>
      <c r="D10" s="6">
        <v>33.231015165565537</v>
      </c>
      <c r="E10" s="6">
        <v>1.5273821304035764</v>
      </c>
    </row>
    <row r="11" spans="1:5" x14ac:dyDescent="0.25">
      <c r="A11" s="6" t="s">
        <v>28</v>
      </c>
      <c r="B11" s="6">
        <v>0.35688394394706746</v>
      </c>
      <c r="C11" s="6">
        <v>1.0082314120682434</v>
      </c>
      <c r="D11" s="6">
        <v>29.007641403137093</v>
      </c>
      <c r="E11" s="6">
        <v>3.5658663782226205</v>
      </c>
    </row>
    <row r="12" spans="1:5" x14ac:dyDescent="0.25">
      <c r="A12" s="6" t="s">
        <v>29</v>
      </c>
      <c r="B12" s="6">
        <v>0.36441248145155986</v>
      </c>
      <c r="C12" s="6">
        <v>1.0043444257281382</v>
      </c>
      <c r="D12" s="6">
        <v>29.545324200234198</v>
      </c>
      <c r="E12" s="6">
        <v>2.2169774118811021</v>
      </c>
    </row>
    <row r="13" spans="1:5" x14ac:dyDescent="0.25">
      <c r="A13" s="6" t="s">
        <v>30</v>
      </c>
      <c r="B13" s="6">
        <v>0.37510332617490022</v>
      </c>
      <c r="C13" s="6">
        <v>1.00393895193634</v>
      </c>
      <c r="D13" s="6">
        <v>33.009410054628269</v>
      </c>
      <c r="E13" s="6">
        <v>2.4584137610865175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workbookViewId="0">
      <selection activeCell="C25" sqref="C25"/>
    </sheetView>
  </sheetViews>
  <sheetFormatPr defaultRowHeight="15" x14ac:dyDescent="0.25"/>
  <cols>
    <col min="1" max="1" width="12.42578125" style="7" bestFit="1" customWidth="1"/>
    <col min="2" max="16384" width="9.140625" style="6"/>
  </cols>
  <sheetData>
    <row r="1" spans="1:13" x14ac:dyDescent="0.25">
      <c r="B1" s="7" t="s">
        <v>19</v>
      </c>
      <c r="C1" s="7" t="s">
        <v>20</v>
      </c>
      <c r="D1" s="7" t="s">
        <v>21</v>
      </c>
      <c r="E1" s="7" t="s">
        <v>22</v>
      </c>
      <c r="F1" s="7" t="s">
        <v>23</v>
      </c>
      <c r="G1" s="7" t="s">
        <v>24</v>
      </c>
      <c r="H1" s="7" t="s">
        <v>25</v>
      </c>
      <c r="I1" s="7" t="s">
        <v>26</v>
      </c>
      <c r="J1" s="7" t="s">
        <v>27</v>
      </c>
      <c r="K1" s="7" t="s">
        <v>28</v>
      </c>
      <c r="L1" s="7" t="s">
        <v>29</v>
      </c>
      <c r="M1" s="7" t="s">
        <v>30</v>
      </c>
    </row>
    <row r="2" spans="1:13" x14ac:dyDescent="0.25">
      <c r="A2" s="7" t="s">
        <v>31</v>
      </c>
      <c r="B2" s="6">
        <f>'RiversHeadFlow-WEAP'!B2*74466.1151309/1000000</f>
        <v>39.578740192073347</v>
      </c>
      <c r="C2" s="28">
        <f>'RiversHeadFlow-WEAP'!C2*74466.1151309/1000000</f>
        <v>32.869343218779257</v>
      </c>
      <c r="D2" s="28">
        <f>'RiversHeadFlow-WEAP'!D2*74466.1151309/1000000</f>
        <v>53.600709671221814</v>
      </c>
      <c r="E2" s="28">
        <f>'RiversHeadFlow-WEAP'!E2*74466.1151309/1000000</f>
        <v>129.10190380244134</v>
      </c>
      <c r="F2" s="28">
        <f>'RiversHeadFlow-WEAP'!F2*74466.1151309/1000000</f>
        <v>92.695420114944312</v>
      </c>
      <c r="G2" s="28">
        <f>'RiversHeadFlow-WEAP'!G2*74466.1151309/1000000</f>
        <v>35.363958075664407</v>
      </c>
      <c r="H2" s="28">
        <f>'RiversHeadFlow-WEAP'!H2*74466.1151309/1000000</f>
        <v>47.948731532786503</v>
      </c>
      <c r="I2" s="28">
        <f>'RiversHeadFlow-WEAP'!I2*74466.1151309/1000000</f>
        <v>57.502734104080986</v>
      </c>
      <c r="J2" s="28">
        <f>'RiversHeadFlow-WEAP'!J2*74466.1151309/1000000</f>
        <v>39.347895235167556</v>
      </c>
      <c r="K2" s="28">
        <f>'RiversHeadFlow-WEAP'!K2*74466.1151309/1000000</f>
        <v>37.605388141104498</v>
      </c>
      <c r="L2" s="28">
        <f>'RiversHeadFlow-WEAP'!L2*74466.1151309/1000000</f>
        <v>37.106465169727464</v>
      </c>
      <c r="M2" s="28">
        <f>'RiversHeadFlow-WEAP'!M2*74466.1151309/1000000</f>
        <v>34.768229154617202</v>
      </c>
    </row>
    <row r="3" spans="1:13" x14ac:dyDescent="0.25">
      <c r="A3" s="7" t="s">
        <v>5</v>
      </c>
      <c r="B3" s="7">
        <v>0</v>
      </c>
      <c r="C3" s="28">
        <v>0</v>
      </c>
      <c r="D3" s="28">
        <v>0</v>
      </c>
      <c r="E3" s="28">
        <v>0</v>
      </c>
      <c r="F3" s="28">
        <v>0</v>
      </c>
      <c r="G3" s="28">
        <v>0</v>
      </c>
      <c r="H3" s="28">
        <v>0</v>
      </c>
      <c r="I3" s="28">
        <v>0</v>
      </c>
      <c r="J3" s="28">
        <v>0</v>
      </c>
      <c r="K3" s="28">
        <v>0</v>
      </c>
      <c r="L3" s="28">
        <v>0</v>
      </c>
      <c r="M3" s="28">
        <v>0</v>
      </c>
    </row>
    <row r="4" spans="1:13" x14ac:dyDescent="0.25">
      <c r="A4" s="7" t="s">
        <v>6</v>
      </c>
      <c r="B4" s="28">
        <v>0</v>
      </c>
      <c r="C4" s="28">
        <v>0</v>
      </c>
      <c r="D4" s="28">
        <v>0</v>
      </c>
      <c r="E4" s="28">
        <v>0</v>
      </c>
      <c r="F4" s="28">
        <v>0</v>
      </c>
      <c r="G4" s="28">
        <v>0</v>
      </c>
      <c r="H4" s="28">
        <v>0</v>
      </c>
      <c r="I4" s="28">
        <v>0</v>
      </c>
      <c r="J4" s="28">
        <v>0</v>
      </c>
      <c r="K4" s="28">
        <v>0</v>
      </c>
      <c r="L4" s="28">
        <v>0</v>
      </c>
      <c r="M4" s="28">
        <v>0</v>
      </c>
    </row>
    <row r="5" spans="1:13" x14ac:dyDescent="0.25">
      <c r="A5" s="7" t="s">
        <v>32</v>
      </c>
      <c r="B5" s="28">
        <v>0</v>
      </c>
      <c r="C5" s="28">
        <v>0</v>
      </c>
      <c r="D5" s="28">
        <v>0</v>
      </c>
      <c r="E5" s="28">
        <v>0</v>
      </c>
      <c r="F5" s="28">
        <v>0</v>
      </c>
      <c r="G5" s="28">
        <v>0</v>
      </c>
      <c r="H5" s="28">
        <v>0</v>
      </c>
      <c r="I5" s="28">
        <v>0</v>
      </c>
      <c r="J5" s="28">
        <v>0</v>
      </c>
      <c r="K5" s="28">
        <v>0</v>
      </c>
      <c r="L5" s="28">
        <v>0</v>
      </c>
      <c r="M5" s="28">
        <v>0</v>
      </c>
    </row>
    <row r="6" spans="1:13" x14ac:dyDescent="0.25">
      <c r="A6" s="7" t="s">
        <v>33</v>
      </c>
      <c r="B6" s="28">
        <v>0</v>
      </c>
      <c r="C6" s="28">
        <v>0</v>
      </c>
      <c r="D6" s="28">
        <v>0</v>
      </c>
      <c r="E6" s="28">
        <v>0</v>
      </c>
      <c r="F6" s="28">
        <v>0</v>
      </c>
      <c r="G6" s="28">
        <v>0</v>
      </c>
      <c r="H6" s="28">
        <v>0</v>
      </c>
      <c r="I6" s="28">
        <v>0</v>
      </c>
      <c r="J6" s="28">
        <v>0</v>
      </c>
      <c r="K6" s="28">
        <v>0</v>
      </c>
      <c r="L6" s="28">
        <v>0</v>
      </c>
      <c r="M6" s="28">
        <v>0</v>
      </c>
    </row>
    <row r="7" spans="1:13" x14ac:dyDescent="0.25">
      <c r="A7" s="7" t="s">
        <v>7</v>
      </c>
      <c r="B7" s="28">
        <v>0</v>
      </c>
      <c r="C7" s="28">
        <v>0</v>
      </c>
      <c r="D7" s="28">
        <v>0</v>
      </c>
      <c r="E7" s="28">
        <v>0</v>
      </c>
      <c r="F7" s="28">
        <v>0</v>
      </c>
      <c r="G7" s="28">
        <v>0</v>
      </c>
      <c r="H7" s="28">
        <v>0</v>
      </c>
      <c r="I7" s="28">
        <v>0</v>
      </c>
      <c r="J7" s="28">
        <v>0</v>
      </c>
      <c r="K7" s="28">
        <v>0</v>
      </c>
      <c r="L7" s="28">
        <v>0</v>
      </c>
      <c r="M7" s="28">
        <v>0</v>
      </c>
    </row>
    <row r="8" spans="1:13" x14ac:dyDescent="0.25">
      <c r="A8" s="7" t="s">
        <v>34</v>
      </c>
      <c r="B8" s="28">
        <v>0</v>
      </c>
      <c r="C8" s="28">
        <v>0</v>
      </c>
      <c r="D8" s="28">
        <v>0</v>
      </c>
      <c r="E8" s="28">
        <v>0</v>
      </c>
      <c r="F8" s="28">
        <v>0</v>
      </c>
      <c r="G8" s="28">
        <v>0</v>
      </c>
      <c r="H8" s="28">
        <v>0</v>
      </c>
      <c r="I8" s="28">
        <v>0</v>
      </c>
      <c r="J8" s="28">
        <v>0</v>
      </c>
      <c r="K8" s="28">
        <v>0</v>
      </c>
      <c r="L8" s="28">
        <v>0</v>
      </c>
      <c r="M8" s="28">
        <v>0</v>
      </c>
    </row>
    <row r="9" spans="1:13" x14ac:dyDescent="0.25">
      <c r="A9" s="7" t="s">
        <v>35</v>
      </c>
      <c r="B9" s="28">
        <v>0</v>
      </c>
      <c r="C9" s="28">
        <v>0</v>
      </c>
      <c r="D9" s="28">
        <v>0</v>
      </c>
      <c r="E9" s="28">
        <v>0</v>
      </c>
      <c r="F9" s="28">
        <v>0</v>
      </c>
      <c r="G9" s="28">
        <v>0</v>
      </c>
      <c r="H9" s="28">
        <v>0</v>
      </c>
      <c r="I9" s="28">
        <v>0</v>
      </c>
      <c r="J9" s="28">
        <v>0</v>
      </c>
      <c r="K9" s="28">
        <v>0</v>
      </c>
      <c r="L9" s="28">
        <v>0</v>
      </c>
      <c r="M9" s="28">
        <v>0</v>
      </c>
    </row>
    <row r="10" spans="1:13" x14ac:dyDescent="0.25">
      <c r="A10" s="7" t="s">
        <v>36</v>
      </c>
      <c r="B10" s="28">
        <v>0</v>
      </c>
      <c r="C10" s="28">
        <v>0</v>
      </c>
      <c r="D10" s="28">
        <v>0</v>
      </c>
      <c r="E10" s="28">
        <v>0</v>
      </c>
      <c r="F10" s="28">
        <v>0</v>
      </c>
      <c r="G10" s="28">
        <v>0</v>
      </c>
      <c r="H10" s="28">
        <v>0</v>
      </c>
      <c r="I10" s="28">
        <v>0</v>
      </c>
      <c r="J10" s="28">
        <v>0</v>
      </c>
      <c r="K10" s="28">
        <v>0</v>
      </c>
      <c r="L10" s="28">
        <v>0</v>
      </c>
      <c r="M10" s="28">
        <v>0</v>
      </c>
    </row>
    <row r="11" spans="1:13" x14ac:dyDescent="0.25">
      <c r="A11" s="7" t="s">
        <v>37</v>
      </c>
      <c r="B11" s="28">
        <v>0</v>
      </c>
      <c r="C11" s="28">
        <v>0</v>
      </c>
      <c r="D11" s="28">
        <v>0</v>
      </c>
      <c r="E11" s="28">
        <v>0</v>
      </c>
      <c r="F11" s="28">
        <v>0</v>
      </c>
      <c r="G11" s="28">
        <v>0</v>
      </c>
      <c r="H11" s="28">
        <v>0</v>
      </c>
      <c r="I11" s="28">
        <v>0</v>
      </c>
      <c r="J11" s="28">
        <v>0</v>
      </c>
      <c r="K11" s="28">
        <v>0</v>
      </c>
      <c r="L11" s="28">
        <v>0</v>
      </c>
      <c r="M11" s="28">
        <v>0</v>
      </c>
    </row>
    <row r="12" spans="1:13" x14ac:dyDescent="0.25">
      <c r="A12" s="7" t="s">
        <v>38</v>
      </c>
      <c r="B12" s="28">
        <v>0</v>
      </c>
      <c r="C12" s="28">
        <v>0</v>
      </c>
      <c r="D12" s="28">
        <v>0</v>
      </c>
      <c r="E12" s="28">
        <v>0</v>
      </c>
      <c r="F12" s="28">
        <v>0</v>
      </c>
      <c r="G12" s="28">
        <v>0</v>
      </c>
      <c r="H12" s="28">
        <v>0</v>
      </c>
      <c r="I12" s="28">
        <v>0</v>
      </c>
      <c r="J12" s="28">
        <v>0</v>
      </c>
      <c r="K12" s="28">
        <v>0</v>
      </c>
      <c r="L12" s="28">
        <v>0</v>
      </c>
      <c r="M12" s="28">
        <v>0</v>
      </c>
    </row>
    <row r="13" spans="1:13" x14ac:dyDescent="0.25">
      <c r="A13" s="7" t="s">
        <v>39</v>
      </c>
      <c r="B13" s="28">
        <v>0</v>
      </c>
      <c r="C13" s="28">
        <v>0</v>
      </c>
      <c r="D13" s="28">
        <v>0</v>
      </c>
      <c r="E13" s="28">
        <v>0</v>
      </c>
      <c r="F13" s="28">
        <v>0</v>
      </c>
      <c r="G13" s="28">
        <v>0</v>
      </c>
      <c r="H13" s="28">
        <v>0</v>
      </c>
      <c r="I13" s="28">
        <v>0</v>
      </c>
      <c r="J13" s="28">
        <v>0</v>
      </c>
      <c r="K13" s="28">
        <v>0</v>
      </c>
      <c r="L13" s="28">
        <v>0</v>
      </c>
      <c r="M13" s="28">
        <v>0</v>
      </c>
    </row>
    <row r="14" spans="1:13" x14ac:dyDescent="0.25">
      <c r="A14" s="7" t="s">
        <v>40</v>
      </c>
      <c r="B14" s="28">
        <v>0</v>
      </c>
      <c r="C14" s="28">
        <v>0</v>
      </c>
      <c r="D14" s="28">
        <v>0</v>
      </c>
      <c r="E14" s="28">
        <v>0</v>
      </c>
      <c r="F14" s="28">
        <v>0</v>
      </c>
      <c r="G14" s="28">
        <v>0</v>
      </c>
      <c r="H14" s="28">
        <v>0</v>
      </c>
      <c r="I14" s="28">
        <v>0</v>
      </c>
      <c r="J14" s="28">
        <v>0</v>
      </c>
      <c r="K14" s="28">
        <v>0</v>
      </c>
      <c r="L14" s="28">
        <v>0</v>
      </c>
      <c r="M14" s="28">
        <v>0</v>
      </c>
    </row>
    <row r="15" spans="1:13" x14ac:dyDescent="0.25">
      <c r="A15" s="7" t="s">
        <v>41</v>
      </c>
      <c r="B15" s="28">
        <v>0</v>
      </c>
      <c r="C15" s="28">
        <v>0</v>
      </c>
      <c r="D15" s="28">
        <v>0</v>
      </c>
      <c r="E15" s="28">
        <v>0</v>
      </c>
      <c r="F15" s="28">
        <v>0</v>
      </c>
      <c r="G15" s="28">
        <v>0</v>
      </c>
      <c r="H15" s="28">
        <v>0</v>
      </c>
      <c r="I15" s="28">
        <v>0</v>
      </c>
      <c r="J15" s="28">
        <v>0</v>
      </c>
      <c r="K15" s="28">
        <v>0</v>
      </c>
      <c r="L15" s="28">
        <v>0</v>
      </c>
      <c r="M15" s="28">
        <v>0</v>
      </c>
    </row>
    <row r="16" spans="1:13" x14ac:dyDescent="0.25">
      <c r="A16" s="7" t="s">
        <v>42</v>
      </c>
      <c r="B16" s="28">
        <v>0</v>
      </c>
      <c r="C16" s="28">
        <v>0</v>
      </c>
      <c r="D16" s="28">
        <v>0</v>
      </c>
      <c r="E16" s="28">
        <v>0</v>
      </c>
      <c r="F16" s="28">
        <v>0</v>
      </c>
      <c r="G16" s="28">
        <v>0</v>
      </c>
      <c r="H16" s="28">
        <v>0</v>
      </c>
      <c r="I16" s="28">
        <v>0</v>
      </c>
      <c r="J16" s="28">
        <v>0</v>
      </c>
      <c r="K16" s="28">
        <v>0</v>
      </c>
      <c r="L16" s="28">
        <v>0</v>
      </c>
      <c r="M16" s="28">
        <v>0</v>
      </c>
    </row>
    <row r="17" spans="1:13" x14ac:dyDescent="0.25">
      <c r="A17" s="7" t="s">
        <v>43</v>
      </c>
      <c r="B17" s="28">
        <v>0</v>
      </c>
      <c r="C17" s="28">
        <v>0</v>
      </c>
      <c r="D17" s="28">
        <v>0</v>
      </c>
      <c r="E17" s="28">
        <v>0</v>
      </c>
      <c r="F17" s="28">
        <v>0</v>
      </c>
      <c r="G17" s="28">
        <v>0</v>
      </c>
      <c r="H17" s="28">
        <v>0</v>
      </c>
      <c r="I17" s="28">
        <v>0</v>
      </c>
      <c r="J17" s="28">
        <v>0</v>
      </c>
      <c r="K17" s="28">
        <v>0</v>
      </c>
      <c r="L17" s="28">
        <v>0</v>
      </c>
      <c r="M17" s="28">
        <v>0</v>
      </c>
    </row>
    <row r="18" spans="1:13" x14ac:dyDescent="0.25">
      <c r="A18" s="7" t="s">
        <v>44</v>
      </c>
      <c r="B18" s="28">
        <v>0</v>
      </c>
      <c r="C18" s="28">
        <v>0</v>
      </c>
      <c r="D18" s="28">
        <v>0</v>
      </c>
      <c r="E18" s="28">
        <v>0</v>
      </c>
      <c r="F18" s="28">
        <v>0</v>
      </c>
      <c r="G18" s="28">
        <v>0</v>
      </c>
      <c r="H18" s="28">
        <v>0</v>
      </c>
      <c r="I18" s="28">
        <v>0</v>
      </c>
      <c r="J18" s="28">
        <v>0</v>
      </c>
      <c r="K18" s="28">
        <v>0</v>
      </c>
      <c r="L18" s="28">
        <v>0</v>
      </c>
      <c r="M18" s="28">
        <v>0</v>
      </c>
    </row>
    <row r="19" spans="1:13" x14ac:dyDescent="0.25">
      <c r="A19" s="7" t="s">
        <v>8</v>
      </c>
      <c r="B19" s="28">
        <v>0</v>
      </c>
      <c r="C19" s="28">
        <v>0</v>
      </c>
      <c r="D19" s="28">
        <v>0</v>
      </c>
      <c r="E19" s="28">
        <v>0</v>
      </c>
      <c r="F19" s="28">
        <v>0</v>
      </c>
      <c r="G19" s="28">
        <v>0</v>
      </c>
      <c r="H19" s="28">
        <v>0</v>
      </c>
      <c r="I19" s="28">
        <v>0</v>
      </c>
      <c r="J19" s="28">
        <v>0</v>
      </c>
      <c r="K19" s="28">
        <v>0</v>
      </c>
      <c r="L19" s="28">
        <v>0</v>
      </c>
      <c r="M19" s="28">
        <v>0</v>
      </c>
    </row>
    <row r="20" spans="1:13" x14ac:dyDescent="0.25">
      <c r="A20" s="7" t="s">
        <v>45</v>
      </c>
      <c r="B20" s="6">
        <f>'RiversHeadFlow-WEAP'!B4*74466.1151309/1000000</f>
        <v>4.0286168285816899</v>
      </c>
      <c r="C20" s="28">
        <f>'RiversHeadFlow-WEAP'!C4*74466.1151309/1000000</f>
        <v>4.1105295552256802</v>
      </c>
      <c r="D20" s="28">
        <f>'RiversHeadFlow-WEAP'!D4*74466.1151309/1000000</f>
        <v>11.572034291341859</v>
      </c>
      <c r="E20" s="28">
        <f>'RiversHeadFlow-WEAP'!E4*74466.1151309/1000000</f>
        <v>10.67844090977106</v>
      </c>
      <c r="F20" s="28">
        <f>'RiversHeadFlow-WEAP'!F4*74466.1151309/1000000</f>
        <v>12.83795824856716</v>
      </c>
      <c r="G20" s="28">
        <f>'RiversHeadFlow-WEAP'!G4*74466.1151309/1000000</f>
        <v>4.7434915338383297</v>
      </c>
      <c r="H20" s="28">
        <f>'RiversHeadFlow-WEAP'!H4*74466.1151309/1000000</f>
        <v>1.8095265976808699</v>
      </c>
      <c r="I20" s="28">
        <f>'RiversHeadFlow-WEAP'!I4*74466.1151309/1000000</f>
        <v>1.5414485832096299</v>
      </c>
      <c r="J20" s="28">
        <f>'RiversHeadFlow-WEAP'!J4*74466.1151309/1000000</f>
        <v>1.5786816407750799</v>
      </c>
      <c r="K20" s="28">
        <f>'RiversHeadFlow-WEAP'!K4*74466.1151309/1000000</f>
        <v>2.3903622957018902</v>
      </c>
      <c r="L20" s="28">
        <f>'RiversHeadFlow-WEAP'!L4*74466.1151309/1000000</f>
        <v>2.8222657634611097</v>
      </c>
      <c r="M20" s="28">
        <f>'RiversHeadFlow-WEAP'!M4*74466.1151309/1000000</f>
        <v>4.1626558358173096</v>
      </c>
    </row>
    <row r="21" spans="1:13" x14ac:dyDescent="0.25">
      <c r="A21" s="7" t="s">
        <v>9</v>
      </c>
      <c r="B21" s="28">
        <v>0</v>
      </c>
      <c r="C21" s="28">
        <v>0</v>
      </c>
      <c r="D21" s="28">
        <v>0</v>
      </c>
      <c r="E21" s="28">
        <v>0</v>
      </c>
      <c r="F21" s="28">
        <v>0</v>
      </c>
      <c r="G21" s="28">
        <v>0</v>
      </c>
      <c r="H21" s="28">
        <v>0</v>
      </c>
      <c r="I21" s="28">
        <v>0</v>
      </c>
      <c r="J21" s="28">
        <v>0</v>
      </c>
      <c r="K21" s="28">
        <v>0</v>
      </c>
      <c r="L21" s="28">
        <v>0</v>
      </c>
      <c r="M21" s="28">
        <v>0</v>
      </c>
    </row>
    <row r="22" spans="1:13" x14ac:dyDescent="0.25">
      <c r="A22" s="7" t="s">
        <v>46</v>
      </c>
      <c r="B22" s="28">
        <v>0</v>
      </c>
      <c r="C22" s="28">
        <v>0</v>
      </c>
      <c r="D22" s="28">
        <v>0</v>
      </c>
      <c r="E22" s="28">
        <v>0</v>
      </c>
      <c r="F22" s="28">
        <v>0</v>
      </c>
      <c r="G22" s="28">
        <v>0</v>
      </c>
      <c r="H22" s="28">
        <v>0</v>
      </c>
      <c r="I22" s="28">
        <v>0</v>
      </c>
      <c r="J22" s="28">
        <v>0</v>
      </c>
      <c r="K22" s="28">
        <v>0</v>
      </c>
      <c r="L22" s="28">
        <v>0</v>
      </c>
      <c r="M22" s="28">
        <v>0</v>
      </c>
    </row>
    <row r="23" spans="1:13" x14ac:dyDescent="0.25">
      <c r="A23" s="7" t="s">
        <v>47</v>
      </c>
      <c r="B23" s="28">
        <v>0</v>
      </c>
      <c r="C23" s="28">
        <v>0</v>
      </c>
      <c r="D23" s="28">
        <v>0</v>
      </c>
      <c r="E23" s="28">
        <v>0</v>
      </c>
      <c r="F23" s="28">
        <v>0</v>
      </c>
      <c r="G23" s="28">
        <v>0</v>
      </c>
      <c r="H23" s="28">
        <v>0</v>
      </c>
      <c r="I23" s="28">
        <v>0</v>
      </c>
      <c r="J23" s="28">
        <v>0</v>
      </c>
      <c r="K23" s="28">
        <v>0</v>
      </c>
      <c r="L23" s="28">
        <v>0</v>
      </c>
      <c r="M23" s="28">
        <v>0</v>
      </c>
    </row>
    <row r="24" spans="1:13" x14ac:dyDescent="0.25">
      <c r="A24" s="7" t="s">
        <v>48</v>
      </c>
      <c r="B24" s="28">
        <v>0</v>
      </c>
      <c r="C24" s="28">
        <v>0</v>
      </c>
      <c r="D24" s="28">
        <v>0</v>
      </c>
      <c r="E24" s="28">
        <v>0</v>
      </c>
      <c r="F24" s="28">
        <v>0</v>
      </c>
      <c r="G24" s="28">
        <v>0</v>
      </c>
      <c r="H24" s="28">
        <v>0</v>
      </c>
      <c r="I24" s="28">
        <v>0</v>
      </c>
      <c r="J24" s="28">
        <v>0</v>
      </c>
      <c r="K24" s="28">
        <v>0</v>
      </c>
      <c r="L24" s="28">
        <v>0</v>
      </c>
      <c r="M24" s="28">
        <v>0</v>
      </c>
    </row>
    <row r="25" spans="1:13" x14ac:dyDescent="0.25">
      <c r="A25" s="7" t="s">
        <v>49</v>
      </c>
      <c r="B25" s="28">
        <v>0</v>
      </c>
      <c r="C25" s="28">
        <v>0</v>
      </c>
      <c r="D25" s="28">
        <v>0</v>
      </c>
      <c r="E25" s="28">
        <v>0</v>
      </c>
      <c r="F25" s="28">
        <v>0</v>
      </c>
      <c r="G25" s="28">
        <v>0</v>
      </c>
      <c r="H25" s="28">
        <v>0</v>
      </c>
      <c r="I25" s="28">
        <v>0</v>
      </c>
      <c r="J25" s="28">
        <v>0</v>
      </c>
      <c r="K25" s="28">
        <v>0</v>
      </c>
      <c r="L25" s="28">
        <v>0</v>
      </c>
      <c r="M25" s="28">
        <v>0</v>
      </c>
    </row>
    <row r="26" spans="1:13" x14ac:dyDescent="0.25">
      <c r="A26" s="7" t="s">
        <v>50</v>
      </c>
      <c r="B26" s="28">
        <v>0</v>
      </c>
      <c r="C26" s="28">
        <v>0</v>
      </c>
      <c r="D26" s="28">
        <v>0</v>
      </c>
      <c r="E26" s="28">
        <v>0</v>
      </c>
      <c r="F26" s="28">
        <v>0</v>
      </c>
      <c r="G26" s="28">
        <v>0</v>
      </c>
      <c r="H26" s="28">
        <v>0</v>
      </c>
      <c r="I26" s="28">
        <v>0</v>
      </c>
      <c r="J26" s="28">
        <v>0</v>
      </c>
      <c r="K26" s="28">
        <v>0</v>
      </c>
      <c r="L26" s="28">
        <v>0</v>
      </c>
      <c r="M26" s="28">
        <v>0</v>
      </c>
    </row>
    <row r="27" spans="1:13" x14ac:dyDescent="0.25">
      <c r="A27" s="7" t="s">
        <v>51</v>
      </c>
      <c r="B27" s="28">
        <v>0</v>
      </c>
      <c r="C27" s="28">
        <v>0</v>
      </c>
      <c r="D27" s="28">
        <v>0</v>
      </c>
      <c r="E27" s="28">
        <v>0</v>
      </c>
      <c r="F27" s="28">
        <v>0</v>
      </c>
      <c r="G27" s="28">
        <v>0</v>
      </c>
      <c r="H27" s="28">
        <v>0</v>
      </c>
      <c r="I27" s="28">
        <v>0</v>
      </c>
      <c r="J27" s="28">
        <v>0</v>
      </c>
      <c r="K27" s="28">
        <v>0</v>
      </c>
      <c r="L27" s="28">
        <v>0</v>
      </c>
      <c r="M27" s="28">
        <v>0</v>
      </c>
    </row>
    <row r="28" spans="1:13" x14ac:dyDescent="0.25">
      <c r="A28" s="7" t="s">
        <v>52</v>
      </c>
      <c r="B28" s="28">
        <v>0</v>
      </c>
      <c r="C28" s="28">
        <v>0</v>
      </c>
      <c r="D28" s="28">
        <v>0</v>
      </c>
      <c r="E28" s="28">
        <v>0</v>
      </c>
      <c r="F28" s="28">
        <v>0</v>
      </c>
      <c r="G28" s="28">
        <v>0</v>
      </c>
      <c r="H28" s="28">
        <v>0</v>
      </c>
      <c r="I28" s="28">
        <v>0</v>
      </c>
      <c r="J28" s="28">
        <v>0</v>
      </c>
      <c r="K28" s="28">
        <v>0</v>
      </c>
      <c r="L28" s="28">
        <v>0</v>
      </c>
      <c r="M28" s="28">
        <v>0</v>
      </c>
    </row>
    <row r="29" spans="1:13" x14ac:dyDescent="0.25">
      <c r="A29" s="7" t="s">
        <v>53</v>
      </c>
      <c r="B29" s="28">
        <v>0</v>
      </c>
      <c r="C29" s="28">
        <v>0</v>
      </c>
      <c r="D29" s="28">
        <v>0</v>
      </c>
      <c r="E29" s="28">
        <v>0</v>
      </c>
      <c r="F29" s="28">
        <v>0</v>
      </c>
      <c r="G29" s="28">
        <v>0</v>
      </c>
      <c r="H29" s="28">
        <v>0</v>
      </c>
      <c r="I29" s="28">
        <v>0</v>
      </c>
      <c r="J29" s="28">
        <v>0</v>
      </c>
      <c r="K29" s="28">
        <v>0</v>
      </c>
      <c r="L29" s="28">
        <v>0</v>
      </c>
      <c r="M29" s="28">
        <v>0</v>
      </c>
    </row>
    <row r="30" spans="1:13" x14ac:dyDescent="0.25">
      <c r="A30" s="7" t="s">
        <v>10</v>
      </c>
      <c r="B30" s="28">
        <v>0</v>
      </c>
      <c r="C30" s="28">
        <v>0</v>
      </c>
      <c r="D30" s="28">
        <v>0</v>
      </c>
      <c r="E30" s="28">
        <v>0</v>
      </c>
      <c r="F30" s="28">
        <v>0</v>
      </c>
      <c r="G30" s="28">
        <v>0</v>
      </c>
      <c r="H30" s="28">
        <v>0</v>
      </c>
      <c r="I30" s="28">
        <v>0</v>
      </c>
      <c r="J30" s="28">
        <v>0</v>
      </c>
      <c r="K30" s="28">
        <v>0</v>
      </c>
      <c r="L30" s="28">
        <v>0</v>
      </c>
      <c r="M30" s="28">
        <v>0</v>
      </c>
    </row>
    <row r="31" spans="1:13" x14ac:dyDescent="0.25">
      <c r="A31" s="7" t="s">
        <v>54</v>
      </c>
      <c r="B31" s="28">
        <v>0</v>
      </c>
      <c r="C31" s="28">
        <v>0</v>
      </c>
      <c r="D31" s="28">
        <v>0</v>
      </c>
      <c r="E31" s="28">
        <v>0</v>
      </c>
      <c r="F31" s="28">
        <v>0</v>
      </c>
      <c r="G31" s="28">
        <v>0</v>
      </c>
      <c r="H31" s="28">
        <v>0</v>
      </c>
      <c r="I31" s="28">
        <v>0</v>
      </c>
      <c r="J31" s="28">
        <v>0</v>
      </c>
      <c r="K31" s="28">
        <v>0</v>
      </c>
      <c r="L31" s="28">
        <v>0</v>
      </c>
      <c r="M31" s="28">
        <v>0</v>
      </c>
    </row>
    <row r="32" spans="1:13" x14ac:dyDescent="0.25">
      <c r="A32" s="7" t="s">
        <v>55</v>
      </c>
      <c r="B32" s="6">
        <f>'RiversHeadFlow-WEAP'!B3*74466.1151309/1000000</f>
        <v>2.0180317200473903</v>
      </c>
      <c r="C32" s="28">
        <f>'RiversHeadFlow-WEAP'!C3*74466.1151309/1000000</f>
        <v>1.8914393243248597</v>
      </c>
      <c r="D32" s="28">
        <f>'RiversHeadFlow-WEAP'!D3*74466.1151309/1000000</f>
        <v>3.0084310512883596</v>
      </c>
      <c r="E32" s="28">
        <f>'RiversHeadFlow-WEAP'!E3*74466.1151309/1000000</f>
        <v>4.5647728575241695</v>
      </c>
      <c r="F32" s="28">
        <f>'RiversHeadFlow-WEAP'!F3*74466.1151309/1000000</f>
        <v>3.7158591450319101</v>
      </c>
      <c r="G32" s="28">
        <f>'RiversHeadFlow-WEAP'!G3*74466.1151309/1000000</f>
        <v>3.2243827851679696</v>
      </c>
      <c r="H32" s="28">
        <f>'RiversHeadFlow-WEAP'!H3*74466.1151309/1000000</f>
        <v>5.4881526851473303</v>
      </c>
      <c r="I32" s="28">
        <f>'RiversHeadFlow-WEAP'!I3*74466.1151309/1000000</f>
        <v>5.0785890519273806</v>
      </c>
      <c r="J32" s="28">
        <f>'RiversHeadFlow-WEAP'!J3*74466.1151309/1000000</f>
        <v>4.5647728575241695</v>
      </c>
      <c r="K32" s="28">
        <f>'RiversHeadFlow-WEAP'!K3*74466.1151309/1000000</f>
        <v>4.0286168285816899</v>
      </c>
      <c r="L32" s="28">
        <f>'RiversHeadFlow-WEAP'!L3*74466.1151309/1000000</f>
        <v>3.7679854256235399</v>
      </c>
      <c r="M32" s="28">
        <f>'RiversHeadFlow-WEAP'!M3*74466.1151309/1000000</f>
        <v>3.5296938572046597</v>
      </c>
    </row>
    <row r="33" spans="1:13" x14ac:dyDescent="0.25">
      <c r="A33" s="7" t="s">
        <v>56</v>
      </c>
      <c r="B33" s="28">
        <v>0</v>
      </c>
      <c r="C33" s="28">
        <v>0</v>
      </c>
      <c r="D33" s="28">
        <v>0</v>
      </c>
      <c r="E33" s="28">
        <v>0</v>
      </c>
      <c r="F33" s="28">
        <v>0</v>
      </c>
      <c r="G33" s="28">
        <v>0</v>
      </c>
      <c r="H33" s="28">
        <v>0</v>
      </c>
      <c r="I33" s="28">
        <v>0</v>
      </c>
      <c r="J33" s="28">
        <v>0</v>
      </c>
      <c r="K33" s="28">
        <v>0</v>
      </c>
      <c r="L33" s="28">
        <v>0</v>
      </c>
      <c r="M33" s="28">
        <v>0</v>
      </c>
    </row>
    <row r="34" spans="1:13" x14ac:dyDescent="0.25">
      <c r="A34" s="7" t="s">
        <v>57</v>
      </c>
      <c r="B34" s="28">
        <v>0</v>
      </c>
      <c r="C34" s="28">
        <v>0</v>
      </c>
      <c r="D34" s="28">
        <v>0</v>
      </c>
      <c r="E34" s="28">
        <v>0</v>
      </c>
      <c r="F34" s="28">
        <v>0</v>
      </c>
      <c r="G34" s="28">
        <v>0</v>
      </c>
      <c r="H34" s="28">
        <v>0</v>
      </c>
      <c r="I34" s="28">
        <v>0</v>
      </c>
      <c r="J34" s="28">
        <v>0</v>
      </c>
      <c r="K34" s="28">
        <v>0</v>
      </c>
      <c r="L34" s="28">
        <v>0</v>
      </c>
      <c r="M34" s="28">
        <v>0</v>
      </c>
    </row>
    <row r="35" spans="1:13" x14ac:dyDescent="0.25">
      <c r="A35" s="7" t="s">
        <v>58</v>
      </c>
      <c r="B35" s="6">
        <f>'RiversHeadFlow-WEAP'!B5*74466.1151309/1000000</f>
        <v>0.97550610821479</v>
      </c>
      <c r="C35" s="28">
        <f>'RiversHeadFlow-WEAP'!C5*74466.1151309/1000000</f>
        <v>2.2265368424139096</v>
      </c>
      <c r="D35" s="28">
        <f>'RiversHeadFlow-WEAP'!D5*74466.1151309/1000000</f>
        <v>3.3360819578643199</v>
      </c>
      <c r="E35" s="28">
        <f>'RiversHeadFlow-WEAP'!E5*74466.1151309/1000000</f>
        <v>10.00824587359296</v>
      </c>
      <c r="F35" s="28">
        <f>'RiversHeadFlow-WEAP'!F5*74466.1151309/1000000</f>
        <v>17.506983667274589</v>
      </c>
      <c r="G35" s="28">
        <f>'RiversHeadFlow-WEAP'!G5*74466.1151309/1000000</f>
        <v>9.7550610821479005</v>
      </c>
      <c r="H35" s="28">
        <f>'RiversHeadFlow-WEAP'!H5*74466.1151309/1000000</f>
        <v>3.68607269897955</v>
      </c>
      <c r="I35" s="28">
        <f>'RiversHeadFlow-WEAP'!I5*74466.1151309/1000000</f>
        <v>2.5467411374767801</v>
      </c>
      <c r="J35" s="28">
        <f>'RiversHeadFlow-WEAP'!J5*74466.1151309/1000000</f>
        <v>2.2190902309008198</v>
      </c>
      <c r="K35" s="28">
        <f>'RiversHeadFlow-WEAP'!K5*74466.1151309/1000000</f>
        <v>2.1222842812306499</v>
      </c>
      <c r="L35" s="28">
        <f>'RiversHeadFlow-WEAP'!L5*74466.1151309/1000000</f>
        <v>2.1893037848484598</v>
      </c>
      <c r="M35" s="28">
        <f>'RiversHeadFlow-WEAP'!M5*74466.1151309/1000000</f>
        <v>2.15207072728301</v>
      </c>
    </row>
    <row r="36" spans="1:13" x14ac:dyDescent="0.25">
      <c r="A36" s="7" t="s">
        <v>59</v>
      </c>
      <c r="B36" s="28">
        <v>0</v>
      </c>
      <c r="C36" s="28">
        <v>0</v>
      </c>
      <c r="D36" s="28">
        <v>0</v>
      </c>
      <c r="E36" s="28">
        <v>0</v>
      </c>
      <c r="F36" s="28">
        <v>0</v>
      </c>
      <c r="G36" s="28">
        <v>0</v>
      </c>
      <c r="H36" s="28">
        <v>0</v>
      </c>
      <c r="I36" s="28">
        <v>0</v>
      </c>
      <c r="J36" s="28">
        <v>0</v>
      </c>
      <c r="K36" s="28">
        <v>0</v>
      </c>
      <c r="L36" s="28">
        <v>0</v>
      </c>
      <c r="M36" s="28">
        <v>0</v>
      </c>
    </row>
    <row r="37" spans="1:13" x14ac:dyDescent="0.25">
      <c r="A37" s="7" t="s">
        <v>60</v>
      </c>
      <c r="B37" s="28">
        <v>0</v>
      </c>
      <c r="C37" s="28">
        <v>0</v>
      </c>
      <c r="D37" s="28">
        <v>0</v>
      </c>
      <c r="E37" s="28">
        <v>0</v>
      </c>
      <c r="F37" s="28">
        <v>0</v>
      </c>
      <c r="G37" s="28">
        <v>0</v>
      </c>
      <c r="H37" s="28">
        <v>0</v>
      </c>
      <c r="I37" s="28">
        <v>0</v>
      </c>
      <c r="J37" s="28">
        <v>0</v>
      </c>
      <c r="K37" s="28">
        <v>0</v>
      </c>
      <c r="L37" s="28">
        <v>0</v>
      </c>
      <c r="M37" s="28">
        <v>0</v>
      </c>
    </row>
    <row r="38" spans="1:13" x14ac:dyDescent="0.25">
      <c r="A38" s="7" t="s">
        <v>61</v>
      </c>
      <c r="B38" s="7">
        <f>'RiversHeadFlow-WEAP'!B2*74466.1151309/1000000</f>
        <v>39.578740192073347</v>
      </c>
      <c r="C38" s="28">
        <f>'RiversHeadFlow-WEAP'!C2*74466.1151309/1000000</f>
        <v>32.869343218779257</v>
      </c>
      <c r="D38" s="28">
        <f>'RiversHeadFlow-WEAP'!D2*74466.1151309/1000000</f>
        <v>53.600709671221814</v>
      </c>
      <c r="E38" s="28">
        <f>'RiversHeadFlow-WEAP'!E2*74466.1151309/1000000</f>
        <v>129.10190380244134</v>
      </c>
      <c r="F38" s="28">
        <f>'RiversHeadFlow-WEAP'!F2*74466.1151309/1000000</f>
        <v>92.695420114944312</v>
      </c>
      <c r="G38" s="28">
        <f>'RiversHeadFlow-WEAP'!G2*74466.1151309/1000000</f>
        <v>35.363958075664407</v>
      </c>
      <c r="H38" s="28">
        <f>'RiversHeadFlow-WEAP'!H2*74466.1151309/1000000</f>
        <v>47.948731532786503</v>
      </c>
      <c r="I38" s="28">
        <f>'RiversHeadFlow-WEAP'!I2*74466.1151309/1000000</f>
        <v>57.502734104080986</v>
      </c>
      <c r="J38" s="28">
        <f>'RiversHeadFlow-WEAP'!J2*74466.1151309/1000000</f>
        <v>39.347895235167556</v>
      </c>
      <c r="K38" s="28">
        <f>'RiversHeadFlow-WEAP'!K2*74466.1151309/1000000</f>
        <v>37.605388141104498</v>
      </c>
      <c r="L38" s="28">
        <f>'RiversHeadFlow-WEAP'!L2*74466.1151309/1000000</f>
        <v>37.106465169727464</v>
      </c>
      <c r="M38" s="28">
        <f>'RiversHeadFlow-WEAP'!M2*74466.1151309/1000000</f>
        <v>34.768229154617202</v>
      </c>
    </row>
    <row r="39" spans="1:13" x14ac:dyDescent="0.25">
      <c r="A39" s="7" t="s">
        <v>62</v>
      </c>
      <c r="B39" s="28">
        <v>0</v>
      </c>
      <c r="C39" s="28">
        <v>0</v>
      </c>
      <c r="D39" s="28">
        <v>0</v>
      </c>
      <c r="E39" s="28">
        <v>0</v>
      </c>
      <c r="F39" s="28">
        <v>0</v>
      </c>
      <c r="G39" s="28">
        <v>0</v>
      </c>
      <c r="H39" s="28">
        <v>0</v>
      </c>
      <c r="I39" s="28">
        <v>0</v>
      </c>
      <c r="J39" s="28">
        <v>0</v>
      </c>
      <c r="K39" s="28">
        <v>0</v>
      </c>
      <c r="L39" s="28">
        <v>0</v>
      </c>
      <c r="M39" s="28">
        <v>0</v>
      </c>
    </row>
    <row r="40" spans="1:13" x14ac:dyDescent="0.25">
      <c r="A40" s="7" t="s">
        <v>63</v>
      </c>
      <c r="B40" s="28">
        <v>0</v>
      </c>
      <c r="C40" s="28">
        <v>0</v>
      </c>
      <c r="D40" s="28">
        <v>0</v>
      </c>
      <c r="E40" s="28">
        <v>0</v>
      </c>
      <c r="F40" s="28">
        <v>0</v>
      </c>
      <c r="G40" s="28">
        <v>0</v>
      </c>
      <c r="H40" s="28">
        <v>0</v>
      </c>
      <c r="I40" s="28">
        <v>0</v>
      </c>
      <c r="J40" s="28">
        <v>0</v>
      </c>
      <c r="K40" s="28">
        <v>0</v>
      </c>
      <c r="L40" s="28">
        <v>0</v>
      </c>
      <c r="M40" s="28">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35"/>
  <sheetViews>
    <sheetView showGridLines="0" tabSelected="1" topLeftCell="A8" zoomScaleNormal="100" workbookViewId="0">
      <selection activeCell="B18" sqref="B18"/>
    </sheetView>
  </sheetViews>
  <sheetFormatPr defaultRowHeight="15" x14ac:dyDescent="0.25"/>
  <cols>
    <col min="1" max="9" width="9.140625" style="28"/>
    <col min="10" max="10" width="22" style="28" customWidth="1"/>
    <col min="11" max="16384" width="9.140625" style="28"/>
  </cols>
  <sheetData>
    <row r="1" spans="1:22" ht="15.75" x14ac:dyDescent="0.25">
      <c r="A1" s="44"/>
      <c r="B1" s="44"/>
      <c r="C1" s="44"/>
      <c r="D1" s="44"/>
      <c r="E1" s="44"/>
      <c r="F1" s="44"/>
      <c r="G1" s="44"/>
      <c r="H1" s="44"/>
      <c r="I1" s="44"/>
      <c r="J1" s="44"/>
    </row>
    <row r="2" spans="1:22" ht="15.75" customHeight="1" x14ac:dyDescent="0.25">
      <c r="A2" s="48"/>
      <c r="B2" s="48"/>
      <c r="C2" s="48"/>
      <c r="D2" s="49" t="s">
        <v>127</v>
      </c>
      <c r="E2" s="49"/>
      <c r="F2" s="49"/>
      <c r="G2" s="49"/>
      <c r="H2" s="49"/>
      <c r="I2" s="49"/>
      <c r="J2" s="49"/>
      <c r="P2" s="49" t="s">
        <v>128</v>
      </c>
      <c r="Q2" s="49"/>
      <c r="R2" s="49"/>
      <c r="S2" s="49"/>
      <c r="T2" s="49"/>
      <c r="U2" s="49"/>
      <c r="V2" s="49"/>
    </row>
    <row r="3" spans="1:22" ht="15.75" customHeight="1" x14ac:dyDescent="0.25">
      <c r="A3" s="42"/>
      <c r="B3" s="42"/>
      <c r="C3" s="42"/>
      <c r="D3" s="42"/>
      <c r="E3" s="42"/>
      <c r="F3" s="42"/>
      <c r="G3" s="42"/>
      <c r="H3" s="42"/>
      <c r="I3" s="42"/>
      <c r="J3" s="42"/>
      <c r="K3" s="42"/>
      <c r="L3" s="42"/>
    </row>
    <row r="4" spans="1:22" ht="15.75" customHeight="1" x14ac:dyDescent="0.25">
      <c r="A4" s="42"/>
      <c r="B4" s="42"/>
      <c r="C4" s="42"/>
      <c r="D4" s="42"/>
      <c r="E4" s="42"/>
      <c r="F4" s="42"/>
      <c r="G4" s="42"/>
      <c r="H4" s="42"/>
      <c r="I4" s="42"/>
      <c r="J4" s="42"/>
      <c r="K4" s="42"/>
      <c r="L4" s="42"/>
    </row>
    <row r="5" spans="1:22" ht="15.75" customHeight="1" x14ac:dyDescent="0.25">
      <c r="A5" s="42"/>
      <c r="B5" s="42"/>
      <c r="C5" s="42"/>
      <c r="D5" s="42"/>
      <c r="E5" s="42"/>
      <c r="F5" s="42"/>
      <c r="G5" s="42"/>
      <c r="H5" s="42"/>
      <c r="I5" s="42"/>
      <c r="J5" s="42"/>
      <c r="K5" s="42"/>
      <c r="L5" s="42"/>
    </row>
    <row r="6" spans="1:22" ht="15.75" customHeight="1" x14ac:dyDescent="0.25">
      <c r="A6" s="42"/>
      <c r="B6" s="42"/>
      <c r="C6" s="42"/>
      <c r="D6" s="42"/>
      <c r="E6" s="42"/>
      <c r="F6"/>
      <c r="G6" s="42"/>
      <c r="H6" s="42"/>
      <c r="I6" s="42"/>
      <c r="J6" s="42"/>
      <c r="K6" s="42"/>
      <c r="L6" s="42"/>
    </row>
    <row r="7" spans="1:22" ht="15.75" customHeight="1" x14ac:dyDescent="0.25">
      <c r="A7" s="42"/>
      <c r="B7" s="42"/>
      <c r="C7" s="42"/>
      <c r="D7" s="42"/>
      <c r="E7" s="42"/>
      <c r="F7" s="42"/>
      <c r="G7" s="42"/>
      <c r="H7" s="42"/>
      <c r="I7" s="42"/>
      <c r="J7" s="42"/>
      <c r="K7" s="42"/>
      <c r="L7" s="42"/>
    </row>
    <row r="8" spans="1:22" ht="15.75" customHeight="1" x14ac:dyDescent="0.25">
      <c r="A8" s="42"/>
      <c r="B8" s="42"/>
      <c r="C8" s="42"/>
      <c r="D8" s="42"/>
      <c r="E8" s="42"/>
      <c r="F8" s="42"/>
      <c r="G8" s="42"/>
      <c r="H8" s="42"/>
      <c r="I8" s="42"/>
      <c r="J8" s="42"/>
      <c r="K8" s="42"/>
      <c r="L8" s="42"/>
    </row>
    <row r="9" spans="1:22" ht="15.75" customHeight="1" x14ac:dyDescent="0.25">
      <c r="A9" s="42"/>
      <c r="B9" s="42"/>
      <c r="C9" s="42"/>
      <c r="D9" s="42"/>
      <c r="E9" s="42"/>
      <c r="F9" s="42"/>
      <c r="G9" s="42"/>
      <c r="H9" s="42"/>
      <c r="I9" s="42"/>
      <c r="J9" s="42"/>
      <c r="K9" s="42"/>
      <c r="L9" s="42"/>
    </row>
    <row r="10" spans="1:22" ht="15.75" customHeight="1" x14ac:dyDescent="0.25">
      <c r="A10" s="42"/>
      <c r="B10" s="42"/>
      <c r="C10" s="42"/>
      <c r="D10" s="42"/>
      <c r="E10" s="42"/>
      <c r="F10" s="42"/>
      <c r="G10" s="42"/>
      <c r="H10" s="42"/>
      <c r="I10" s="42"/>
      <c r="J10" s="42"/>
      <c r="K10" s="42"/>
      <c r="L10" s="42"/>
    </row>
    <row r="11" spans="1:22" ht="15.75" customHeight="1" x14ac:dyDescent="0.25">
      <c r="A11" s="42"/>
      <c r="B11" s="42"/>
      <c r="C11" s="42"/>
      <c r="D11" s="42"/>
      <c r="E11" s="42"/>
      <c r="F11" s="42"/>
      <c r="G11" s="42"/>
      <c r="H11" s="42"/>
      <c r="I11" s="42"/>
      <c r="J11" s="42"/>
      <c r="K11" s="42"/>
      <c r="L11" s="42"/>
    </row>
    <row r="12" spans="1:22" ht="15.75" customHeight="1" x14ac:dyDescent="0.25">
      <c r="A12" s="42"/>
      <c r="B12" s="42"/>
      <c r="C12" s="42"/>
      <c r="D12" s="42"/>
      <c r="E12" s="42"/>
      <c r="F12" s="42"/>
      <c r="G12" s="42"/>
      <c r="H12" s="42"/>
      <c r="I12" s="42"/>
      <c r="J12" s="42"/>
      <c r="K12" s="42"/>
      <c r="L12" s="42"/>
    </row>
    <row r="13" spans="1:22" ht="15.75" customHeight="1" x14ac:dyDescent="0.25">
      <c r="A13" s="42"/>
      <c r="B13" s="42"/>
      <c r="C13" s="42"/>
      <c r="D13" s="42"/>
      <c r="E13" s="42"/>
      <c r="F13" s="42"/>
      <c r="G13" s="42"/>
      <c r="H13" s="42"/>
      <c r="I13" s="42"/>
      <c r="J13" s="42"/>
      <c r="K13" s="42"/>
      <c r="L13" s="42"/>
    </row>
    <row r="14" spans="1:22" ht="15" customHeight="1" x14ac:dyDescent="0.25">
      <c r="A14" s="42"/>
      <c r="B14" s="42"/>
      <c r="C14" s="42"/>
      <c r="D14" s="42"/>
      <c r="E14" s="42"/>
      <c r="F14" s="42"/>
      <c r="G14" s="42"/>
      <c r="H14" s="42"/>
      <c r="I14" s="42"/>
      <c r="J14" s="42"/>
      <c r="K14" s="42"/>
      <c r="L14" s="42"/>
    </row>
    <row r="15" spans="1:22" ht="15" customHeight="1" x14ac:dyDescent="0.25">
      <c r="A15" s="42"/>
      <c r="B15" s="42"/>
      <c r="C15" s="42"/>
      <c r="D15" s="42"/>
      <c r="E15" s="42"/>
      <c r="F15" s="42"/>
      <c r="G15" s="42"/>
      <c r="H15" s="42"/>
      <c r="I15" s="42"/>
      <c r="J15" s="42"/>
      <c r="K15" s="42"/>
      <c r="L15" s="42"/>
    </row>
    <row r="16" spans="1:22" ht="15" customHeight="1" x14ac:dyDescent="0.25">
      <c r="A16" s="42"/>
      <c r="B16" s="42"/>
      <c r="C16" s="42"/>
      <c r="D16" s="42"/>
      <c r="E16" s="42"/>
      <c r="F16" s="42"/>
      <c r="G16" s="42"/>
      <c r="H16" s="42"/>
      <c r="I16" s="42"/>
      <c r="J16" s="42"/>
      <c r="K16" s="42"/>
      <c r="L16" s="42"/>
    </row>
    <row r="17" spans="1:12" ht="15" customHeight="1" x14ac:dyDescent="0.25">
      <c r="A17" s="42"/>
      <c r="B17" s="42"/>
      <c r="C17" s="42"/>
      <c r="D17" s="42"/>
      <c r="E17" s="42"/>
      <c r="F17" s="42"/>
      <c r="G17" s="42"/>
      <c r="H17" s="42"/>
      <c r="I17" s="42"/>
      <c r="J17" s="42"/>
      <c r="K17" s="42"/>
      <c r="L17" s="42"/>
    </row>
    <row r="18" spans="1:12" ht="15" customHeight="1" x14ac:dyDescent="0.25">
      <c r="A18" s="42"/>
      <c r="B18" s="42"/>
      <c r="C18" s="42"/>
      <c r="D18" s="42"/>
      <c r="E18" s="42"/>
      <c r="F18" s="42"/>
      <c r="G18" s="42"/>
      <c r="H18" s="42"/>
      <c r="I18" s="42"/>
      <c r="J18" s="42"/>
      <c r="K18" s="42"/>
      <c r="L18" s="42"/>
    </row>
    <row r="19" spans="1:12" ht="15" customHeight="1" x14ac:dyDescent="0.25">
      <c r="A19" s="42"/>
      <c r="B19" s="42"/>
      <c r="C19" s="42"/>
      <c r="D19" s="42"/>
      <c r="E19" s="42"/>
      <c r="F19" s="42"/>
      <c r="G19" s="42"/>
      <c r="H19" s="42"/>
      <c r="I19" s="42"/>
      <c r="J19" s="42"/>
      <c r="K19" s="42"/>
      <c r="L19" s="42"/>
    </row>
    <row r="20" spans="1:12" ht="15" customHeight="1" x14ac:dyDescent="0.25">
      <c r="A20" s="42"/>
      <c r="B20" s="42"/>
      <c r="C20" s="42"/>
      <c r="D20" s="42"/>
      <c r="E20" s="42"/>
      <c r="F20" s="42"/>
      <c r="G20" s="42"/>
      <c r="H20" s="42"/>
      <c r="I20" s="42"/>
      <c r="J20" s="42"/>
      <c r="K20" s="42"/>
      <c r="L20" s="42"/>
    </row>
    <row r="21" spans="1:12" ht="15" customHeight="1" x14ac:dyDescent="0.25">
      <c r="A21" s="42"/>
      <c r="B21" s="42"/>
      <c r="C21" s="42"/>
      <c r="D21" s="42"/>
      <c r="E21" s="42"/>
      <c r="F21" s="42"/>
      <c r="G21" s="42"/>
      <c r="H21" s="42"/>
      <c r="I21" s="42"/>
      <c r="J21" s="42"/>
      <c r="K21" s="42"/>
      <c r="L21" s="42"/>
    </row>
    <row r="22" spans="1:12" ht="15" customHeight="1" x14ac:dyDescent="0.25">
      <c r="A22" s="42"/>
      <c r="B22" s="42"/>
      <c r="C22" s="42"/>
      <c r="D22" s="42"/>
      <c r="E22" s="42"/>
      <c r="F22" s="42"/>
      <c r="G22" s="42"/>
      <c r="H22" s="42"/>
      <c r="I22" s="42"/>
      <c r="J22" s="42"/>
      <c r="K22" s="42"/>
      <c r="L22" s="42"/>
    </row>
    <row r="23" spans="1:12" ht="15" customHeight="1" x14ac:dyDescent="0.25">
      <c r="A23" s="42"/>
      <c r="B23" s="42"/>
      <c r="C23" s="42"/>
      <c r="D23" s="42"/>
      <c r="E23" s="42"/>
      <c r="F23" s="42"/>
      <c r="G23" s="42"/>
      <c r="H23" s="42"/>
      <c r="I23" s="42"/>
      <c r="J23" s="42"/>
      <c r="K23" s="42"/>
      <c r="L23" s="42"/>
    </row>
    <row r="24" spans="1:12" ht="15" customHeight="1" x14ac:dyDescent="0.25">
      <c r="A24" s="42"/>
      <c r="B24" s="42"/>
      <c r="C24" s="42"/>
      <c r="D24" s="42"/>
      <c r="E24" s="42"/>
      <c r="F24" s="42"/>
      <c r="G24" s="42"/>
      <c r="H24" s="42"/>
      <c r="I24" s="42"/>
      <c r="J24" s="42"/>
      <c r="K24" s="42"/>
      <c r="L24" s="42"/>
    </row>
    <row r="25" spans="1:12" ht="15" customHeight="1" x14ac:dyDescent="0.25">
      <c r="A25" s="42"/>
      <c r="B25" s="42"/>
      <c r="C25" s="42"/>
      <c r="D25" s="42"/>
      <c r="E25" s="42"/>
      <c r="F25" s="42"/>
      <c r="G25" s="42"/>
      <c r="H25" s="42"/>
      <c r="I25" s="42"/>
      <c r="J25" s="42"/>
      <c r="K25" s="42"/>
      <c r="L25" s="42"/>
    </row>
    <row r="26" spans="1:12" ht="15" customHeight="1" x14ac:dyDescent="0.25">
      <c r="A26" s="42"/>
      <c r="B26" s="42"/>
      <c r="C26" s="42"/>
      <c r="D26" s="42"/>
      <c r="E26" s="42"/>
      <c r="F26" s="42"/>
      <c r="G26" s="42"/>
      <c r="H26" s="42"/>
      <c r="I26" s="42"/>
      <c r="J26" s="42"/>
      <c r="K26" s="42"/>
      <c r="L26" s="42"/>
    </row>
    <row r="27" spans="1:12" ht="15" customHeight="1" x14ac:dyDescent="0.25">
      <c r="A27" s="42"/>
      <c r="B27" s="42"/>
      <c r="C27" s="42"/>
      <c r="D27" s="42"/>
      <c r="E27" s="42"/>
      <c r="F27" s="42"/>
      <c r="G27" s="42"/>
      <c r="H27" s="42"/>
      <c r="I27" s="42"/>
      <c r="J27" s="42"/>
      <c r="K27" s="42"/>
      <c r="L27" s="42"/>
    </row>
    <row r="28" spans="1:12" ht="15" customHeight="1" x14ac:dyDescent="0.25">
      <c r="A28" s="42"/>
      <c r="B28" s="42"/>
      <c r="C28" s="42"/>
      <c r="D28" s="42"/>
      <c r="E28" s="42"/>
      <c r="F28" s="42"/>
      <c r="G28" s="42"/>
      <c r="H28" s="42"/>
      <c r="I28" s="42"/>
      <c r="J28" s="42"/>
      <c r="K28" s="42"/>
      <c r="L28" s="42"/>
    </row>
    <row r="29" spans="1:12" ht="15" customHeight="1" x14ac:dyDescent="0.25">
      <c r="A29" s="42"/>
      <c r="B29" s="42"/>
      <c r="C29" s="42"/>
      <c r="D29" s="42"/>
      <c r="E29" s="42"/>
      <c r="F29" s="42"/>
      <c r="G29" s="42"/>
      <c r="H29" s="42"/>
      <c r="I29" s="42"/>
      <c r="J29" s="42"/>
      <c r="K29" s="42"/>
      <c r="L29" s="42"/>
    </row>
    <row r="30" spans="1:12" ht="15" customHeight="1" x14ac:dyDescent="0.25">
      <c r="A30" s="42"/>
      <c r="B30" s="42"/>
      <c r="C30" s="42"/>
      <c r="D30" s="42"/>
      <c r="E30" s="42"/>
      <c r="F30" s="42"/>
      <c r="G30" s="42"/>
      <c r="H30" s="42"/>
      <c r="I30" s="42"/>
      <c r="J30" s="42"/>
      <c r="K30" s="42"/>
      <c r="L30" s="42"/>
    </row>
    <row r="31" spans="1:12" ht="15" customHeight="1" x14ac:dyDescent="0.25">
      <c r="A31" s="42"/>
      <c r="B31" s="42"/>
      <c r="C31" s="42"/>
      <c r="D31" s="42"/>
      <c r="E31" s="42"/>
      <c r="F31" s="42"/>
      <c r="G31" s="42"/>
      <c r="H31" s="42"/>
      <c r="I31" s="42"/>
      <c r="J31" s="42"/>
      <c r="K31" s="42"/>
      <c r="L31" s="42"/>
    </row>
    <row r="32" spans="1:12" ht="15" customHeight="1" x14ac:dyDescent="0.25">
      <c r="A32" s="42"/>
      <c r="B32" s="42"/>
      <c r="C32" s="42"/>
      <c r="D32" s="42"/>
      <c r="E32" s="42"/>
      <c r="F32" s="42"/>
      <c r="G32" s="42"/>
      <c r="H32" s="42"/>
      <c r="I32" s="42"/>
      <c r="J32" s="42"/>
      <c r="K32" s="42"/>
      <c r="L32" s="42"/>
    </row>
    <row r="33" spans="1:12" ht="15" customHeight="1" x14ac:dyDescent="0.25">
      <c r="A33" s="42"/>
      <c r="B33" s="42"/>
      <c r="C33" s="42"/>
      <c r="D33" s="42"/>
      <c r="E33" s="42"/>
      <c r="F33" s="42"/>
      <c r="G33" s="42"/>
      <c r="H33" s="42"/>
      <c r="I33" s="42"/>
      <c r="J33" s="42"/>
      <c r="K33" s="42"/>
      <c r="L33" s="42"/>
    </row>
    <row r="34" spans="1:12" ht="15" customHeight="1" x14ac:dyDescent="0.25">
      <c r="A34" s="42"/>
      <c r="B34" s="42"/>
      <c r="C34" s="42"/>
      <c r="D34" s="42"/>
      <c r="E34" s="42"/>
      <c r="F34" s="42"/>
      <c r="G34" s="42"/>
      <c r="H34" s="42"/>
      <c r="I34" s="42"/>
      <c r="J34" s="42"/>
      <c r="K34" s="42"/>
      <c r="L34" s="42"/>
    </row>
    <row r="35" spans="1:12" ht="15" customHeight="1" x14ac:dyDescent="0.25">
      <c r="A35" s="42"/>
      <c r="B35" s="42"/>
      <c r="C35" s="42"/>
      <c r="D35" s="42"/>
      <c r="E35" s="42"/>
      <c r="F35" s="42"/>
      <c r="G35" s="42"/>
      <c r="H35" s="42"/>
      <c r="I35" s="42"/>
      <c r="J35" s="42"/>
      <c r="K35" s="42"/>
      <c r="L35" s="42"/>
    </row>
  </sheetData>
  <mergeCells count="3">
    <mergeCell ref="A1:J1"/>
    <mergeCell ref="D2:J2"/>
    <mergeCell ref="P2:V2"/>
  </mergeCells>
  <pageMargins left="0.7" right="0.7" top="0.75" bottom="0.75" header="0.3" footer="0.3"/>
  <pageSetup orientation="portrait" r:id="rId1"/>
  <drawing r:id="rId2"/>
  <legacyDrawing r:id="rId3"/>
  <oleObjects>
    <mc:AlternateContent xmlns:mc="http://schemas.openxmlformats.org/markup-compatibility/2006">
      <mc:Choice Requires="x14">
        <oleObject progId="Visio.Drawing.15" shapeId="54275" r:id="rId4">
          <objectPr defaultSize="0" autoPict="0" r:id="rId5">
            <anchor moveWithCells="1" sizeWithCells="1">
              <from>
                <xdr:col>2</xdr:col>
                <xdr:colOff>200025</xdr:colOff>
                <xdr:row>3</xdr:row>
                <xdr:rowOff>104775</xdr:rowOff>
              </from>
              <to>
                <xdr:col>12</xdr:col>
                <xdr:colOff>180975</xdr:colOff>
                <xdr:row>48</xdr:row>
                <xdr:rowOff>95250</xdr:rowOff>
              </to>
            </anchor>
          </objectPr>
        </oleObject>
      </mc:Choice>
      <mc:Fallback>
        <oleObject progId="Visio.Drawing.15" shapeId="54275" r:id="rId4"/>
      </mc:Fallback>
    </mc:AlternateContent>
  </oleObjec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C3"/>
  <sheetViews>
    <sheetView workbookViewId="0">
      <selection activeCell="A4" sqref="A4"/>
    </sheetView>
  </sheetViews>
  <sheetFormatPr defaultRowHeight="15" x14ac:dyDescent="0.25"/>
  <sheetData>
    <row r="1" spans="1:3" x14ac:dyDescent="0.25">
      <c r="A1" t="s">
        <v>32</v>
      </c>
      <c r="B1" t="s">
        <v>33</v>
      </c>
      <c r="C1">
        <v>14090</v>
      </c>
    </row>
    <row r="2" spans="1:3" x14ac:dyDescent="0.25">
      <c r="A2" t="s">
        <v>7</v>
      </c>
      <c r="B2" t="s">
        <v>33</v>
      </c>
      <c r="C2">
        <v>470</v>
      </c>
    </row>
    <row r="3" spans="1:3" x14ac:dyDescent="0.25">
      <c r="A3" t="s">
        <v>5</v>
      </c>
      <c r="B3" t="s">
        <v>8</v>
      </c>
      <c r="C3">
        <v>11513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D12"/>
  <sheetViews>
    <sheetView workbookViewId="0">
      <selection activeCell="G26" sqref="G26"/>
    </sheetView>
  </sheetViews>
  <sheetFormatPr defaultRowHeight="15" x14ac:dyDescent="0.25"/>
  <cols>
    <col min="1" max="1" width="9.140625" style="28"/>
    <col min="4" max="4" width="17.5703125" customWidth="1"/>
  </cols>
  <sheetData>
    <row r="1" spans="1:4" x14ac:dyDescent="0.25">
      <c r="A1" s="28" t="s">
        <v>46</v>
      </c>
      <c r="B1" t="s">
        <v>47</v>
      </c>
      <c r="C1" t="s">
        <v>19</v>
      </c>
      <c r="D1" s="9">
        <v>118.4</v>
      </c>
    </row>
    <row r="2" spans="1:4" x14ac:dyDescent="0.25">
      <c r="A2" s="28" t="s">
        <v>46</v>
      </c>
      <c r="B2" t="s">
        <v>47</v>
      </c>
      <c r="C2" t="s">
        <v>20</v>
      </c>
      <c r="D2" s="9">
        <v>118.4</v>
      </c>
    </row>
    <row r="3" spans="1:4" x14ac:dyDescent="0.25">
      <c r="A3" s="28" t="s">
        <v>46</v>
      </c>
      <c r="B3" t="s">
        <v>47</v>
      </c>
      <c r="C3" t="s">
        <v>21</v>
      </c>
      <c r="D3" s="9">
        <v>118.4</v>
      </c>
    </row>
    <row r="4" spans="1:4" x14ac:dyDescent="0.25">
      <c r="A4" s="28" t="s">
        <v>46</v>
      </c>
      <c r="B4" t="s">
        <v>47</v>
      </c>
      <c r="C4" t="s">
        <v>22</v>
      </c>
      <c r="D4" s="9">
        <v>118.4</v>
      </c>
    </row>
    <row r="5" spans="1:4" x14ac:dyDescent="0.25">
      <c r="A5" s="28" t="s">
        <v>46</v>
      </c>
      <c r="B5" t="s">
        <v>47</v>
      </c>
      <c r="C5" t="s">
        <v>23</v>
      </c>
      <c r="D5" s="9">
        <v>118.4</v>
      </c>
    </row>
    <row r="6" spans="1:4" x14ac:dyDescent="0.25">
      <c r="A6" s="28" t="s">
        <v>46</v>
      </c>
      <c r="B6" t="s">
        <v>47</v>
      </c>
      <c r="C6" t="s">
        <v>24</v>
      </c>
      <c r="D6" s="9">
        <v>118.4</v>
      </c>
    </row>
    <row r="7" spans="1:4" x14ac:dyDescent="0.25">
      <c r="A7" s="28" t="s">
        <v>46</v>
      </c>
      <c r="B7" t="s">
        <v>47</v>
      </c>
      <c r="C7" t="s">
        <v>25</v>
      </c>
      <c r="D7" s="9">
        <v>118.4</v>
      </c>
    </row>
    <row r="8" spans="1:4" x14ac:dyDescent="0.25">
      <c r="A8" s="28" t="s">
        <v>46</v>
      </c>
      <c r="B8" t="s">
        <v>47</v>
      </c>
      <c r="C8" t="s">
        <v>26</v>
      </c>
      <c r="D8" s="9">
        <v>118.4</v>
      </c>
    </row>
    <row r="9" spans="1:4" x14ac:dyDescent="0.25">
      <c r="A9" s="28" t="s">
        <v>46</v>
      </c>
      <c r="B9" t="s">
        <v>47</v>
      </c>
      <c r="C9" t="s">
        <v>27</v>
      </c>
      <c r="D9" s="9">
        <v>118.4</v>
      </c>
    </row>
    <row r="10" spans="1:4" x14ac:dyDescent="0.25">
      <c r="A10" s="28" t="s">
        <v>46</v>
      </c>
      <c r="B10" t="s">
        <v>47</v>
      </c>
      <c r="C10" t="s">
        <v>28</v>
      </c>
      <c r="D10" s="9">
        <v>118.4</v>
      </c>
    </row>
    <row r="11" spans="1:4" x14ac:dyDescent="0.25">
      <c r="A11" s="28" t="s">
        <v>46</v>
      </c>
      <c r="B11" t="s">
        <v>47</v>
      </c>
      <c r="C11" t="s">
        <v>29</v>
      </c>
      <c r="D11" s="9">
        <v>118.4</v>
      </c>
    </row>
    <row r="12" spans="1:4" x14ac:dyDescent="0.25">
      <c r="A12" s="28" t="s">
        <v>46</v>
      </c>
      <c r="B12" t="s">
        <v>47</v>
      </c>
      <c r="C12" t="s">
        <v>30</v>
      </c>
      <c r="D12" s="9">
        <v>118.4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N57"/>
  <sheetViews>
    <sheetView topLeftCell="A31" workbookViewId="0">
      <selection activeCell="C57" sqref="C57:N57"/>
    </sheetView>
  </sheetViews>
  <sheetFormatPr defaultRowHeight="15" x14ac:dyDescent="0.25"/>
  <sheetData>
    <row r="1" spans="1:14" x14ac:dyDescent="0.25">
      <c r="C1" t="s">
        <v>19</v>
      </c>
      <c r="D1" t="s">
        <v>20</v>
      </c>
      <c r="E1" t="s">
        <v>21</v>
      </c>
      <c r="F1" t="s">
        <v>22</v>
      </c>
      <c r="G1" t="s">
        <v>23</v>
      </c>
      <c r="H1" t="s">
        <v>24</v>
      </c>
      <c r="I1" t="s">
        <v>25</v>
      </c>
      <c r="J1" t="s">
        <v>26</v>
      </c>
      <c r="K1" t="s">
        <v>27</v>
      </c>
      <c r="L1" t="s">
        <v>28</v>
      </c>
      <c r="M1" t="s">
        <v>29</v>
      </c>
      <c r="N1" t="s">
        <v>30</v>
      </c>
    </row>
    <row r="2" spans="1:14" x14ac:dyDescent="0.25">
      <c r="A2" t="s">
        <v>61</v>
      </c>
      <c r="B2" t="s">
        <v>31</v>
      </c>
      <c r="C2">
        <v>0</v>
      </c>
      <c r="D2">
        <v>0</v>
      </c>
      <c r="E2">
        <v>0</v>
      </c>
      <c r="F2">
        <v>0</v>
      </c>
      <c r="G2">
        <v>0</v>
      </c>
      <c r="H2">
        <v>0</v>
      </c>
      <c r="I2">
        <v>0</v>
      </c>
      <c r="J2">
        <v>0</v>
      </c>
      <c r="K2">
        <v>0</v>
      </c>
      <c r="L2">
        <v>0</v>
      </c>
      <c r="M2">
        <v>0</v>
      </c>
      <c r="N2">
        <v>0</v>
      </c>
    </row>
    <row r="3" spans="1:14" x14ac:dyDescent="0.25">
      <c r="A3" t="s">
        <v>31</v>
      </c>
      <c r="B3" t="s">
        <v>32</v>
      </c>
      <c r="C3">
        <v>0</v>
      </c>
      <c r="D3">
        <v>0</v>
      </c>
      <c r="E3">
        <v>0</v>
      </c>
      <c r="F3">
        <v>0</v>
      </c>
      <c r="G3">
        <v>0</v>
      </c>
      <c r="H3">
        <v>0</v>
      </c>
      <c r="I3">
        <v>0</v>
      </c>
      <c r="J3">
        <v>0</v>
      </c>
      <c r="K3">
        <v>0</v>
      </c>
      <c r="L3">
        <v>0</v>
      </c>
      <c r="M3">
        <v>0</v>
      </c>
      <c r="N3">
        <v>0</v>
      </c>
    </row>
    <row r="4" spans="1:14" x14ac:dyDescent="0.25">
      <c r="A4" t="s">
        <v>32</v>
      </c>
      <c r="B4" t="s">
        <v>33</v>
      </c>
      <c r="C4">
        <v>0</v>
      </c>
      <c r="D4">
        <v>0</v>
      </c>
      <c r="E4">
        <v>0</v>
      </c>
      <c r="F4">
        <v>0</v>
      </c>
      <c r="G4">
        <v>0</v>
      </c>
      <c r="H4">
        <v>0</v>
      </c>
      <c r="I4">
        <v>0</v>
      </c>
      <c r="J4">
        <v>0</v>
      </c>
      <c r="K4">
        <v>0</v>
      </c>
      <c r="L4">
        <v>0</v>
      </c>
      <c r="M4">
        <v>0</v>
      </c>
      <c r="N4">
        <v>0</v>
      </c>
    </row>
    <row r="5" spans="1:14" x14ac:dyDescent="0.25">
      <c r="A5" t="s">
        <v>7</v>
      </c>
      <c r="B5" t="s">
        <v>33</v>
      </c>
      <c r="C5">
        <v>0</v>
      </c>
      <c r="D5">
        <v>0</v>
      </c>
      <c r="E5">
        <v>0</v>
      </c>
      <c r="F5">
        <v>0</v>
      </c>
      <c r="G5">
        <v>0</v>
      </c>
      <c r="H5">
        <v>0</v>
      </c>
      <c r="I5">
        <v>0</v>
      </c>
      <c r="J5">
        <v>0</v>
      </c>
      <c r="K5">
        <v>0</v>
      </c>
      <c r="L5">
        <v>0</v>
      </c>
      <c r="M5">
        <v>0</v>
      </c>
      <c r="N5">
        <v>0</v>
      </c>
    </row>
    <row r="6" spans="1:14" x14ac:dyDescent="0.25">
      <c r="A6" t="s">
        <v>33</v>
      </c>
      <c r="B6" t="s">
        <v>5</v>
      </c>
      <c r="C6">
        <v>0</v>
      </c>
      <c r="D6">
        <v>0</v>
      </c>
      <c r="E6">
        <v>0</v>
      </c>
      <c r="F6">
        <v>0</v>
      </c>
      <c r="G6">
        <v>0</v>
      </c>
      <c r="H6">
        <v>0</v>
      </c>
      <c r="I6">
        <v>0</v>
      </c>
      <c r="J6">
        <v>0</v>
      </c>
      <c r="K6">
        <v>0</v>
      </c>
      <c r="L6">
        <v>0</v>
      </c>
      <c r="M6">
        <v>0</v>
      </c>
      <c r="N6">
        <v>0</v>
      </c>
    </row>
    <row r="7" spans="1:14" x14ac:dyDescent="0.25">
      <c r="A7" t="s">
        <v>5</v>
      </c>
      <c r="B7" t="s">
        <v>6</v>
      </c>
      <c r="C7">
        <v>0</v>
      </c>
      <c r="D7">
        <v>0</v>
      </c>
      <c r="E7">
        <v>0</v>
      </c>
      <c r="F7">
        <v>0</v>
      </c>
      <c r="G7">
        <v>0</v>
      </c>
      <c r="H7">
        <v>0</v>
      </c>
      <c r="I7">
        <v>0</v>
      </c>
      <c r="J7">
        <v>0</v>
      </c>
      <c r="K7">
        <v>0</v>
      </c>
      <c r="L7">
        <v>0</v>
      </c>
      <c r="M7">
        <v>0</v>
      </c>
      <c r="N7">
        <v>0</v>
      </c>
    </row>
    <row r="8" spans="1:14" x14ac:dyDescent="0.25">
      <c r="A8" t="s">
        <v>5</v>
      </c>
      <c r="B8" t="s">
        <v>8</v>
      </c>
      <c r="C8">
        <v>0</v>
      </c>
      <c r="D8">
        <v>0</v>
      </c>
      <c r="E8">
        <v>0</v>
      </c>
      <c r="F8">
        <v>0</v>
      </c>
      <c r="G8">
        <v>0</v>
      </c>
      <c r="H8">
        <v>0</v>
      </c>
      <c r="I8">
        <v>0</v>
      </c>
      <c r="J8">
        <v>0</v>
      </c>
      <c r="K8">
        <v>0</v>
      </c>
      <c r="L8">
        <v>0</v>
      </c>
      <c r="M8">
        <v>0</v>
      </c>
      <c r="N8">
        <v>0</v>
      </c>
    </row>
    <row r="9" spans="1:14" x14ac:dyDescent="0.25">
      <c r="A9" t="s">
        <v>6</v>
      </c>
      <c r="B9" t="s">
        <v>8</v>
      </c>
      <c r="C9">
        <v>0</v>
      </c>
      <c r="D9">
        <v>0</v>
      </c>
      <c r="E9">
        <v>0</v>
      </c>
      <c r="F9">
        <v>0</v>
      </c>
      <c r="G9">
        <v>0</v>
      </c>
      <c r="H9">
        <v>0</v>
      </c>
      <c r="I9">
        <v>0</v>
      </c>
      <c r="J9">
        <v>0</v>
      </c>
      <c r="K9">
        <v>0</v>
      </c>
      <c r="L9">
        <v>0</v>
      </c>
      <c r="M9">
        <v>0</v>
      </c>
      <c r="N9">
        <v>0</v>
      </c>
    </row>
    <row r="10" spans="1:14" x14ac:dyDescent="0.25">
      <c r="A10" t="s">
        <v>8</v>
      </c>
      <c r="B10" t="s">
        <v>34</v>
      </c>
      <c r="C10">
        <v>0</v>
      </c>
      <c r="D10">
        <v>0</v>
      </c>
      <c r="E10">
        <v>0</v>
      </c>
      <c r="F10">
        <v>0</v>
      </c>
      <c r="G10">
        <v>0</v>
      </c>
      <c r="H10">
        <v>0</v>
      </c>
      <c r="I10">
        <v>0</v>
      </c>
      <c r="J10">
        <v>0</v>
      </c>
      <c r="K10">
        <v>0</v>
      </c>
      <c r="L10">
        <v>0</v>
      </c>
      <c r="M10">
        <v>0</v>
      </c>
      <c r="N10">
        <v>0</v>
      </c>
    </row>
    <row r="11" spans="1:14" x14ac:dyDescent="0.25">
      <c r="A11" t="s">
        <v>58</v>
      </c>
      <c r="B11" t="s">
        <v>57</v>
      </c>
      <c r="C11">
        <v>0</v>
      </c>
      <c r="D11">
        <v>0</v>
      </c>
      <c r="E11">
        <v>0</v>
      </c>
      <c r="F11">
        <v>0</v>
      </c>
      <c r="G11">
        <v>0</v>
      </c>
      <c r="H11">
        <v>0</v>
      </c>
      <c r="I11">
        <v>0</v>
      </c>
      <c r="J11">
        <v>0</v>
      </c>
      <c r="K11">
        <v>0</v>
      </c>
      <c r="L11">
        <v>0</v>
      </c>
      <c r="M11">
        <v>0</v>
      </c>
      <c r="N11">
        <v>0</v>
      </c>
    </row>
    <row r="12" spans="1:14" x14ac:dyDescent="0.25">
      <c r="A12" t="s">
        <v>59</v>
      </c>
      <c r="B12" t="s">
        <v>56</v>
      </c>
      <c r="C12">
        <v>0</v>
      </c>
      <c r="D12">
        <v>0</v>
      </c>
      <c r="E12">
        <v>0</v>
      </c>
      <c r="F12">
        <v>0</v>
      </c>
      <c r="G12">
        <v>0</v>
      </c>
      <c r="H12">
        <v>0</v>
      </c>
      <c r="I12">
        <v>0</v>
      </c>
      <c r="J12">
        <v>0</v>
      </c>
      <c r="K12">
        <v>0</v>
      </c>
      <c r="L12">
        <v>0</v>
      </c>
      <c r="M12">
        <v>0</v>
      </c>
      <c r="N12">
        <v>0</v>
      </c>
    </row>
    <row r="13" spans="1:14" x14ac:dyDescent="0.25">
      <c r="A13" t="s">
        <v>57</v>
      </c>
      <c r="B13" t="s">
        <v>56</v>
      </c>
      <c r="C13">
        <v>0</v>
      </c>
      <c r="D13">
        <v>0</v>
      </c>
      <c r="E13">
        <v>0</v>
      </c>
      <c r="F13">
        <v>0</v>
      </c>
      <c r="G13">
        <v>0</v>
      </c>
      <c r="H13">
        <v>0</v>
      </c>
      <c r="I13">
        <v>0</v>
      </c>
      <c r="J13">
        <v>0</v>
      </c>
      <c r="K13">
        <v>0</v>
      </c>
      <c r="L13">
        <v>0</v>
      </c>
      <c r="M13">
        <v>0</v>
      </c>
      <c r="N13">
        <v>0</v>
      </c>
    </row>
    <row r="14" spans="1:14" x14ac:dyDescent="0.25">
      <c r="A14" t="s">
        <v>56</v>
      </c>
      <c r="B14" t="s">
        <v>10</v>
      </c>
      <c r="C14">
        <v>0</v>
      </c>
      <c r="D14">
        <v>0</v>
      </c>
      <c r="E14">
        <v>0</v>
      </c>
      <c r="F14">
        <v>0</v>
      </c>
      <c r="G14">
        <v>0</v>
      </c>
      <c r="H14">
        <v>0</v>
      </c>
      <c r="I14">
        <v>0</v>
      </c>
      <c r="J14">
        <v>0</v>
      </c>
      <c r="K14">
        <v>0</v>
      </c>
      <c r="L14">
        <v>0</v>
      </c>
      <c r="M14">
        <v>0</v>
      </c>
      <c r="N14">
        <v>0</v>
      </c>
    </row>
    <row r="15" spans="1:14" x14ac:dyDescent="0.25">
      <c r="A15" t="s">
        <v>10</v>
      </c>
      <c r="B15" t="s">
        <v>53</v>
      </c>
      <c r="C15">
        <v>0</v>
      </c>
      <c r="D15">
        <v>0</v>
      </c>
      <c r="E15">
        <v>0</v>
      </c>
      <c r="F15">
        <v>0</v>
      </c>
      <c r="G15">
        <v>0</v>
      </c>
      <c r="H15">
        <v>0</v>
      </c>
      <c r="I15">
        <v>0</v>
      </c>
      <c r="J15">
        <v>0</v>
      </c>
      <c r="K15">
        <v>0</v>
      </c>
      <c r="L15">
        <v>0</v>
      </c>
      <c r="M15">
        <v>0</v>
      </c>
      <c r="N15">
        <v>0</v>
      </c>
    </row>
    <row r="16" spans="1:14" x14ac:dyDescent="0.25">
      <c r="A16" t="s">
        <v>10</v>
      </c>
      <c r="B16" t="s">
        <v>49</v>
      </c>
      <c r="C16">
        <v>0</v>
      </c>
      <c r="D16">
        <v>0</v>
      </c>
      <c r="E16">
        <v>0</v>
      </c>
      <c r="F16">
        <v>0</v>
      </c>
      <c r="G16">
        <v>0</v>
      </c>
      <c r="H16">
        <v>0</v>
      </c>
      <c r="I16">
        <v>0</v>
      </c>
      <c r="J16">
        <v>0</v>
      </c>
      <c r="K16">
        <v>0</v>
      </c>
      <c r="L16">
        <v>0</v>
      </c>
      <c r="M16">
        <v>0</v>
      </c>
      <c r="N16">
        <v>0</v>
      </c>
    </row>
    <row r="17" spans="1:14" x14ac:dyDescent="0.25">
      <c r="A17" t="s">
        <v>53</v>
      </c>
      <c r="B17" t="s">
        <v>49</v>
      </c>
      <c r="C17">
        <v>0</v>
      </c>
      <c r="D17">
        <v>0</v>
      </c>
      <c r="E17">
        <v>0</v>
      </c>
      <c r="F17">
        <v>0</v>
      </c>
      <c r="G17">
        <v>0</v>
      </c>
      <c r="H17">
        <v>0</v>
      </c>
      <c r="I17">
        <v>0</v>
      </c>
      <c r="J17">
        <v>0</v>
      </c>
      <c r="K17">
        <v>0</v>
      </c>
      <c r="L17">
        <v>0</v>
      </c>
      <c r="M17">
        <v>0</v>
      </c>
      <c r="N17">
        <v>0</v>
      </c>
    </row>
    <row r="18" spans="1:14" x14ac:dyDescent="0.25">
      <c r="A18" t="s">
        <v>49</v>
      </c>
      <c r="B18" t="s">
        <v>34</v>
      </c>
      <c r="C18">
        <v>0</v>
      </c>
      <c r="D18">
        <v>0</v>
      </c>
      <c r="E18">
        <v>0</v>
      </c>
      <c r="F18">
        <v>0</v>
      </c>
      <c r="G18">
        <v>0</v>
      </c>
      <c r="H18">
        <v>0</v>
      </c>
      <c r="I18">
        <v>0</v>
      </c>
      <c r="J18">
        <v>0</v>
      </c>
      <c r="K18">
        <v>0</v>
      </c>
      <c r="L18">
        <v>0</v>
      </c>
      <c r="M18">
        <v>0</v>
      </c>
      <c r="N18">
        <v>0</v>
      </c>
    </row>
    <row r="19" spans="1:14" x14ac:dyDescent="0.25">
      <c r="A19" t="s">
        <v>55</v>
      </c>
      <c r="B19" t="s">
        <v>54</v>
      </c>
      <c r="C19">
        <v>0</v>
      </c>
      <c r="D19">
        <v>0</v>
      </c>
      <c r="E19">
        <v>0</v>
      </c>
      <c r="F19">
        <v>0</v>
      </c>
      <c r="G19">
        <v>0</v>
      </c>
      <c r="H19">
        <v>0</v>
      </c>
      <c r="I19">
        <v>0</v>
      </c>
      <c r="J19">
        <v>0</v>
      </c>
      <c r="K19">
        <v>0</v>
      </c>
      <c r="L19">
        <v>0</v>
      </c>
      <c r="M19">
        <v>0</v>
      </c>
      <c r="N19">
        <v>0</v>
      </c>
    </row>
    <row r="20" spans="1:14" x14ac:dyDescent="0.25">
      <c r="A20" t="s">
        <v>54</v>
      </c>
      <c r="B20" t="s">
        <v>52</v>
      </c>
      <c r="C20">
        <v>0</v>
      </c>
      <c r="D20">
        <v>0</v>
      </c>
      <c r="E20">
        <v>0</v>
      </c>
      <c r="F20">
        <v>0</v>
      </c>
      <c r="G20">
        <v>0</v>
      </c>
      <c r="H20">
        <v>0</v>
      </c>
      <c r="I20">
        <v>0</v>
      </c>
      <c r="J20">
        <v>0</v>
      </c>
      <c r="K20">
        <v>0</v>
      </c>
      <c r="L20">
        <v>0</v>
      </c>
      <c r="M20">
        <v>0</v>
      </c>
      <c r="N20">
        <v>0</v>
      </c>
    </row>
    <row r="21" spans="1:14" x14ac:dyDescent="0.25">
      <c r="A21" t="s">
        <v>52</v>
      </c>
      <c r="B21" t="s">
        <v>50</v>
      </c>
      <c r="C21">
        <v>0</v>
      </c>
      <c r="D21">
        <v>0</v>
      </c>
      <c r="E21">
        <v>0</v>
      </c>
      <c r="F21">
        <v>0</v>
      </c>
      <c r="G21">
        <v>0</v>
      </c>
      <c r="H21">
        <v>0</v>
      </c>
      <c r="I21">
        <v>0</v>
      </c>
      <c r="J21">
        <v>0</v>
      </c>
      <c r="K21">
        <v>0</v>
      </c>
      <c r="L21">
        <v>0</v>
      </c>
      <c r="M21">
        <v>0</v>
      </c>
      <c r="N21">
        <v>0</v>
      </c>
    </row>
    <row r="22" spans="1:14" x14ac:dyDescent="0.25">
      <c r="A22" t="s">
        <v>54</v>
      </c>
      <c r="B22" t="s">
        <v>50</v>
      </c>
      <c r="C22">
        <v>0</v>
      </c>
      <c r="D22">
        <v>0</v>
      </c>
      <c r="E22">
        <v>0</v>
      </c>
      <c r="F22">
        <v>0</v>
      </c>
      <c r="G22">
        <v>0</v>
      </c>
      <c r="H22">
        <v>0</v>
      </c>
      <c r="I22">
        <v>0</v>
      </c>
      <c r="J22">
        <v>0</v>
      </c>
      <c r="K22">
        <v>0</v>
      </c>
      <c r="L22">
        <v>0</v>
      </c>
      <c r="M22">
        <v>0</v>
      </c>
      <c r="N22">
        <v>0</v>
      </c>
    </row>
    <row r="23" spans="1:14" x14ac:dyDescent="0.25">
      <c r="A23" t="s">
        <v>51</v>
      </c>
      <c r="B23" t="s">
        <v>50</v>
      </c>
      <c r="C23">
        <v>0</v>
      </c>
      <c r="D23">
        <v>0</v>
      </c>
      <c r="E23">
        <v>0</v>
      </c>
      <c r="F23">
        <v>0</v>
      </c>
      <c r="G23">
        <v>0</v>
      </c>
      <c r="H23">
        <v>0</v>
      </c>
      <c r="I23">
        <v>0</v>
      </c>
      <c r="J23">
        <v>0</v>
      </c>
      <c r="K23">
        <v>0</v>
      </c>
      <c r="L23">
        <v>0</v>
      </c>
      <c r="M23">
        <v>0</v>
      </c>
      <c r="N23">
        <v>0</v>
      </c>
    </row>
    <row r="24" spans="1:14" x14ac:dyDescent="0.25">
      <c r="A24" t="s">
        <v>50</v>
      </c>
      <c r="B24" t="s">
        <v>49</v>
      </c>
      <c r="C24">
        <v>0</v>
      </c>
      <c r="D24">
        <v>0</v>
      </c>
      <c r="E24">
        <v>0</v>
      </c>
      <c r="F24">
        <v>0</v>
      </c>
      <c r="G24">
        <v>0</v>
      </c>
      <c r="H24">
        <v>0</v>
      </c>
      <c r="I24">
        <v>0</v>
      </c>
      <c r="J24">
        <v>0</v>
      </c>
      <c r="K24">
        <v>0</v>
      </c>
      <c r="L24">
        <v>0</v>
      </c>
      <c r="M24">
        <v>0</v>
      </c>
      <c r="N24">
        <v>0</v>
      </c>
    </row>
    <row r="25" spans="1:14" x14ac:dyDescent="0.25">
      <c r="A25" t="s">
        <v>34</v>
      </c>
      <c r="B25" t="s">
        <v>35</v>
      </c>
      <c r="C25">
        <v>0</v>
      </c>
      <c r="D25">
        <v>0</v>
      </c>
      <c r="E25">
        <v>0</v>
      </c>
      <c r="F25">
        <v>0</v>
      </c>
      <c r="G25">
        <v>0</v>
      </c>
      <c r="H25">
        <v>0</v>
      </c>
      <c r="I25">
        <v>0</v>
      </c>
      <c r="J25">
        <v>0</v>
      </c>
      <c r="K25">
        <v>0</v>
      </c>
      <c r="L25">
        <v>0</v>
      </c>
      <c r="M25">
        <v>0</v>
      </c>
      <c r="N25">
        <v>0</v>
      </c>
    </row>
    <row r="26" spans="1:14" x14ac:dyDescent="0.25">
      <c r="A26" t="s">
        <v>34</v>
      </c>
      <c r="B26" t="s">
        <v>36</v>
      </c>
      <c r="C26">
        <v>0</v>
      </c>
      <c r="D26">
        <v>0</v>
      </c>
      <c r="E26">
        <v>0</v>
      </c>
      <c r="F26">
        <v>0</v>
      </c>
      <c r="G26">
        <v>0</v>
      </c>
      <c r="H26">
        <v>0</v>
      </c>
      <c r="I26">
        <v>0</v>
      </c>
      <c r="J26">
        <v>0</v>
      </c>
      <c r="K26">
        <v>0</v>
      </c>
      <c r="L26">
        <v>0</v>
      </c>
      <c r="M26">
        <v>0</v>
      </c>
      <c r="N26">
        <v>0</v>
      </c>
    </row>
    <row r="27" spans="1:14" x14ac:dyDescent="0.25">
      <c r="A27" t="s">
        <v>35</v>
      </c>
      <c r="B27" t="s">
        <v>36</v>
      </c>
      <c r="C27">
        <v>0</v>
      </c>
      <c r="D27">
        <v>0</v>
      </c>
      <c r="E27">
        <v>0</v>
      </c>
      <c r="F27">
        <v>0</v>
      </c>
      <c r="G27">
        <v>0</v>
      </c>
      <c r="H27">
        <v>0</v>
      </c>
      <c r="I27">
        <v>0</v>
      </c>
      <c r="J27">
        <v>0</v>
      </c>
      <c r="K27">
        <v>0</v>
      </c>
      <c r="L27">
        <v>0</v>
      </c>
      <c r="M27">
        <v>0</v>
      </c>
      <c r="N27">
        <v>0</v>
      </c>
    </row>
    <row r="28" spans="1:14" x14ac:dyDescent="0.25">
      <c r="A28" t="s">
        <v>36</v>
      </c>
      <c r="B28" t="s">
        <v>37</v>
      </c>
      <c r="C28">
        <v>0</v>
      </c>
      <c r="D28">
        <v>0</v>
      </c>
      <c r="E28">
        <v>0</v>
      </c>
      <c r="F28">
        <v>0</v>
      </c>
      <c r="G28">
        <v>0</v>
      </c>
      <c r="H28">
        <v>0</v>
      </c>
      <c r="I28">
        <v>0</v>
      </c>
      <c r="J28">
        <v>0</v>
      </c>
      <c r="K28">
        <v>0</v>
      </c>
      <c r="L28">
        <v>0</v>
      </c>
      <c r="M28">
        <v>0</v>
      </c>
      <c r="N28">
        <v>0</v>
      </c>
    </row>
    <row r="29" spans="1:14" x14ac:dyDescent="0.25">
      <c r="A29" t="s">
        <v>37</v>
      </c>
      <c r="B29" t="s">
        <v>38</v>
      </c>
      <c r="C29">
        <v>0</v>
      </c>
      <c r="D29">
        <v>0</v>
      </c>
      <c r="E29">
        <v>0</v>
      </c>
      <c r="F29">
        <v>0</v>
      </c>
      <c r="G29">
        <v>0</v>
      </c>
      <c r="H29">
        <v>0</v>
      </c>
      <c r="I29">
        <v>0</v>
      </c>
      <c r="J29">
        <v>0</v>
      </c>
      <c r="K29">
        <v>0</v>
      </c>
      <c r="L29">
        <v>0</v>
      </c>
      <c r="M29">
        <v>0</v>
      </c>
      <c r="N29">
        <v>0</v>
      </c>
    </row>
    <row r="30" spans="1:14" x14ac:dyDescent="0.25">
      <c r="A30" t="s">
        <v>37</v>
      </c>
      <c r="B30" t="s">
        <v>39</v>
      </c>
      <c r="C30">
        <v>0</v>
      </c>
      <c r="D30">
        <v>0</v>
      </c>
      <c r="E30">
        <v>0</v>
      </c>
      <c r="F30">
        <v>0</v>
      </c>
      <c r="G30">
        <v>0</v>
      </c>
      <c r="H30">
        <v>0</v>
      </c>
      <c r="I30">
        <v>0</v>
      </c>
      <c r="J30">
        <v>0</v>
      </c>
      <c r="K30">
        <v>0</v>
      </c>
      <c r="L30">
        <v>0</v>
      </c>
      <c r="M30">
        <v>0</v>
      </c>
      <c r="N30">
        <v>0</v>
      </c>
    </row>
    <row r="31" spans="1:14" x14ac:dyDescent="0.25">
      <c r="A31" t="s">
        <v>38</v>
      </c>
      <c r="B31" t="s">
        <v>43</v>
      </c>
      <c r="C31">
        <v>0</v>
      </c>
      <c r="D31">
        <v>0</v>
      </c>
      <c r="E31">
        <v>0</v>
      </c>
      <c r="F31">
        <v>0</v>
      </c>
      <c r="G31">
        <v>0</v>
      </c>
      <c r="H31">
        <v>0</v>
      </c>
      <c r="I31">
        <v>0</v>
      </c>
      <c r="J31">
        <v>0</v>
      </c>
      <c r="K31">
        <v>0</v>
      </c>
      <c r="L31">
        <v>0</v>
      </c>
      <c r="M31">
        <v>0</v>
      </c>
      <c r="N31">
        <v>0</v>
      </c>
    </row>
    <row r="32" spans="1:14" x14ac:dyDescent="0.25">
      <c r="A32" t="s">
        <v>44</v>
      </c>
      <c r="B32" t="s">
        <v>43</v>
      </c>
      <c r="C32">
        <v>0</v>
      </c>
      <c r="D32">
        <v>0</v>
      </c>
      <c r="E32">
        <v>0</v>
      </c>
      <c r="F32">
        <v>0</v>
      </c>
      <c r="G32">
        <v>0</v>
      </c>
      <c r="H32">
        <v>0</v>
      </c>
      <c r="I32">
        <v>0</v>
      </c>
      <c r="J32">
        <v>0</v>
      </c>
      <c r="K32">
        <v>0</v>
      </c>
      <c r="L32">
        <v>0</v>
      </c>
      <c r="M32">
        <v>0</v>
      </c>
      <c r="N32">
        <v>0</v>
      </c>
    </row>
    <row r="33" spans="1:14" x14ac:dyDescent="0.25">
      <c r="A33" t="s">
        <v>37</v>
      </c>
      <c r="B33" t="s">
        <v>39</v>
      </c>
      <c r="C33">
        <v>0</v>
      </c>
      <c r="D33">
        <v>0</v>
      </c>
      <c r="E33">
        <v>0</v>
      </c>
      <c r="F33">
        <v>0</v>
      </c>
      <c r="G33">
        <v>0</v>
      </c>
      <c r="H33">
        <v>0</v>
      </c>
      <c r="I33">
        <v>0</v>
      </c>
      <c r="J33">
        <v>0</v>
      </c>
      <c r="K33">
        <v>0</v>
      </c>
      <c r="L33">
        <v>0</v>
      </c>
      <c r="M33">
        <v>0</v>
      </c>
      <c r="N33">
        <v>0</v>
      </c>
    </row>
    <row r="34" spans="1:14" x14ac:dyDescent="0.25">
      <c r="A34" t="s">
        <v>39</v>
      </c>
      <c r="B34" t="s">
        <v>40</v>
      </c>
      <c r="C34" s="11">
        <v>5.0000000000000001E-3</v>
      </c>
      <c r="D34" s="11">
        <v>5.0000000000000001E-3</v>
      </c>
      <c r="E34" s="11">
        <v>5.0000000000000001E-3</v>
      </c>
      <c r="F34" s="11">
        <v>5.0000000000000001E-3</v>
      </c>
      <c r="G34" s="11">
        <v>5.0000000000000001E-3</v>
      </c>
      <c r="H34" s="11">
        <v>5.0000000000000001E-3</v>
      </c>
      <c r="I34" s="11">
        <v>5.0000000000000001E-3</v>
      </c>
      <c r="J34" s="11">
        <v>5.0000000000000001E-3</v>
      </c>
      <c r="K34" s="11">
        <v>5.0000000000000001E-3</v>
      </c>
      <c r="L34" s="11">
        <v>5.0000000000000001E-3</v>
      </c>
      <c r="M34" s="11">
        <v>5.0000000000000001E-3</v>
      </c>
      <c r="N34" s="11">
        <v>5.0000000000000001E-3</v>
      </c>
    </row>
    <row r="35" spans="1:14" x14ac:dyDescent="0.25">
      <c r="A35" t="s">
        <v>40</v>
      </c>
      <c r="B35" t="s">
        <v>41</v>
      </c>
      <c r="C35" s="11">
        <v>0</v>
      </c>
      <c r="D35" s="11">
        <v>0</v>
      </c>
      <c r="E35" s="11">
        <v>0</v>
      </c>
      <c r="F35" s="11">
        <v>0</v>
      </c>
      <c r="G35" s="11">
        <v>0</v>
      </c>
      <c r="H35" s="11">
        <v>0</v>
      </c>
      <c r="I35" s="11">
        <v>0</v>
      </c>
      <c r="J35" s="11">
        <v>0</v>
      </c>
      <c r="K35" s="11">
        <v>0</v>
      </c>
      <c r="L35" s="11">
        <v>0</v>
      </c>
      <c r="M35" s="11">
        <v>0</v>
      </c>
      <c r="N35" s="11">
        <v>0</v>
      </c>
    </row>
    <row r="36" spans="1:14" x14ac:dyDescent="0.25">
      <c r="A36" t="s">
        <v>39</v>
      </c>
      <c r="B36" t="s">
        <v>41</v>
      </c>
      <c r="C36" s="11">
        <v>0</v>
      </c>
      <c r="D36" s="11">
        <v>0</v>
      </c>
      <c r="E36" s="11">
        <v>0</v>
      </c>
      <c r="F36" s="11">
        <v>0</v>
      </c>
      <c r="G36" s="11">
        <v>0</v>
      </c>
      <c r="H36" s="11">
        <v>0</v>
      </c>
      <c r="I36" s="11">
        <v>0</v>
      </c>
      <c r="J36" s="11">
        <v>0</v>
      </c>
      <c r="K36" s="11">
        <v>0</v>
      </c>
      <c r="L36" s="11">
        <v>0</v>
      </c>
      <c r="M36" s="11">
        <v>0</v>
      </c>
      <c r="N36" s="11">
        <v>0</v>
      </c>
    </row>
    <row r="37" spans="1:14" x14ac:dyDescent="0.25">
      <c r="A37" t="s">
        <v>42</v>
      </c>
      <c r="B37" t="s">
        <v>41</v>
      </c>
      <c r="C37" s="11">
        <v>0.4</v>
      </c>
      <c r="D37" s="11">
        <v>0.4</v>
      </c>
      <c r="E37" s="11">
        <v>0.4</v>
      </c>
      <c r="F37" s="11">
        <v>0.4</v>
      </c>
      <c r="G37" s="11">
        <v>0.4</v>
      </c>
      <c r="H37" s="11">
        <v>0.4</v>
      </c>
      <c r="I37" s="11">
        <v>0.4</v>
      </c>
      <c r="J37" s="11">
        <v>0.4</v>
      </c>
      <c r="K37" s="11">
        <v>0.4</v>
      </c>
      <c r="L37" s="11">
        <v>0.4</v>
      </c>
      <c r="M37" s="11">
        <v>0.4</v>
      </c>
      <c r="N37" s="11">
        <v>0.4</v>
      </c>
    </row>
    <row r="38" spans="1:14" x14ac:dyDescent="0.25">
      <c r="A38" t="s">
        <v>41</v>
      </c>
      <c r="B38" t="s">
        <v>44</v>
      </c>
      <c r="C38">
        <v>0</v>
      </c>
      <c r="D38">
        <v>0</v>
      </c>
      <c r="E38">
        <v>0</v>
      </c>
      <c r="F38">
        <v>0</v>
      </c>
      <c r="G38">
        <v>0</v>
      </c>
      <c r="H38">
        <v>0</v>
      </c>
      <c r="I38">
        <v>0</v>
      </c>
      <c r="J38">
        <v>0</v>
      </c>
      <c r="K38">
        <v>0</v>
      </c>
      <c r="L38">
        <v>0</v>
      </c>
      <c r="M38">
        <v>0</v>
      </c>
      <c r="N38">
        <v>0</v>
      </c>
    </row>
    <row r="39" spans="1:14" x14ac:dyDescent="0.25">
      <c r="A39" t="s">
        <v>44</v>
      </c>
      <c r="B39" t="s">
        <v>9</v>
      </c>
      <c r="C39">
        <v>0</v>
      </c>
      <c r="D39">
        <v>0</v>
      </c>
      <c r="E39">
        <v>0</v>
      </c>
      <c r="F39">
        <v>0</v>
      </c>
      <c r="G39">
        <v>0</v>
      </c>
      <c r="H39">
        <v>0</v>
      </c>
      <c r="I39">
        <v>0</v>
      </c>
      <c r="J39">
        <v>0</v>
      </c>
      <c r="K39">
        <v>0</v>
      </c>
      <c r="L39">
        <v>0</v>
      </c>
      <c r="M39">
        <v>0</v>
      </c>
      <c r="N39">
        <v>0</v>
      </c>
    </row>
    <row r="40" spans="1:14" x14ac:dyDescent="0.25">
      <c r="A40" t="s">
        <v>45</v>
      </c>
      <c r="B40" t="s">
        <v>9</v>
      </c>
      <c r="C40">
        <v>0</v>
      </c>
      <c r="D40">
        <v>0</v>
      </c>
      <c r="E40">
        <v>0</v>
      </c>
      <c r="F40">
        <v>0</v>
      </c>
      <c r="G40">
        <v>0</v>
      </c>
      <c r="H40">
        <v>0</v>
      </c>
      <c r="I40">
        <v>0</v>
      </c>
      <c r="J40">
        <v>0</v>
      </c>
      <c r="K40">
        <v>0</v>
      </c>
      <c r="L40">
        <v>0</v>
      </c>
      <c r="M40">
        <v>0</v>
      </c>
      <c r="N40">
        <v>0</v>
      </c>
    </row>
    <row r="41" spans="1:14" x14ac:dyDescent="0.25">
      <c r="A41" t="s">
        <v>9</v>
      </c>
      <c r="B41" t="s">
        <v>46</v>
      </c>
      <c r="C41">
        <v>0</v>
      </c>
      <c r="D41">
        <v>0</v>
      </c>
      <c r="E41">
        <v>0</v>
      </c>
      <c r="F41">
        <v>0</v>
      </c>
      <c r="G41">
        <v>0</v>
      </c>
      <c r="H41">
        <v>0</v>
      </c>
      <c r="I41">
        <v>0</v>
      </c>
      <c r="J41">
        <v>0</v>
      </c>
      <c r="K41">
        <v>0</v>
      </c>
      <c r="L41">
        <v>0</v>
      </c>
      <c r="M41">
        <v>0</v>
      </c>
      <c r="N41">
        <v>0</v>
      </c>
    </row>
    <row r="42" spans="1:14" x14ac:dyDescent="0.25">
      <c r="A42" t="s">
        <v>46</v>
      </c>
      <c r="B42" t="s">
        <v>47</v>
      </c>
      <c r="C42">
        <v>0</v>
      </c>
      <c r="D42">
        <v>0</v>
      </c>
      <c r="E42">
        <v>0</v>
      </c>
      <c r="F42">
        <v>0</v>
      </c>
      <c r="G42">
        <v>0</v>
      </c>
      <c r="H42">
        <v>0</v>
      </c>
      <c r="I42">
        <v>0</v>
      </c>
      <c r="J42">
        <v>0</v>
      </c>
      <c r="K42">
        <v>0</v>
      </c>
      <c r="L42">
        <v>0</v>
      </c>
      <c r="M42">
        <v>0</v>
      </c>
      <c r="N42">
        <v>0</v>
      </c>
    </row>
    <row r="43" spans="1:14" x14ac:dyDescent="0.25">
      <c r="A43" t="s">
        <v>46</v>
      </c>
      <c r="B43" t="s">
        <v>59</v>
      </c>
      <c r="C43">
        <v>0</v>
      </c>
      <c r="D43">
        <v>0</v>
      </c>
      <c r="E43">
        <v>0</v>
      </c>
      <c r="F43">
        <v>0</v>
      </c>
      <c r="G43">
        <v>0</v>
      </c>
      <c r="H43">
        <v>0</v>
      </c>
      <c r="I43">
        <v>0</v>
      </c>
      <c r="J43">
        <v>0</v>
      </c>
      <c r="K43">
        <v>0</v>
      </c>
      <c r="L43">
        <v>0</v>
      </c>
      <c r="M43">
        <v>0</v>
      </c>
      <c r="N43">
        <v>0</v>
      </c>
    </row>
    <row r="44" spans="1:14" x14ac:dyDescent="0.25">
      <c r="A44" t="s">
        <v>47</v>
      </c>
      <c r="B44" t="s">
        <v>60</v>
      </c>
      <c r="C44">
        <v>0</v>
      </c>
      <c r="D44">
        <v>0</v>
      </c>
      <c r="E44">
        <v>0</v>
      </c>
      <c r="F44">
        <v>0</v>
      </c>
      <c r="G44">
        <v>0</v>
      </c>
      <c r="H44">
        <v>0</v>
      </c>
      <c r="I44">
        <v>0</v>
      </c>
      <c r="J44">
        <v>0</v>
      </c>
      <c r="K44">
        <v>0</v>
      </c>
      <c r="L44">
        <v>0</v>
      </c>
      <c r="M44">
        <v>0</v>
      </c>
      <c r="N44">
        <v>0</v>
      </c>
    </row>
    <row r="45" spans="1:14" x14ac:dyDescent="0.25">
      <c r="A45" t="s">
        <v>60</v>
      </c>
      <c r="B45" t="s">
        <v>48</v>
      </c>
      <c r="C45">
        <v>0</v>
      </c>
      <c r="D45">
        <v>0</v>
      </c>
      <c r="E45">
        <v>0</v>
      </c>
      <c r="F45">
        <v>0</v>
      </c>
      <c r="G45">
        <v>0</v>
      </c>
      <c r="H45">
        <v>0</v>
      </c>
      <c r="I45">
        <v>0</v>
      </c>
      <c r="J45">
        <v>0</v>
      </c>
      <c r="K45">
        <v>0</v>
      </c>
      <c r="L45">
        <v>0</v>
      </c>
      <c r="M45">
        <v>0</v>
      </c>
      <c r="N45">
        <v>0</v>
      </c>
    </row>
    <row r="46" spans="1:14" x14ac:dyDescent="0.25">
      <c r="A46" t="s">
        <v>34</v>
      </c>
      <c r="B46" t="s">
        <v>43</v>
      </c>
      <c r="C46">
        <v>0</v>
      </c>
      <c r="D46">
        <v>0</v>
      </c>
      <c r="E46">
        <v>0</v>
      </c>
      <c r="F46">
        <v>0</v>
      </c>
      <c r="G46">
        <v>0</v>
      </c>
      <c r="H46">
        <v>0</v>
      </c>
      <c r="I46">
        <v>0</v>
      </c>
      <c r="J46">
        <v>0</v>
      </c>
      <c r="K46">
        <v>0</v>
      </c>
      <c r="L46">
        <v>0</v>
      </c>
      <c r="M46">
        <v>0</v>
      </c>
      <c r="N46">
        <v>0</v>
      </c>
    </row>
    <row r="47" spans="1:14" x14ac:dyDescent="0.25">
      <c r="A47" t="s">
        <v>57</v>
      </c>
      <c r="B47" t="s">
        <v>62</v>
      </c>
      <c r="C47">
        <v>0</v>
      </c>
      <c r="D47">
        <v>0</v>
      </c>
      <c r="E47">
        <v>0</v>
      </c>
      <c r="F47">
        <v>0</v>
      </c>
      <c r="G47">
        <v>0</v>
      </c>
      <c r="H47">
        <v>0</v>
      </c>
      <c r="I47">
        <v>0</v>
      </c>
      <c r="J47">
        <v>0</v>
      </c>
      <c r="K47">
        <v>0</v>
      </c>
      <c r="L47">
        <v>0</v>
      </c>
      <c r="M47">
        <v>0</v>
      </c>
      <c r="N47">
        <v>0</v>
      </c>
    </row>
    <row r="48" spans="1:14" x14ac:dyDescent="0.25">
      <c r="A48" t="s">
        <v>62</v>
      </c>
      <c r="B48" t="s">
        <v>53</v>
      </c>
      <c r="C48">
        <v>0</v>
      </c>
      <c r="D48">
        <v>0</v>
      </c>
      <c r="E48">
        <v>0</v>
      </c>
      <c r="F48">
        <v>0</v>
      </c>
      <c r="G48">
        <v>0</v>
      </c>
      <c r="H48">
        <v>0</v>
      </c>
      <c r="I48">
        <v>0</v>
      </c>
      <c r="J48">
        <v>0</v>
      </c>
      <c r="K48">
        <v>0</v>
      </c>
      <c r="L48">
        <v>0</v>
      </c>
      <c r="M48">
        <v>0</v>
      </c>
      <c r="N48">
        <v>0</v>
      </c>
    </row>
    <row r="49" spans="1:14" x14ac:dyDescent="0.25">
      <c r="A49" t="s">
        <v>34</v>
      </c>
      <c r="B49" t="s">
        <v>43</v>
      </c>
      <c r="C49">
        <v>0</v>
      </c>
      <c r="D49">
        <v>0</v>
      </c>
      <c r="E49">
        <v>0</v>
      </c>
      <c r="F49">
        <v>0</v>
      </c>
      <c r="G49">
        <v>0</v>
      </c>
      <c r="H49">
        <v>0</v>
      </c>
      <c r="I49">
        <v>0</v>
      </c>
      <c r="J49">
        <v>0</v>
      </c>
      <c r="K49">
        <v>0</v>
      </c>
      <c r="L49">
        <v>0</v>
      </c>
      <c r="M49">
        <v>0</v>
      </c>
      <c r="N49">
        <v>0</v>
      </c>
    </row>
    <row r="50" spans="1:14" x14ac:dyDescent="0.25">
      <c r="A50" t="s">
        <v>44</v>
      </c>
      <c r="B50" t="s">
        <v>43</v>
      </c>
      <c r="C50">
        <v>0</v>
      </c>
      <c r="D50">
        <v>0</v>
      </c>
      <c r="E50">
        <v>0</v>
      </c>
      <c r="F50">
        <v>0</v>
      </c>
      <c r="G50">
        <v>0</v>
      </c>
      <c r="H50">
        <v>0</v>
      </c>
      <c r="I50">
        <v>0</v>
      </c>
      <c r="J50">
        <v>0</v>
      </c>
      <c r="K50">
        <v>0</v>
      </c>
      <c r="L50">
        <v>0</v>
      </c>
      <c r="M50">
        <v>0</v>
      </c>
      <c r="N50">
        <v>0</v>
      </c>
    </row>
    <row r="51" spans="1:14" x14ac:dyDescent="0.25">
      <c r="A51" t="s">
        <v>57</v>
      </c>
      <c r="B51" t="s">
        <v>62</v>
      </c>
      <c r="C51">
        <v>0</v>
      </c>
      <c r="D51">
        <v>0</v>
      </c>
      <c r="E51">
        <v>0</v>
      </c>
      <c r="F51">
        <v>0</v>
      </c>
      <c r="G51">
        <v>0</v>
      </c>
      <c r="H51">
        <v>0</v>
      </c>
      <c r="I51">
        <v>0</v>
      </c>
      <c r="J51">
        <v>0</v>
      </c>
      <c r="K51">
        <v>0</v>
      </c>
      <c r="L51">
        <v>0</v>
      </c>
      <c r="M51">
        <v>0</v>
      </c>
      <c r="N51">
        <v>0</v>
      </c>
    </row>
    <row r="52" spans="1:14" x14ac:dyDescent="0.25">
      <c r="A52" t="s">
        <v>62</v>
      </c>
      <c r="B52" t="s">
        <v>55</v>
      </c>
      <c r="C52">
        <v>0</v>
      </c>
      <c r="D52">
        <v>0</v>
      </c>
      <c r="E52">
        <v>0</v>
      </c>
      <c r="F52">
        <v>0</v>
      </c>
      <c r="G52">
        <v>0</v>
      </c>
      <c r="H52">
        <v>0</v>
      </c>
      <c r="I52">
        <v>0</v>
      </c>
      <c r="J52">
        <v>0</v>
      </c>
      <c r="K52">
        <v>0</v>
      </c>
      <c r="L52">
        <v>0</v>
      </c>
      <c r="M52">
        <v>0</v>
      </c>
      <c r="N52">
        <v>0</v>
      </c>
    </row>
    <row r="53" spans="1:14" x14ac:dyDescent="0.25">
      <c r="A53" t="s">
        <v>62</v>
      </c>
      <c r="B53" t="s">
        <v>53</v>
      </c>
      <c r="C53">
        <v>0</v>
      </c>
      <c r="D53">
        <v>0</v>
      </c>
      <c r="E53">
        <v>0</v>
      </c>
      <c r="F53">
        <v>0</v>
      </c>
      <c r="G53">
        <v>0</v>
      </c>
      <c r="H53">
        <v>0</v>
      </c>
      <c r="I53">
        <v>0</v>
      </c>
      <c r="J53">
        <v>0</v>
      </c>
      <c r="K53">
        <v>0</v>
      </c>
      <c r="L53">
        <v>0</v>
      </c>
      <c r="M53">
        <v>0</v>
      </c>
      <c r="N53">
        <v>0</v>
      </c>
    </row>
    <row r="54" spans="1:14" x14ac:dyDescent="0.25">
      <c r="A54" t="s">
        <v>55</v>
      </c>
      <c r="B54" t="s">
        <v>54</v>
      </c>
      <c r="C54" s="8">
        <v>0</v>
      </c>
      <c r="D54" s="8">
        <v>0</v>
      </c>
      <c r="E54" s="8">
        <v>0</v>
      </c>
      <c r="F54" s="8">
        <v>0</v>
      </c>
      <c r="G54" s="8">
        <v>0</v>
      </c>
      <c r="H54" s="8">
        <v>0</v>
      </c>
      <c r="I54" s="8">
        <v>0</v>
      </c>
      <c r="J54" s="8">
        <v>0</v>
      </c>
      <c r="K54" s="8">
        <v>0</v>
      </c>
      <c r="L54" s="8">
        <v>0</v>
      </c>
      <c r="M54" s="8">
        <v>0</v>
      </c>
      <c r="N54" s="8">
        <v>0</v>
      </c>
    </row>
    <row r="55" spans="1:14" x14ac:dyDescent="0.25">
      <c r="A55" t="s">
        <v>5</v>
      </c>
      <c r="B55" t="s">
        <v>63</v>
      </c>
      <c r="C55" s="10">
        <v>0.38</v>
      </c>
      <c r="D55" s="10">
        <v>0.38</v>
      </c>
      <c r="E55" s="10">
        <v>0.38</v>
      </c>
      <c r="F55" s="10">
        <v>0.38</v>
      </c>
      <c r="G55" s="10">
        <v>0.38</v>
      </c>
      <c r="H55" s="10">
        <v>0.38</v>
      </c>
      <c r="I55" s="10">
        <v>0.38</v>
      </c>
      <c r="J55" s="10">
        <v>0.38</v>
      </c>
      <c r="K55" s="10">
        <v>0.38</v>
      </c>
      <c r="L55" s="10">
        <v>0.38</v>
      </c>
      <c r="M55" s="10">
        <v>0.38</v>
      </c>
      <c r="N55" s="10">
        <v>0.38</v>
      </c>
    </row>
    <row r="56" spans="1:14" x14ac:dyDescent="0.25">
      <c r="A56" t="s">
        <v>63</v>
      </c>
      <c r="B56" t="s">
        <v>8</v>
      </c>
      <c r="C56">
        <v>0</v>
      </c>
      <c r="D56">
        <v>0</v>
      </c>
      <c r="E56">
        <v>0</v>
      </c>
      <c r="F56">
        <v>0</v>
      </c>
      <c r="G56">
        <v>0</v>
      </c>
      <c r="H56">
        <v>0</v>
      </c>
      <c r="I56">
        <v>0</v>
      </c>
      <c r="J56">
        <v>0</v>
      </c>
      <c r="K56">
        <v>0</v>
      </c>
      <c r="L56">
        <v>0</v>
      </c>
      <c r="M56">
        <v>0</v>
      </c>
      <c r="N56">
        <v>0</v>
      </c>
    </row>
    <row r="57" spans="1:14" x14ac:dyDescent="0.25">
      <c r="A57" t="s">
        <v>43</v>
      </c>
      <c r="B57" t="s">
        <v>9</v>
      </c>
      <c r="C57" s="28">
        <v>0</v>
      </c>
      <c r="D57" s="28">
        <v>0</v>
      </c>
      <c r="E57" s="28">
        <v>0</v>
      </c>
      <c r="F57" s="28">
        <v>0</v>
      </c>
      <c r="G57" s="28">
        <v>0</v>
      </c>
      <c r="H57" s="28">
        <v>0</v>
      </c>
      <c r="I57" s="28">
        <v>0</v>
      </c>
      <c r="J57" s="28">
        <v>0</v>
      </c>
      <c r="K57" s="28">
        <v>0</v>
      </c>
      <c r="L57" s="28">
        <v>0</v>
      </c>
      <c r="M57" s="28">
        <v>0</v>
      </c>
      <c r="N57" s="28">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topLeftCell="A20" workbookViewId="0">
      <selection activeCell="C55" sqref="C55"/>
    </sheetView>
  </sheetViews>
  <sheetFormatPr defaultRowHeight="15" x14ac:dyDescent="0.25"/>
  <cols>
    <col min="1" max="16384" width="9.140625" style="28"/>
  </cols>
  <sheetData>
    <row r="1" spans="1:3" x14ac:dyDescent="0.25">
      <c r="A1" s="28" t="s">
        <v>61</v>
      </c>
      <c r="B1" s="28" t="s">
        <v>31</v>
      </c>
      <c r="C1" s="28">
        <v>1</v>
      </c>
    </row>
    <row r="2" spans="1:3" x14ac:dyDescent="0.25">
      <c r="A2" s="28" t="s">
        <v>31</v>
      </c>
      <c r="B2" s="28" t="s">
        <v>32</v>
      </c>
      <c r="C2" s="28">
        <v>2</v>
      </c>
    </row>
    <row r="3" spans="1:3" x14ac:dyDescent="0.25">
      <c r="A3" s="28" t="s">
        <v>32</v>
      </c>
      <c r="B3" s="28" t="s">
        <v>33</v>
      </c>
      <c r="C3" s="28">
        <v>3</v>
      </c>
    </row>
    <row r="4" spans="1:3" x14ac:dyDescent="0.25">
      <c r="A4" s="28" t="s">
        <v>7</v>
      </c>
      <c r="B4" s="28" t="s">
        <v>33</v>
      </c>
      <c r="C4" s="28">
        <v>4</v>
      </c>
    </row>
    <row r="5" spans="1:3" x14ac:dyDescent="0.25">
      <c r="A5" s="28" t="s">
        <v>33</v>
      </c>
      <c r="B5" s="28" t="s">
        <v>5</v>
      </c>
      <c r="C5" s="28">
        <v>5</v>
      </c>
    </row>
    <row r="6" spans="1:3" x14ac:dyDescent="0.25">
      <c r="A6" s="28" t="s">
        <v>5</v>
      </c>
      <c r="B6" s="28" t="s">
        <v>6</v>
      </c>
    </row>
    <row r="7" spans="1:3" x14ac:dyDescent="0.25">
      <c r="A7" s="28" t="s">
        <v>5</v>
      </c>
      <c r="B7" s="28" t="s">
        <v>8</v>
      </c>
      <c r="C7" s="28">
        <v>6</v>
      </c>
    </row>
    <row r="8" spans="1:3" x14ac:dyDescent="0.25">
      <c r="A8" s="28" t="s">
        <v>6</v>
      </c>
      <c r="B8" s="28" t="s">
        <v>8</v>
      </c>
    </row>
    <row r="9" spans="1:3" x14ac:dyDescent="0.25">
      <c r="A9" s="28" t="s">
        <v>8</v>
      </c>
      <c r="B9" s="28" t="s">
        <v>34</v>
      </c>
      <c r="C9" s="28">
        <v>7</v>
      </c>
    </row>
    <row r="10" spans="1:3" x14ac:dyDescent="0.25">
      <c r="A10" s="28" t="s">
        <v>58</v>
      </c>
      <c r="B10" s="28" t="s">
        <v>57</v>
      </c>
      <c r="C10" s="28">
        <v>14</v>
      </c>
    </row>
    <row r="11" spans="1:3" x14ac:dyDescent="0.25">
      <c r="A11" s="28" t="s">
        <v>59</v>
      </c>
      <c r="B11" s="28" t="s">
        <v>56</v>
      </c>
      <c r="C11" s="28">
        <v>18</v>
      </c>
    </row>
    <row r="12" spans="1:3" x14ac:dyDescent="0.25">
      <c r="A12" s="28" t="s">
        <v>57</v>
      </c>
      <c r="B12" s="28" t="s">
        <v>56</v>
      </c>
      <c r="C12" s="28">
        <v>24</v>
      </c>
    </row>
    <row r="13" spans="1:3" x14ac:dyDescent="0.25">
      <c r="A13" s="28" t="s">
        <v>56</v>
      </c>
      <c r="B13" s="28" t="s">
        <v>10</v>
      </c>
      <c r="C13" s="28">
        <v>23</v>
      </c>
    </row>
    <row r="14" spans="1:3" x14ac:dyDescent="0.25">
      <c r="A14" s="28" t="s">
        <v>10</v>
      </c>
      <c r="B14" s="28" t="s">
        <v>53</v>
      </c>
    </row>
    <row r="15" spans="1:3" x14ac:dyDescent="0.25">
      <c r="A15" s="28" t="s">
        <v>10</v>
      </c>
      <c r="B15" s="28" t="s">
        <v>49</v>
      </c>
      <c r="C15" s="28">
        <v>25</v>
      </c>
    </row>
    <row r="16" spans="1:3" x14ac:dyDescent="0.25">
      <c r="A16" s="28" t="s">
        <v>53</v>
      </c>
      <c r="B16" s="28" t="s">
        <v>49</v>
      </c>
    </row>
    <row r="17" spans="1:3" x14ac:dyDescent="0.25">
      <c r="A17" s="28" t="s">
        <v>49</v>
      </c>
      <c r="B17" s="28" t="s">
        <v>34</v>
      </c>
      <c r="C17" s="28">
        <v>28</v>
      </c>
    </row>
    <row r="18" spans="1:3" x14ac:dyDescent="0.25">
      <c r="A18" s="28" t="s">
        <v>55</v>
      </c>
      <c r="B18" s="28" t="s">
        <v>54</v>
      </c>
      <c r="C18" s="28">
        <v>21</v>
      </c>
    </row>
    <row r="19" spans="1:3" x14ac:dyDescent="0.25">
      <c r="A19" s="28" t="s">
        <v>54</v>
      </c>
      <c r="B19" s="28" t="s">
        <v>52</v>
      </c>
    </row>
    <row r="20" spans="1:3" x14ac:dyDescent="0.25">
      <c r="A20" s="28" t="s">
        <v>52</v>
      </c>
      <c r="B20" s="28" t="s">
        <v>50</v>
      </c>
    </row>
    <row r="21" spans="1:3" x14ac:dyDescent="0.25">
      <c r="A21" s="28" t="s">
        <v>54</v>
      </c>
      <c r="B21" s="28" t="s">
        <v>50</v>
      </c>
      <c r="C21" s="28">
        <v>22</v>
      </c>
    </row>
    <row r="22" spans="1:3" x14ac:dyDescent="0.25">
      <c r="A22" s="28" t="s">
        <v>51</v>
      </c>
      <c r="B22" s="28" t="s">
        <v>50</v>
      </c>
      <c r="C22" s="28">
        <v>26</v>
      </c>
    </row>
    <row r="23" spans="1:3" x14ac:dyDescent="0.25">
      <c r="A23" s="28" t="s">
        <v>50</v>
      </c>
      <c r="B23" s="28" t="s">
        <v>49</v>
      </c>
      <c r="C23" s="28">
        <v>27</v>
      </c>
    </row>
    <row r="24" spans="1:3" x14ac:dyDescent="0.25">
      <c r="A24" s="28" t="s">
        <v>34</v>
      </c>
      <c r="B24" s="28" t="s">
        <v>35</v>
      </c>
    </row>
    <row r="25" spans="1:3" x14ac:dyDescent="0.25">
      <c r="A25" s="28" t="s">
        <v>34</v>
      </c>
      <c r="B25" s="28" t="s">
        <v>36</v>
      </c>
      <c r="C25" s="28">
        <v>8</v>
      </c>
    </row>
    <row r="26" spans="1:3" x14ac:dyDescent="0.25">
      <c r="A26" s="28" t="s">
        <v>35</v>
      </c>
      <c r="B26" s="28" t="s">
        <v>36</v>
      </c>
    </row>
    <row r="27" spans="1:3" x14ac:dyDescent="0.25">
      <c r="A27" s="28" t="s">
        <v>36</v>
      </c>
      <c r="B27" s="28" t="s">
        <v>37</v>
      </c>
      <c r="C27" s="28">
        <v>9</v>
      </c>
    </row>
    <row r="28" spans="1:3" x14ac:dyDescent="0.25">
      <c r="A28" s="28" t="s">
        <v>37</v>
      </c>
      <c r="B28" s="28" t="s">
        <v>38</v>
      </c>
    </row>
    <row r="29" spans="1:3" x14ac:dyDescent="0.25">
      <c r="A29" s="28" t="s">
        <v>37</v>
      </c>
      <c r="B29" s="28" t="s">
        <v>39</v>
      </c>
      <c r="C29" s="28">
        <v>10</v>
      </c>
    </row>
    <row r="30" spans="1:3" x14ac:dyDescent="0.25">
      <c r="A30" s="28" t="s">
        <v>38</v>
      </c>
      <c r="B30" s="28" t="s">
        <v>43</v>
      </c>
    </row>
    <row r="31" spans="1:3" x14ac:dyDescent="0.25">
      <c r="A31" s="28" t="s">
        <v>44</v>
      </c>
      <c r="B31" s="28" t="s">
        <v>43</v>
      </c>
    </row>
    <row r="32" spans="1:3" x14ac:dyDescent="0.25">
      <c r="A32" s="28" t="s">
        <v>37</v>
      </c>
      <c r="B32" s="28" t="s">
        <v>39</v>
      </c>
    </row>
    <row r="33" spans="1:7" x14ac:dyDescent="0.25">
      <c r="A33" s="28" t="s">
        <v>39</v>
      </c>
      <c r="B33" s="28" t="s">
        <v>40</v>
      </c>
    </row>
    <row r="34" spans="1:7" x14ac:dyDescent="0.25">
      <c r="A34" s="28" t="s">
        <v>40</v>
      </c>
      <c r="B34" s="28" t="s">
        <v>41</v>
      </c>
    </row>
    <row r="35" spans="1:7" x14ac:dyDescent="0.25">
      <c r="A35" s="28" t="s">
        <v>39</v>
      </c>
      <c r="B35" s="28" t="s">
        <v>41</v>
      </c>
      <c r="C35" s="28">
        <v>11</v>
      </c>
    </row>
    <row r="36" spans="1:7" x14ac:dyDescent="0.25">
      <c r="A36" s="28" t="s">
        <v>42</v>
      </c>
      <c r="B36" s="28" t="s">
        <v>41</v>
      </c>
    </row>
    <row r="37" spans="1:7" x14ac:dyDescent="0.25">
      <c r="A37" s="28" t="s">
        <v>41</v>
      </c>
      <c r="B37" s="28" t="s">
        <v>44</v>
      </c>
      <c r="C37" s="28">
        <v>12</v>
      </c>
    </row>
    <row r="38" spans="1:7" x14ac:dyDescent="0.25">
      <c r="A38" s="28" t="s">
        <v>44</v>
      </c>
      <c r="B38" s="28" t="s">
        <v>9</v>
      </c>
      <c r="C38" s="28">
        <v>13</v>
      </c>
    </row>
    <row r="39" spans="1:7" x14ac:dyDescent="0.25">
      <c r="A39" s="28" t="s">
        <v>45</v>
      </c>
      <c r="B39" s="28" t="s">
        <v>9</v>
      </c>
      <c r="C39" s="28">
        <v>14</v>
      </c>
    </row>
    <row r="40" spans="1:7" x14ac:dyDescent="0.25">
      <c r="A40" s="28" t="s">
        <v>9</v>
      </c>
      <c r="B40" s="28" t="s">
        <v>46</v>
      </c>
      <c r="C40" s="28">
        <v>15</v>
      </c>
    </row>
    <row r="41" spans="1:7" x14ac:dyDescent="0.25">
      <c r="A41" s="28" t="s">
        <v>46</v>
      </c>
      <c r="B41" s="28" t="s">
        <v>47</v>
      </c>
      <c r="G41" s="32"/>
    </row>
    <row r="42" spans="1:7" x14ac:dyDescent="0.25">
      <c r="A42" s="28" t="s">
        <v>46</v>
      </c>
      <c r="B42" s="28" t="s">
        <v>59</v>
      </c>
    </row>
    <row r="43" spans="1:7" x14ac:dyDescent="0.25">
      <c r="A43" s="28" t="s">
        <v>47</v>
      </c>
      <c r="B43" s="28" t="s">
        <v>60</v>
      </c>
      <c r="C43" s="28">
        <v>16</v>
      </c>
    </row>
    <row r="44" spans="1:7" x14ac:dyDescent="0.25">
      <c r="A44" s="28" t="s">
        <v>60</v>
      </c>
      <c r="B44" s="28" t="s">
        <v>48</v>
      </c>
      <c r="C44" s="28">
        <v>17</v>
      </c>
    </row>
    <row r="45" spans="1:7" x14ac:dyDescent="0.25">
      <c r="A45" s="28" t="s">
        <v>34</v>
      </c>
      <c r="B45" s="28" t="s">
        <v>43</v>
      </c>
    </row>
    <row r="46" spans="1:7" x14ac:dyDescent="0.25">
      <c r="A46" s="28" t="s">
        <v>57</v>
      </c>
      <c r="B46" s="28" t="s">
        <v>62</v>
      </c>
    </row>
    <row r="47" spans="1:7" x14ac:dyDescent="0.25">
      <c r="A47" s="28" t="s">
        <v>62</v>
      </c>
      <c r="B47" s="28" t="s">
        <v>53</v>
      </c>
    </row>
    <row r="48" spans="1:7" x14ac:dyDescent="0.25">
      <c r="A48" s="28" t="s">
        <v>34</v>
      </c>
      <c r="B48" s="28" t="s">
        <v>43</v>
      </c>
    </row>
    <row r="49" spans="1:3" x14ac:dyDescent="0.25">
      <c r="A49" s="28" t="s">
        <v>44</v>
      </c>
      <c r="B49" s="28" t="s">
        <v>43</v>
      </c>
    </row>
    <row r="50" spans="1:3" x14ac:dyDescent="0.25">
      <c r="A50" s="28" t="s">
        <v>57</v>
      </c>
      <c r="B50" s="28" t="s">
        <v>62</v>
      </c>
    </row>
    <row r="51" spans="1:3" x14ac:dyDescent="0.25">
      <c r="A51" s="28" t="s">
        <v>62</v>
      </c>
      <c r="B51" s="28" t="s">
        <v>55</v>
      </c>
      <c r="C51" s="28">
        <v>20</v>
      </c>
    </row>
    <row r="52" spans="1:3" x14ac:dyDescent="0.25">
      <c r="A52" s="28" t="s">
        <v>62</v>
      </c>
      <c r="B52" s="28" t="s">
        <v>53</v>
      </c>
    </row>
    <row r="53" spans="1:3" x14ac:dyDescent="0.25">
      <c r="A53" s="28" t="s">
        <v>5</v>
      </c>
      <c r="B53" s="28" t="s">
        <v>63</v>
      </c>
    </row>
    <row r="54" spans="1:3" x14ac:dyDescent="0.25">
      <c r="A54" s="28" t="s">
        <v>63</v>
      </c>
      <c r="B54" s="28" t="s">
        <v>8</v>
      </c>
    </row>
    <row r="55" spans="1:3" x14ac:dyDescent="0.25">
      <c r="A55" s="28" t="s">
        <v>43</v>
      </c>
      <c r="B55" s="28" t="s">
        <v>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M8"/>
  <sheetViews>
    <sheetView workbookViewId="0">
      <selection activeCell="B2" sqref="B2:M8"/>
    </sheetView>
  </sheetViews>
  <sheetFormatPr defaultRowHeight="15" x14ac:dyDescent="0.25"/>
  <sheetData>
    <row r="1" spans="1:13" x14ac:dyDescent="0.25">
      <c r="B1" t="s">
        <v>19</v>
      </c>
      <c r="C1" t="s">
        <v>20</v>
      </c>
      <c r="D1" t="s">
        <v>21</v>
      </c>
      <c r="E1" t="s">
        <v>22</v>
      </c>
      <c r="F1" t="s">
        <v>23</v>
      </c>
      <c r="G1" t="s">
        <v>24</v>
      </c>
      <c r="H1" t="s">
        <v>25</v>
      </c>
      <c r="I1" t="s">
        <v>26</v>
      </c>
      <c r="J1" t="s">
        <v>27</v>
      </c>
      <c r="K1" t="s">
        <v>28</v>
      </c>
      <c r="L1" t="s">
        <v>29</v>
      </c>
      <c r="M1" t="s">
        <v>30</v>
      </c>
    </row>
    <row r="2" spans="1:13" x14ac:dyDescent="0.25">
      <c r="A2" s="8" t="s">
        <v>31</v>
      </c>
      <c r="B2" s="12">
        <v>0</v>
      </c>
      <c r="C2" s="12">
        <v>0</v>
      </c>
      <c r="D2" s="12">
        <v>0</v>
      </c>
      <c r="E2" s="12">
        <v>3.0480000000000004E-2</v>
      </c>
      <c r="F2" s="12">
        <v>0.12192000000000001</v>
      </c>
      <c r="G2" s="12">
        <v>0.15240000000000001</v>
      </c>
      <c r="H2" s="12">
        <v>0.18288000000000001</v>
      </c>
      <c r="I2" s="12">
        <v>0.15240000000000001</v>
      </c>
      <c r="J2" s="12">
        <v>9.1440000000000007E-2</v>
      </c>
      <c r="K2" s="12">
        <v>9.1440000000000007E-2</v>
      </c>
      <c r="L2" s="12">
        <v>0</v>
      </c>
      <c r="M2" s="12">
        <v>0</v>
      </c>
    </row>
    <row r="3" spans="1:13" x14ac:dyDescent="0.25">
      <c r="A3" s="8" t="s">
        <v>34</v>
      </c>
      <c r="B3" s="12">
        <v>0</v>
      </c>
      <c r="C3" s="12">
        <v>0</v>
      </c>
      <c r="D3" s="12">
        <v>0</v>
      </c>
      <c r="E3" s="12">
        <v>3.0480000000000004E-2</v>
      </c>
      <c r="F3" s="12">
        <v>0.12192000000000001</v>
      </c>
      <c r="G3" s="12">
        <v>0.15240000000000001</v>
      </c>
      <c r="H3" s="12">
        <v>0.18288000000000001</v>
      </c>
      <c r="I3" s="12">
        <v>0.15240000000000001</v>
      </c>
      <c r="J3" s="12">
        <v>9.1440000000000007E-2</v>
      </c>
      <c r="K3" s="12">
        <v>9.1440000000000007E-2</v>
      </c>
      <c r="L3" s="12">
        <v>0</v>
      </c>
      <c r="M3" s="12">
        <v>0</v>
      </c>
    </row>
    <row r="4" spans="1:13" x14ac:dyDescent="0.25">
      <c r="A4" s="8" t="s">
        <v>38</v>
      </c>
      <c r="B4" s="12">
        <v>0</v>
      </c>
      <c r="C4" s="12">
        <v>0</v>
      </c>
      <c r="D4" s="12">
        <v>0</v>
      </c>
      <c r="E4" s="12">
        <v>0</v>
      </c>
      <c r="F4" s="12">
        <v>0</v>
      </c>
      <c r="G4" s="12">
        <v>0</v>
      </c>
      <c r="H4" s="12">
        <v>0</v>
      </c>
      <c r="I4" s="12">
        <v>0</v>
      </c>
      <c r="J4" s="12">
        <v>0</v>
      </c>
      <c r="K4" s="12">
        <v>0</v>
      </c>
      <c r="L4" s="12">
        <v>0</v>
      </c>
      <c r="M4" s="12">
        <v>0</v>
      </c>
    </row>
    <row r="5" spans="1:13" x14ac:dyDescent="0.25">
      <c r="A5" s="8" t="s">
        <v>44</v>
      </c>
      <c r="B5" s="12">
        <v>0</v>
      </c>
      <c r="C5" s="12">
        <v>0</v>
      </c>
      <c r="D5" s="12">
        <v>0</v>
      </c>
      <c r="E5" s="12">
        <v>3.0480000000000004E-2</v>
      </c>
      <c r="F5" s="12">
        <v>0.12192000000000001</v>
      </c>
      <c r="G5" s="12">
        <v>0.15240000000000001</v>
      </c>
      <c r="H5" s="12">
        <v>0.18288000000000001</v>
      </c>
      <c r="I5" s="12">
        <v>0.15240000000000001</v>
      </c>
      <c r="J5" s="12">
        <v>9.1440000000000007E-2</v>
      </c>
      <c r="K5" s="12">
        <v>9.1440000000000007E-2</v>
      </c>
      <c r="L5" s="12">
        <v>0</v>
      </c>
      <c r="M5" s="12">
        <v>0</v>
      </c>
    </row>
    <row r="6" spans="1:13" x14ac:dyDescent="0.25">
      <c r="A6" s="8" t="s">
        <v>10</v>
      </c>
      <c r="B6" s="12">
        <v>0</v>
      </c>
      <c r="C6" s="12">
        <v>0</v>
      </c>
      <c r="D6" s="12">
        <v>0</v>
      </c>
      <c r="E6" s="12">
        <v>3.0480000000000004E-2</v>
      </c>
      <c r="F6" s="12">
        <v>0.12192000000000001</v>
      </c>
      <c r="G6" s="12">
        <v>0.15240000000000001</v>
      </c>
      <c r="H6" s="12">
        <v>0.18288000000000001</v>
      </c>
      <c r="I6" s="12">
        <v>0.15240000000000001</v>
      </c>
      <c r="J6" s="12">
        <v>9.1440000000000007E-2</v>
      </c>
      <c r="K6" s="12">
        <v>9.1440000000000007E-2</v>
      </c>
      <c r="L6" s="12">
        <v>0</v>
      </c>
      <c r="M6" s="12">
        <v>0</v>
      </c>
    </row>
    <row r="7" spans="1:13" x14ac:dyDescent="0.25">
      <c r="A7" s="8" t="s">
        <v>54</v>
      </c>
      <c r="B7" s="12">
        <v>0</v>
      </c>
      <c r="C7" s="12">
        <v>0</v>
      </c>
      <c r="D7" s="12">
        <v>0</v>
      </c>
      <c r="E7" s="12">
        <v>3.0480000000000004E-2</v>
      </c>
      <c r="F7" s="12">
        <v>0.12192000000000001</v>
      </c>
      <c r="G7" s="12">
        <v>0.15240000000000001</v>
      </c>
      <c r="H7" s="12">
        <v>0.18288000000000001</v>
      </c>
      <c r="I7" s="12">
        <v>0.15240000000000001</v>
      </c>
      <c r="J7" s="12">
        <v>9.1440000000000007E-2</v>
      </c>
      <c r="K7" s="12">
        <v>9.1440000000000007E-2</v>
      </c>
      <c r="L7" s="12">
        <v>0</v>
      </c>
      <c r="M7" s="12">
        <v>0</v>
      </c>
    </row>
    <row r="8" spans="1:13" x14ac:dyDescent="0.25">
      <c r="A8" s="8" t="s">
        <v>57</v>
      </c>
      <c r="B8" s="12">
        <v>0</v>
      </c>
      <c r="C8" s="12">
        <v>0</v>
      </c>
      <c r="D8" s="12">
        <v>0</v>
      </c>
      <c r="E8" s="12">
        <v>0</v>
      </c>
      <c r="F8" s="12">
        <v>0</v>
      </c>
      <c r="G8" s="12">
        <v>0</v>
      </c>
      <c r="H8" s="12">
        <v>0</v>
      </c>
      <c r="I8" s="12">
        <v>0</v>
      </c>
      <c r="J8" s="12">
        <v>0</v>
      </c>
      <c r="K8" s="12">
        <v>0</v>
      </c>
      <c r="L8" s="12">
        <v>0</v>
      </c>
      <c r="M8" s="12">
        <v>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T10"/>
  <sheetViews>
    <sheetView workbookViewId="0">
      <selection activeCell="B5" sqref="B5"/>
    </sheetView>
  </sheetViews>
  <sheetFormatPr defaultRowHeight="15" x14ac:dyDescent="0.25"/>
  <cols>
    <col min="20" max="20" width="16.5703125" bestFit="1" customWidth="1"/>
  </cols>
  <sheetData>
    <row r="1" spans="1:20" x14ac:dyDescent="0.25">
      <c r="B1" t="s">
        <v>19</v>
      </c>
      <c r="C1" t="s">
        <v>20</v>
      </c>
      <c r="D1" t="s">
        <v>21</v>
      </c>
      <c r="E1" t="s">
        <v>22</v>
      </c>
      <c r="F1" t="s">
        <v>23</v>
      </c>
      <c r="G1" t="s">
        <v>24</v>
      </c>
      <c r="H1" t="s">
        <v>25</v>
      </c>
      <c r="I1" t="s">
        <v>26</v>
      </c>
      <c r="J1" t="s">
        <v>27</v>
      </c>
      <c r="K1" t="s">
        <v>28</v>
      </c>
      <c r="L1" t="s">
        <v>29</v>
      </c>
      <c r="M1" t="s">
        <v>30</v>
      </c>
    </row>
    <row r="2" spans="1:20" x14ac:dyDescent="0.25">
      <c r="A2" s="13" t="s">
        <v>6</v>
      </c>
      <c r="B2" s="13">
        <v>0.27</v>
      </c>
      <c r="C2" s="13">
        <v>0.27</v>
      </c>
      <c r="D2" s="13">
        <v>0.27</v>
      </c>
      <c r="E2" s="13">
        <v>0.73</v>
      </c>
      <c r="F2" s="13">
        <v>0.73</v>
      </c>
      <c r="G2" s="13">
        <v>0.73</v>
      </c>
      <c r="H2" s="13">
        <v>0.73</v>
      </c>
      <c r="I2" s="13">
        <v>0.73</v>
      </c>
      <c r="J2" s="13">
        <v>0.73</v>
      </c>
      <c r="K2" s="13">
        <v>0.73</v>
      </c>
      <c r="L2" s="13">
        <v>0.27</v>
      </c>
      <c r="M2" s="13">
        <v>0.27</v>
      </c>
      <c r="S2" s="14" t="s">
        <v>6</v>
      </c>
      <c r="T2" s="14" t="s">
        <v>72</v>
      </c>
    </row>
    <row r="3" spans="1:20" x14ac:dyDescent="0.25">
      <c r="A3" s="13" t="s">
        <v>35</v>
      </c>
      <c r="B3" s="14">
        <v>0</v>
      </c>
      <c r="C3" s="14">
        <v>0</v>
      </c>
      <c r="D3" s="14">
        <v>0</v>
      </c>
      <c r="E3" s="14">
        <v>0</v>
      </c>
      <c r="F3" s="14">
        <v>0</v>
      </c>
      <c r="G3" s="14">
        <v>0</v>
      </c>
      <c r="H3" s="14">
        <v>0</v>
      </c>
      <c r="I3" s="14">
        <v>0</v>
      </c>
      <c r="J3" s="14">
        <v>0</v>
      </c>
      <c r="K3" s="14">
        <v>0</v>
      </c>
      <c r="L3" s="14">
        <v>0</v>
      </c>
      <c r="M3" s="13">
        <v>0</v>
      </c>
      <c r="S3" s="14" t="s">
        <v>35</v>
      </c>
      <c r="T3" s="14" t="s">
        <v>73</v>
      </c>
    </row>
    <row r="4" spans="1:20" x14ac:dyDescent="0.25">
      <c r="A4" s="13" t="s">
        <v>40</v>
      </c>
      <c r="B4" s="14">
        <v>0</v>
      </c>
      <c r="C4" s="14">
        <v>0</v>
      </c>
      <c r="D4" s="14">
        <v>0</v>
      </c>
      <c r="E4" s="14">
        <v>0</v>
      </c>
      <c r="F4" s="14">
        <v>0</v>
      </c>
      <c r="G4" s="14">
        <v>0</v>
      </c>
      <c r="H4" s="14">
        <v>0</v>
      </c>
      <c r="I4" s="14">
        <v>0</v>
      </c>
      <c r="J4" s="14">
        <v>0</v>
      </c>
      <c r="K4" s="14">
        <v>0</v>
      </c>
      <c r="L4" s="14">
        <v>0</v>
      </c>
      <c r="M4" s="14">
        <v>0</v>
      </c>
      <c r="S4" s="14" t="s">
        <v>40</v>
      </c>
      <c r="T4" s="14" t="s">
        <v>74</v>
      </c>
    </row>
    <row r="5" spans="1:20" x14ac:dyDescent="0.25">
      <c r="A5" s="13" t="s">
        <v>43</v>
      </c>
      <c r="B5" s="14">
        <v>0</v>
      </c>
      <c r="C5" s="14">
        <v>0</v>
      </c>
      <c r="D5" s="14">
        <v>0</v>
      </c>
      <c r="E5" s="14">
        <v>0</v>
      </c>
      <c r="F5" s="14">
        <v>0</v>
      </c>
      <c r="G5" s="14">
        <v>0</v>
      </c>
      <c r="H5" s="14">
        <v>0</v>
      </c>
      <c r="I5" s="14">
        <v>0</v>
      </c>
      <c r="J5" s="14">
        <v>0</v>
      </c>
      <c r="K5" s="14">
        <v>0</v>
      </c>
      <c r="L5" s="14">
        <v>0</v>
      </c>
      <c r="M5" s="14">
        <v>0</v>
      </c>
      <c r="S5" s="14" t="s">
        <v>43</v>
      </c>
      <c r="T5" s="14" t="s">
        <v>75</v>
      </c>
    </row>
    <row r="6" spans="1:20" x14ac:dyDescent="0.25">
      <c r="A6" s="13" t="s">
        <v>42</v>
      </c>
      <c r="B6" s="14">
        <v>0</v>
      </c>
      <c r="C6" s="14">
        <v>0</v>
      </c>
      <c r="D6" s="14">
        <v>0</v>
      </c>
      <c r="E6" s="14">
        <v>0</v>
      </c>
      <c r="F6" s="14">
        <v>0</v>
      </c>
      <c r="G6" s="14">
        <v>0</v>
      </c>
      <c r="H6" s="14">
        <v>0</v>
      </c>
      <c r="I6" s="14">
        <v>0</v>
      </c>
      <c r="J6" s="14">
        <v>0</v>
      </c>
      <c r="K6" s="14">
        <v>0</v>
      </c>
      <c r="L6" s="14">
        <v>0</v>
      </c>
      <c r="M6" s="14">
        <v>0</v>
      </c>
      <c r="S6" s="14" t="s">
        <v>42</v>
      </c>
      <c r="T6" s="14" t="s">
        <v>76</v>
      </c>
    </row>
    <row r="7" spans="1:20" x14ac:dyDescent="0.25">
      <c r="A7" s="13" t="s">
        <v>47</v>
      </c>
      <c r="B7" s="14">
        <v>0</v>
      </c>
      <c r="C7" s="14">
        <v>0</v>
      </c>
      <c r="D7" s="14">
        <v>0</v>
      </c>
      <c r="E7" s="14">
        <v>0</v>
      </c>
      <c r="F7" s="14">
        <v>0</v>
      </c>
      <c r="G7" s="14">
        <v>0</v>
      </c>
      <c r="H7" s="14">
        <v>0</v>
      </c>
      <c r="I7" s="14">
        <v>0</v>
      </c>
      <c r="J7" s="14">
        <v>0</v>
      </c>
      <c r="K7" s="14">
        <v>0</v>
      </c>
      <c r="L7" s="14">
        <v>0</v>
      </c>
      <c r="M7" s="14">
        <v>0</v>
      </c>
      <c r="S7" s="14" t="s">
        <v>47</v>
      </c>
      <c r="T7" s="14" t="s">
        <v>77</v>
      </c>
    </row>
    <row r="8" spans="1:20" x14ac:dyDescent="0.25">
      <c r="A8" s="13" t="s">
        <v>53</v>
      </c>
      <c r="B8" s="14">
        <v>0</v>
      </c>
      <c r="C8" s="14">
        <v>0</v>
      </c>
      <c r="D8" s="14">
        <v>0</v>
      </c>
      <c r="E8" s="14">
        <v>0</v>
      </c>
      <c r="F8" s="14">
        <v>0</v>
      </c>
      <c r="G8" s="14">
        <v>0</v>
      </c>
      <c r="H8" s="14">
        <v>0</v>
      </c>
      <c r="I8" s="14">
        <v>0</v>
      </c>
      <c r="J8" s="14">
        <v>0</v>
      </c>
      <c r="K8" s="14">
        <v>0</v>
      </c>
      <c r="L8" s="14">
        <v>0</v>
      </c>
      <c r="M8" s="14">
        <v>0</v>
      </c>
      <c r="S8" s="14" t="s">
        <v>53</v>
      </c>
      <c r="T8" s="14" t="s">
        <v>78</v>
      </c>
    </row>
    <row r="9" spans="1:20" x14ac:dyDescent="0.25">
      <c r="A9" s="13" t="s">
        <v>52</v>
      </c>
      <c r="B9" s="14">
        <v>0</v>
      </c>
      <c r="C9" s="14">
        <v>0</v>
      </c>
      <c r="D9" s="14">
        <v>0</v>
      </c>
      <c r="E9" s="14">
        <v>0</v>
      </c>
      <c r="F9" s="14">
        <v>0</v>
      </c>
      <c r="G9" s="14">
        <v>0</v>
      </c>
      <c r="H9" s="14">
        <v>0</v>
      </c>
      <c r="I9" s="14">
        <v>0</v>
      </c>
      <c r="J9" s="14">
        <v>0</v>
      </c>
      <c r="K9" s="14">
        <v>0</v>
      </c>
      <c r="L9" s="14">
        <v>0</v>
      </c>
      <c r="M9" s="14">
        <v>0</v>
      </c>
      <c r="S9" s="14" t="s">
        <v>52</v>
      </c>
      <c r="T9" s="14" t="s">
        <v>79</v>
      </c>
    </row>
    <row r="10" spans="1:20" x14ac:dyDescent="0.25">
      <c r="A10" s="13" t="s">
        <v>63</v>
      </c>
      <c r="B10" s="13">
        <v>0.2</v>
      </c>
      <c r="C10" s="13">
        <v>0.2</v>
      </c>
      <c r="D10" s="13">
        <v>0.2</v>
      </c>
      <c r="E10" s="13">
        <v>0.2</v>
      </c>
      <c r="F10" s="13">
        <v>0.2</v>
      </c>
      <c r="G10" s="13">
        <v>0.2</v>
      </c>
      <c r="H10" s="13">
        <v>0.2</v>
      </c>
      <c r="I10" s="13">
        <v>0.2</v>
      </c>
      <c r="J10" s="13">
        <v>0.2</v>
      </c>
      <c r="K10" s="13">
        <v>0.2</v>
      </c>
      <c r="L10" s="13">
        <v>0.2</v>
      </c>
      <c r="M10" s="13">
        <v>0.2</v>
      </c>
      <c r="S10" s="14" t="s">
        <v>63</v>
      </c>
      <c r="T10" s="14" t="s">
        <v>80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D8"/>
  <sheetViews>
    <sheetView workbookViewId="0">
      <selection activeCell="C11" sqref="C11"/>
    </sheetView>
  </sheetViews>
  <sheetFormatPr defaultRowHeight="15" x14ac:dyDescent="0.25"/>
  <cols>
    <col min="2" max="2" width="11" customWidth="1"/>
  </cols>
  <sheetData>
    <row r="1" spans="1:4" x14ac:dyDescent="0.25">
      <c r="B1" s="15" t="s">
        <v>13</v>
      </c>
      <c r="C1" s="15" t="s">
        <v>14</v>
      </c>
      <c r="D1" s="15" t="s">
        <v>81</v>
      </c>
    </row>
    <row r="2" spans="1:4" x14ac:dyDescent="0.25">
      <c r="A2" s="16" t="s">
        <v>31</v>
      </c>
      <c r="B2" s="30">
        <v>0.58020000000000005</v>
      </c>
      <c r="C2" s="30">
        <v>8.8779000000000003</v>
      </c>
      <c r="D2" s="30">
        <v>4.7440000000000003E-2</v>
      </c>
    </row>
    <row r="3" spans="1:4" x14ac:dyDescent="0.25">
      <c r="A3" s="16" t="s">
        <v>34</v>
      </c>
      <c r="B3" s="30">
        <v>0.17180000000000001</v>
      </c>
      <c r="C3" s="30">
        <v>5.21E-2</v>
      </c>
      <c r="D3" s="30">
        <v>3.0042</v>
      </c>
    </row>
    <row r="4" spans="1:4" x14ac:dyDescent="0.25">
      <c r="A4" s="16" t="s">
        <v>38</v>
      </c>
      <c r="B4" s="30">
        <v>1.4839</v>
      </c>
      <c r="C4" s="30">
        <v>1.0814999999999999</v>
      </c>
      <c r="D4" s="30">
        <v>-0.40679999999999999</v>
      </c>
    </row>
    <row r="5" spans="1:4" x14ac:dyDescent="0.25">
      <c r="A5" s="16" t="s">
        <v>44</v>
      </c>
      <c r="B5">
        <v>0.17180000000000001</v>
      </c>
      <c r="C5">
        <v>5.21E-2</v>
      </c>
      <c r="D5">
        <v>3.0042</v>
      </c>
    </row>
    <row r="6" spans="1:4" x14ac:dyDescent="0.25">
      <c r="A6" s="16" t="s">
        <v>10</v>
      </c>
      <c r="B6" s="30">
        <v>1.4839</v>
      </c>
      <c r="C6" s="30">
        <v>1.0814999999999999</v>
      </c>
      <c r="D6" s="30">
        <v>-0.40679999999999999</v>
      </c>
    </row>
    <row r="7" spans="1:4" x14ac:dyDescent="0.25">
      <c r="A7" s="16" t="s">
        <v>54</v>
      </c>
      <c r="B7" s="30">
        <v>1.3520000000000001</v>
      </c>
      <c r="C7" s="30">
        <v>6.1247999999999996</v>
      </c>
      <c r="D7" s="30">
        <v>-0.1598</v>
      </c>
    </row>
    <row r="8" spans="1:4" x14ac:dyDescent="0.25">
      <c r="A8" s="16" t="s">
        <v>57</v>
      </c>
      <c r="B8" s="30">
        <v>1.4839</v>
      </c>
      <c r="C8" s="30">
        <v>1.0814999999999999</v>
      </c>
      <c r="D8" s="30">
        <v>-0.40679999999999999</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B7"/>
  <sheetViews>
    <sheetView workbookViewId="0">
      <selection activeCell="H20" sqref="H20"/>
    </sheetView>
  </sheetViews>
  <sheetFormatPr defaultRowHeight="15" x14ac:dyDescent="0.25"/>
  <sheetData>
    <row r="1" spans="1:2" x14ac:dyDescent="0.25">
      <c r="A1" s="17" t="s">
        <v>31</v>
      </c>
      <c r="B1" s="17">
        <v>0</v>
      </c>
    </row>
    <row r="2" spans="1:2" x14ac:dyDescent="0.25">
      <c r="A2" s="17" t="s">
        <v>34</v>
      </c>
      <c r="B2" s="17">
        <v>0</v>
      </c>
    </row>
    <row r="3" spans="1:2" x14ac:dyDescent="0.25">
      <c r="A3" s="17" t="s">
        <v>38</v>
      </c>
      <c r="B3" s="17">
        <v>0</v>
      </c>
    </row>
    <row r="4" spans="1:2" x14ac:dyDescent="0.25">
      <c r="A4" s="17" t="s">
        <v>44</v>
      </c>
      <c r="B4" s="17">
        <v>0</v>
      </c>
    </row>
    <row r="5" spans="1:2" x14ac:dyDescent="0.25">
      <c r="A5" s="17" t="s">
        <v>10</v>
      </c>
      <c r="B5" s="17">
        <f>4199999/1000000</f>
        <v>4.199999</v>
      </c>
    </row>
    <row r="6" spans="1:2" x14ac:dyDescent="0.25">
      <c r="A6" s="17" t="s">
        <v>54</v>
      </c>
      <c r="B6" s="17">
        <v>0</v>
      </c>
    </row>
    <row r="7" spans="1:2" x14ac:dyDescent="0.25">
      <c r="A7" s="17" t="s">
        <v>57</v>
      </c>
      <c r="B7" s="17">
        <v>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B7"/>
  <sheetViews>
    <sheetView workbookViewId="0">
      <selection activeCell="B7" sqref="B7"/>
    </sheetView>
  </sheetViews>
  <sheetFormatPr defaultRowHeight="15" x14ac:dyDescent="0.25"/>
  <sheetData>
    <row r="1" spans="1:2" x14ac:dyDescent="0.25">
      <c r="A1" s="17" t="s">
        <v>31</v>
      </c>
      <c r="B1">
        <v>100</v>
      </c>
    </row>
    <row r="2" spans="1:2" x14ac:dyDescent="0.25">
      <c r="A2" s="17" t="s">
        <v>34</v>
      </c>
      <c r="B2">
        <v>100</v>
      </c>
    </row>
    <row r="3" spans="1:2" x14ac:dyDescent="0.25">
      <c r="A3" s="17" t="s">
        <v>38</v>
      </c>
      <c r="B3">
        <v>100</v>
      </c>
    </row>
    <row r="4" spans="1:2" x14ac:dyDescent="0.25">
      <c r="A4" s="17" t="s">
        <v>44</v>
      </c>
      <c r="B4">
        <v>100</v>
      </c>
    </row>
    <row r="5" spans="1:2" x14ac:dyDescent="0.25">
      <c r="A5" s="17" t="s">
        <v>10</v>
      </c>
      <c r="B5" s="18">
        <f>23046340/1000000</f>
        <v>23.046340000000001</v>
      </c>
    </row>
    <row r="6" spans="1:2" x14ac:dyDescent="0.25">
      <c r="A6" s="17" t="s">
        <v>54</v>
      </c>
      <c r="B6">
        <v>100</v>
      </c>
    </row>
    <row r="7" spans="1:2" x14ac:dyDescent="0.25">
      <c r="A7" s="17" t="s">
        <v>57</v>
      </c>
      <c r="B7">
        <v>100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M20"/>
  <sheetViews>
    <sheetView workbookViewId="0">
      <selection activeCell="K26" sqref="K26"/>
    </sheetView>
  </sheetViews>
  <sheetFormatPr defaultRowHeight="15" x14ac:dyDescent="0.25"/>
  <sheetData>
    <row r="1" spans="1:13" x14ac:dyDescent="0.25">
      <c r="A1" s="19"/>
      <c r="B1" s="19" t="s">
        <v>19</v>
      </c>
      <c r="C1" s="19" t="s">
        <v>20</v>
      </c>
      <c r="D1" s="19" t="s">
        <v>21</v>
      </c>
      <c r="E1" s="19" t="s">
        <v>22</v>
      </c>
      <c r="F1" s="19" t="s">
        <v>23</v>
      </c>
      <c r="G1" s="19" t="s">
        <v>24</v>
      </c>
      <c r="H1" s="19" t="s">
        <v>25</v>
      </c>
      <c r="I1" s="19" t="s">
        <v>26</v>
      </c>
      <c r="J1" s="19" t="s">
        <v>27</v>
      </c>
      <c r="K1" s="19" t="s">
        <v>28</v>
      </c>
      <c r="L1" s="19" t="s">
        <v>29</v>
      </c>
      <c r="M1" s="19" t="s">
        <v>30</v>
      </c>
    </row>
    <row r="2" spans="1:13" x14ac:dyDescent="0.25">
      <c r="A2" s="19" t="s">
        <v>6</v>
      </c>
      <c r="B2" s="20">
        <v>2.3769159599999998</v>
      </c>
      <c r="C2" s="20">
        <v>2.3769159599999998</v>
      </c>
      <c r="D2" s="20">
        <v>2.3769159599999998</v>
      </c>
      <c r="E2" s="20">
        <v>8.8748886000000002</v>
      </c>
      <c r="F2" s="20">
        <v>8.8748886000000002</v>
      </c>
      <c r="G2" s="20">
        <v>8.8748886000000002</v>
      </c>
      <c r="H2" s="20">
        <v>8.8748886000000002</v>
      </c>
      <c r="I2" s="20">
        <v>8.8748886000000002</v>
      </c>
      <c r="J2" s="20">
        <v>8.8748886000000002</v>
      </c>
      <c r="K2" s="20">
        <v>8.8748886000000002</v>
      </c>
      <c r="L2" s="20">
        <v>2.3769159599999998</v>
      </c>
      <c r="M2" s="20">
        <v>2.3769159599999998</v>
      </c>
    </row>
    <row r="3" spans="1:13" x14ac:dyDescent="0.25">
      <c r="A3" s="19" t="s">
        <v>35</v>
      </c>
      <c r="B3" s="19">
        <f>1575153.96/1000000</f>
        <v>1.57515396</v>
      </c>
      <c r="C3" s="19">
        <f>970748.76/1000000</f>
        <v>0.97074875999999999</v>
      </c>
      <c r="D3" s="19">
        <f>367577.04/1000000</f>
        <v>0.36757703999999997</v>
      </c>
      <c r="E3" s="19">
        <v>3.1379731200000003</v>
      </c>
      <c r="F3" s="19">
        <v>42.490919040000001</v>
      </c>
      <c r="G3" s="19">
        <v>56.682106439999998</v>
      </c>
      <c r="H3" s="19">
        <v>62.86554168</v>
      </c>
      <c r="I3" s="19">
        <v>58.968978360000001</v>
      </c>
      <c r="J3" s="19">
        <v>43.83417876</v>
      </c>
      <c r="K3" s="19">
        <v>20.588014680000001</v>
      </c>
      <c r="L3" s="19">
        <v>5.6444044800000004</v>
      </c>
      <c r="M3" s="19">
        <v>1.9254622800000001</v>
      </c>
    </row>
    <row r="4" spans="1:13" x14ac:dyDescent="0.25">
      <c r="A4" s="19" t="s">
        <v>40</v>
      </c>
      <c r="B4" s="19">
        <v>0</v>
      </c>
      <c r="C4" s="19">
        <v>0</v>
      </c>
      <c r="D4" s="19">
        <v>0</v>
      </c>
      <c r="E4" s="19">
        <v>0</v>
      </c>
      <c r="F4" s="19">
        <v>0</v>
      </c>
      <c r="G4" s="19">
        <v>0</v>
      </c>
      <c r="H4" s="19">
        <v>0</v>
      </c>
      <c r="I4" s="19">
        <v>0</v>
      </c>
      <c r="J4" s="19">
        <v>0</v>
      </c>
      <c r="K4" s="19">
        <v>0</v>
      </c>
      <c r="L4" s="19">
        <v>0</v>
      </c>
      <c r="M4" s="19">
        <v>0</v>
      </c>
    </row>
    <row r="5" spans="1:13" x14ac:dyDescent="0.25">
      <c r="A5" s="19" t="s">
        <v>43</v>
      </c>
      <c r="B5" s="19">
        <v>0</v>
      </c>
      <c r="C5" s="19">
        <v>0</v>
      </c>
      <c r="D5" s="19">
        <v>0</v>
      </c>
      <c r="E5" s="19">
        <v>0</v>
      </c>
      <c r="F5" s="19">
        <v>0</v>
      </c>
      <c r="G5" s="19">
        <v>0</v>
      </c>
      <c r="H5" s="19">
        <v>0</v>
      </c>
      <c r="I5" s="19">
        <v>0</v>
      </c>
      <c r="J5" s="19">
        <v>0</v>
      </c>
      <c r="K5" s="19">
        <v>0</v>
      </c>
      <c r="L5" s="19">
        <v>0</v>
      </c>
      <c r="M5" s="19">
        <v>0</v>
      </c>
    </row>
    <row r="6" spans="1:13" x14ac:dyDescent="0.25">
      <c r="A6" s="19" t="s">
        <v>42</v>
      </c>
      <c r="B6" s="19">
        <v>0</v>
      </c>
      <c r="C6" s="19">
        <v>0</v>
      </c>
      <c r="D6" s="19">
        <v>0</v>
      </c>
      <c r="E6" s="19">
        <v>0</v>
      </c>
      <c r="F6" s="19">
        <v>0</v>
      </c>
      <c r="G6" s="19">
        <v>0</v>
      </c>
      <c r="H6" s="19">
        <v>0</v>
      </c>
      <c r="I6" s="19">
        <v>0</v>
      </c>
      <c r="J6" s="19">
        <v>0</v>
      </c>
      <c r="K6" s="19">
        <v>0</v>
      </c>
      <c r="L6" s="19">
        <v>0</v>
      </c>
      <c r="M6" s="19">
        <v>0</v>
      </c>
    </row>
    <row r="7" spans="1:13" x14ac:dyDescent="0.25">
      <c r="A7" s="19" t="s">
        <v>47</v>
      </c>
      <c r="B7" s="19">
        <v>0</v>
      </c>
      <c r="C7" s="19">
        <v>5.2521578399999997</v>
      </c>
      <c r="D7" s="19">
        <v>75.099196320000004</v>
      </c>
      <c r="E7" s="19">
        <v>72.998579879999994</v>
      </c>
      <c r="F7" s="19">
        <v>75.62342532000001</v>
      </c>
      <c r="G7" s="19">
        <v>57.768802319999999</v>
      </c>
      <c r="H7" s="19">
        <v>61.970035200000005</v>
      </c>
      <c r="I7" s="19">
        <v>53.042106959999998</v>
      </c>
      <c r="J7" s="19">
        <v>67.220959559999997</v>
      </c>
      <c r="K7" s="19">
        <v>51.991182000000002</v>
      </c>
      <c r="L7" s="19">
        <v>4.2012328800000001</v>
      </c>
      <c r="M7" s="19">
        <v>0</v>
      </c>
    </row>
    <row r="8" spans="1:13" x14ac:dyDescent="0.25">
      <c r="A8" s="19" t="s">
        <v>53</v>
      </c>
      <c r="B8" s="19">
        <v>0</v>
      </c>
      <c r="C8" s="19">
        <v>0</v>
      </c>
      <c r="D8" s="19">
        <v>0</v>
      </c>
      <c r="E8" s="19">
        <v>0</v>
      </c>
      <c r="F8" s="19">
        <v>4.3517174400000007</v>
      </c>
      <c r="G8" s="19">
        <v>7.8819372000000003</v>
      </c>
      <c r="H8" s="19">
        <v>7.5723337199999996</v>
      </c>
      <c r="I8" s="19">
        <v>6.9087214800000005</v>
      </c>
      <c r="J8" s="19">
        <v>2.6458146</v>
      </c>
      <c r="K8" s="19">
        <v>0</v>
      </c>
      <c r="L8" s="19">
        <v>0</v>
      </c>
      <c r="M8" s="19">
        <v>0</v>
      </c>
    </row>
    <row r="9" spans="1:13" x14ac:dyDescent="0.25">
      <c r="A9" s="19" t="s">
        <v>52</v>
      </c>
      <c r="B9" s="19">
        <v>0</v>
      </c>
      <c r="C9" s="19">
        <v>0</v>
      </c>
      <c r="D9" s="19">
        <v>0</v>
      </c>
      <c r="E9" s="19">
        <v>0</v>
      </c>
      <c r="F9" s="19">
        <v>0</v>
      </c>
      <c r="G9" s="19">
        <v>0</v>
      </c>
      <c r="H9" s="19">
        <v>0</v>
      </c>
      <c r="I9" s="19">
        <v>0</v>
      </c>
      <c r="J9" s="19">
        <v>0</v>
      </c>
      <c r="K9" s="19">
        <v>0</v>
      </c>
      <c r="L9" s="19">
        <v>0</v>
      </c>
      <c r="M9" s="19">
        <v>0</v>
      </c>
    </row>
    <row r="10" spans="1:13" x14ac:dyDescent="0.25">
      <c r="A10" s="19" t="s">
        <v>63</v>
      </c>
      <c r="B10" s="19">
        <v>0</v>
      </c>
      <c r="C10" s="19">
        <v>0</v>
      </c>
      <c r="D10" s="19">
        <v>0</v>
      </c>
      <c r="E10" s="19">
        <v>0</v>
      </c>
      <c r="F10" s="19">
        <v>0</v>
      </c>
      <c r="G10" s="19">
        <v>0</v>
      </c>
      <c r="H10" s="19">
        <v>0</v>
      </c>
      <c r="I10" s="19">
        <v>0</v>
      </c>
      <c r="J10" s="19">
        <v>0</v>
      </c>
      <c r="K10" s="19">
        <v>0</v>
      </c>
      <c r="L10" s="19">
        <v>0</v>
      </c>
      <c r="M10" s="19">
        <v>0</v>
      </c>
    </row>
    <row r="15" spans="1:13" x14ac:dyDescent="0.25">
      <c r="F15" s="20"/>
      <c r="G15" s="20"/>
      <c r="H15" s="20"/>
      <c r="I15" s="20"/>
      <c r="J15" s="20"/>
      <c r="K15" s="20"/>
      <c r="L15" s="20"/>
      <c r="M15" s="20"/>
    </row>
    <row r="20" spans="3:13" x14ac:dyDescent="0.25">
      <c r="C20" s="20"/>
      <c r="D20" s="20"/>
      <c r="E20" s="20"/>
      <c r="F20" s="20"/>
      <c r="G20" s="20"/>
      <c r="H20" s="20"/>
      <c r="I20" s="20"/>
      <c r="J20" s="20"/>
      <c r="K20" s="20"/>
      <c r="L20" s="20"/>
      <c r="M20" s="2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3"/>
  <sheetViews>
    <sheetView workbookViewId="0"/>
  </sheetViews>
  <sheetFormatPr defaultRowHeight="15" x14ac:dyDescent="0.25"/>
  <cols>
    <col min="1" max="1" width="10.140625" bestFit="1" customWidth="1"/>
    <col min="2" max="2" width="10.28515625" bestFit="1" customWidth="1"/>
  </cols>
  <sheetData>
    <row r="1" spans="1:1" x14ac:dyDescent="0.25">
      <c r="A1" t="s">
        <v>0</v>
      </c>
    </row>
    <row r="2" spans="1:1" x14ac:dyDescent="0.25">
      <c r="A2" t="s">
        <v>1</v>
      </c>
    </row>
    <row r="3" spans="1:1" x14ac:dyDescent="0.25">
      <c r="A3" t="s">
        <v>2</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N4"/>
  <sheetViews>
    <sheetView workbookViewId="0">
      <selection activeCell="J10" sqref="J10"/>
    </sheetView>
  </sheetViews>
  <sheetFormatPr defaultRowHeight="15" x14ac:dyDescent="0.25"/>
  <sheetData>
    <row r="1" spans="1:14" x14ac:dyDescent="0.25">
      <c r="A1" s="21"/>
      <c r="B1" s="21"/>
      <c r="C1" s="21" t="s">
        <v>19</v>
      </c>
      <c r="D1" s="21" t="s">
        <v>20</v>
      </c>
      <c r="E1" s="21" t="s">
        <v>21</v>
      </c>
      <c r="F1" s="21" t="s">
        <v>22</v>
      </c>
      <c r="G1" s="21" t="s">
        <v>23</v>
      </c>
      <c r="H1" s="21" t="s">
        <v>24</v>
      </c>
      <c r="I1" s="21" t="s">
        <v>25</v>
      </c>
      <c r="J1" s="21" t="s">
        <v>26</v>
      </c>
      <c r="K1" s="21" t="s">
        <v>27</v>
      </c>
      <c r="L1" s="21" t="s">
        <v>28</v>
      </c>
      <c r="M1" s="21" t="s">
        <v>29</v>
      </c>
      <c r="N1" s="21" t="s">
        <v>30</v>
      </c>
    </row>
    <row r="2" spans="1:14" x14ac:dyDescent="0.25">
      <c r="A2" s="21" t="s">
        <v>32</v>
      </c>
      <c r="B2" s="21" t="s">
        <v>33</v>
      </c>
      <c r="C2" s="21">
        <v>0</v>
      </c>
      <c r="D2" s="21">
        <v>0</v>
      </c>
      <c r="E2" s="21">
        <v>0</v>
      </c>
      <c r="F2" s="21">
        <v>0</v>
      </c>
      <c r="G2" s="21">
        <v>0</v>
      </c>
      <c r="H2" s="21">
        <v>0</v>
      </c>
      <c r="I2" s="21">
        <v>0</v>
      </c>
      <c r="J2" s="21">
        <v>0</v>
      </c>
      <c r="K2" s="21">
        <v>0</v>
      </c>
      <c r="L2" s="21">
        <v>0</v>
      </c>
      <c r="M2" s="21">
        <v>0</v>
      </c>
      <c r="N2" s="21">
        <v>0</v>
      </c>
    </row>
    <row r="3" spans="1:14" x14ac:dyDescent="0.25">
      <c r="A3" s="21" t="s">
        <v>7</v>
      </c>
      <c r="B3" s="21" t="s">
        <v>33</v>
      </c>
      <c r="C3" s="21">
        <v>0</v>
      </c>
      <c r="D3" s="21">
        <v>0</v>
      </c>
      <c r="E3" s="21">
        <v>0</v>
      </c>
      <c r="F3" s="21">
        <v>0</v>
      </c>
      <c r="G3" s="21">
        <v>0</v>
      </c>
      <c r="H3" s="21">
        <v>0</v>
      </c>
      <c r="I3" s="21">
        <v>0</v>
      </c>
      <c r="J3" s="21">
        <v>0</v>
      </c>
      <c r="K3" s="21">
        <v>0</v>
      </c>
      <c r="L3" s="21">
        <v>0</v>
      </c>
      <c r="M3" s="21">
        <v>0</v>
      </c>
      <c r="N3" s="21">
        <v>0</v>
      </c>
    </row>
    <row r="4" spans="1:14" x14ac:dyDescent="0.25">
      <c r="A4" s="21" t="s">
        <v>5</v>
      </c>
      <c r="B4" s="21" t="s">
        <v>8</v>
      </c>
      <c r="C4" s="21">
        <v>0</v>
      </c>
      <c r="D4" s="21">
        <v>0</v>
      </c>
      <c r="E4" s="21">
        <v>0</v>
      </c>
      <c r="F4" s="21">
        <v>0</v>
      </c>
      <c r="G4" s="21">
        <v>0</v>
      </c>
      <c r="H4" s="21">
        <v>0</v>
      </c>
      <c r="I4" s="21">
        <v>0</v>
      </c>
      <c r="J4" s="21">
        <v>0</v>
      </c>
      <c r="K4" s="21">
        <v>0</v>
      </c>
      <c r="L4" s="21">
        <v>0</v>
      </c>
      <c r="M4" s="21">
        <v>0</v>
      </c>
      <c r="N4" s="21">
        <v>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C12"/>
  <sheetViews>
    <sheetView workbookViewId="0">
      <selection activeCell="C12" sqref="C12"/>
    </sheetView>
  </sheetViews>
  <sheetFormatPr defaultRowHeight="15" x14ac:dyDescent="0.25"/>
  <sheetData>
    <row r="1" spans="1:3" x14ac:dyDescent="0.25">
      <c r="A1" t="s">
        <v>5</v>
      </c>
      <c r="B1" t="s">
        <v>6</v>
      </c>
      <c r="C1">
        <v>100000</v>
      </c>
    </row>
    <row r="2" spans="1:3" x14ac:dyDescent="0.25">
      <c r="A2" t="s">
        <v>5</v>
      </c>
      <c r="B2" t="s">
        <v>63</v>
      </c>
      <c r="C2" s="21">
        <v>100000</v>
      </c>
    </row>
    <row r="3" spans="1:3" x14ac:dyDescent="0.25">
      <c r="A3" t="s">
        <v>34</v>
      </c>
      <c r="B3" t="s">
        <v>43</v>
      </c>
      <c r="C3" s="21">
        <v>100000</v>
      </c>
    </row>
    <row r="4" spans="1:3" x14ac:dyDescent="0.25">
      <c r="A4" t="s">
        <v>34</v>
      </c>
      <c r="B4" t="s">
        <v>35</v>
      </c>
      <c r="C4" s="21">
        <v>100000</v>
      </c>
    </row>
    <row r="5" spans="1:3" x14ac:dyDescent="0.25">
      <c r="A5" t="s">
        <v>38</v>
      </c>
      <c r="B5" t="s">
        <v>43</v>
      </c>
      <c r="C5" s="21">
        <v>100000</v>
      </c>
    </row>
    <row r="6" spans="1:3" x14ac:dyDescent="0.25">
      <c r="A6" t="s">
        <v>44</v>
      </c>
      <c r="B6" t="s">
        <v>43</v>
      </c>
      <c r="C6" s="21">
        <v>100000</v>
      </c>
    </row>
    <row r="7" spans="1:3" x14ac:dyDescent="0.25">
      <c r="A7" t="s">
        <v>46</v>
      </c>
      <c r="B7" t="s">
        <v>47</v>
      </c>
      <c r="C7" s="21">
        <v>100000</v>
      </c>
    </row>
    <row r="8" spans="1:3" x14ac:dyDescent="0.25">
      <c r="A8" t="s">
        <v>54</v>
      </c>
      <c r="B8" t="s">
        <v>52</v>
      </c>
      <c r="C8" s="21">
        <v>100000</v>
      </c>
    </row>
    <row r="9" spans="1:3" x14ac:dyDescent="0.25">
      <c r="A9" t="s">
        <v>62</v>
      </c>
      <c r="B9" t="s">
        <v>53</v>
      </c>
      <c r="C9" s="21">
        <v>100000</v>
      </c>
    </row>
    <row r="10" spans="1:3" x14ac:dyDescent="0.25">
      <c r="A10" t="s">
        <v>10</v>
      </c>
      <c r="B10" t="s">
        <v>53</v>
      </c>
      <c r="C10" s="21">
        <v>100000</v>
      </c>
    </row>
    <row r="11" spans="1:3" x14ac:dyDescent="0.25">
      <c r="A11" t="s">
        <v>39</v>
      </c>
      <c r="B11" t="s">
        <v>40</v>
      </c>
      <c r="C11" s="28">
        <v>100000</v>
      </c>
    </row>
    <row r="12" spans="1:3" x14ac:dyDescent="0.25">
      <c r="A12" t="s">
        <v>39</v>
      </c>
      <c r="B12" t="s">
        <v>42</v>
      </c>
      <c r="C12" s="28">
        <v>100000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D4"/>
  <sheetViews>
    <sheetView workbookViewId="0">
      <selection activeCell="D4" sqref="D4"/>
    </sheetView>
  </sheetViews>
  <sheetFormatPr defaultRowHeight="15" x14ac:dyDescent="0.25"/>
  <cols>
    <col min="3" max="3" width="9.85546875" customWidth="1"/>
  </cols>
  <sheetData>
    <row r="1" spans="1:4" x14ac:dyDescent="0.25">
      <c r="C1" t="s">
        <v>15</v>
      </c>
      <c r="D1" t="s">
        <v>16</v>
      </c>
    </row>
    <row r="2" spans="1:4" x14ac:dyDescent="0.25">
      <c r="A2" t="s">
        <v>32</v>
      </c>
      <c r="B2" t="s">
        <v>33</v>
      </c>
      <c r="C2">
        <v>1.2E-2</v>
      </c>
      <c r="D2">
        <v>3.7789999999999999</v>
      </c>
    </row>
    <row r="3" spans="1:4" x14ac:dyDescent="0.25">
      <c r="A3" t="s">
        <v>7</v>
      </c>
      <c r="B3" t="s">
        <v>33</v>
      </c>
      <c r="C3">
        <v>0.19389999999999999</v>
      </c>
      <c r="D3">
        <v>2.8611</v>
      </c>
    </row>
    <row r="4" spans="1:4" x14ac:dyDescent="0.25">
      <c r="A4" t="s">
        <v>5</v>
      </c>
      <c r="B4" t="s">
        <v>8</v>
      </c>
      <c r="C4" s="23">
        <v>1.38E-2</v>
      </c>
      <c r="D4" s="23">
        <v>3.2147000000000001</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E4"/>
  <sheetViews>
    <sheetView zoomScaleNormal="100" workbookViewId="0">
      <selection activeCell="E4" sqref="E4"/>
    </sheetView>
  </sheetViews>
  <sheetFormatPr defaultRowHeight="15" x14ac:dyDescent="0.25"/>
  <sheetData>
    <row r="1" spans="1:5" x14ac:dyDescent="0.25">
      <c r="C1" t="s">
        <v>17</v>
      </c>
      <c r="D1" t="s">
        <v>18</v>
      </c>
      <c r="E1" s="22" t="s">
        <v>82</v>
      </c>
    </row>
    <row r="2" spans="1:5" x14ac:dyDescent="0.25">
      <c r="A2" s="22" t="s">
        <v>32</v>
      </c>
      <c r="B2" s="22" t="s">
        <v>33</v>
      </c>
      <c r="C2">
        <v>-8.1299999999999997E-2</v>
      </c>
      <c r="D2">
        <v>7.1909999999999998</v>
      </c>
      <c r="E2">
        <v>-91.311999999999998</v>
      </c>
    </row>
    <row r="3" spans="1:5" x14ac:dyDescent="0.25">
      <c r="A3" s="22" t="s">
        <v>7</v>
      </c>
      <c r="B3" s="22" t="s">
        <v>33</v>
      </c>
      <c r="C3">
        <v>2.9999999999999997E-4</v>
      </c>
      <c r="D3">
        <v>0.3674</v>
      </c>
      <c r="E3">
        <v>10.324</v>
      </c>
    </row>
    <row r="4" spans="1:5" x14ac:dyDescent="0.25">
      <c r="A4" s="22" t="s">
        <v>5</v>
      </c>
      <c r="B4" s="22" t="s">
        <v>8</v>
      </c>
      <c r="C4" s="24">
        <v>4.1099999999999998E-2</v>
      </c>
      <c r="D4" s="24">
        <v>-3.6309</v>
      </c>
      <c r="E4" s="24">
        <v>111.54</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E13"/>
  <sheetViews>
    <sheetView workbookViewId="0">
      <selection activeCell="E18" sqref="E18"/>
    </sheetView>
  </sheetViews>
  <sheetFormatPr defaultRowHeight="15" x14ac:dyDescent="0.25"/>
  <cols>
    <col min="3" max="3" width="17.5703125" customWidth="1"/>
  </cols>
  <sheetData>
    <row r="1" spans="1:5" x14ac:dyDescent="0.25">
      <c r="A1" s="25"/>
      <c r="B1" s="25"/>
      <c r="C1" s="25"/>
      <c r="D1" s="25" t="s">
        <v>11</v>
      </c>
      <c r="E1" s="25" t="s">
        <v>12</v>
      </c>
    </row>
    <row r="2" spans="1:5" x14ac:dyDescent="0.25">
      <c r="A2" s="25" t="s">
        <v>46</v>
      </c>
      <c r="B2" s="25" t="s">
        <v>47</v>
      </c>
      <c r="C2" s="25" t="s">
        <v>19</v>
      </c>
      <c r="D2" s="26">
        <v>8.0000000000000004E-4</v>
      </c>
      <c r="E2" s="27">
        <v>0.55910000000000004</v>
      </c>
    </row>
    <row r="3" spans="1:5" x14ac:dyDescent="0.25">
      <c r="A3" s="25" t="s">
        <v>46</v>
      </c>
      <c r="B3" s="25" t="s">
        <v>47</v>
      </c>
      <c r="C3" s="25" t="s">
        <v>20</v>
      </c>
      <c r="D3" s="26">
        <v>5.9999999999999995E-4</v>
      </c>
      <c r="E3" s="27">
        <v>0.63090000000000002</v>
      </c>
    </row>
    <row r="4" spans="1:5" x14ac:dyDescent="0.25">
      <c r="A4" s="25" t="s">
        <v>46</v>
      </c>
      <c r="B4" s="25" t="s">
        <v>47</v>
      </c>
      <c r="C4" s="25" t="s">
        <v>21</v>
      </c>
      <c r="D4" s="26">
        <v>2.0000000000000001E-4</v>
      </c>
      <c r="E4" s="27">
        <v>0.47920000000000001</v>
      </c>
    </row>
    <row r="5" spans="1:5" x14ac:dyDescent="0.25">
      <c r="A5" s="25" t="s">
        <v>46</v>
      </c>
      <c r="B5" s="25" t="s">
        <v>47</v>
      </c>
      <c r="C5" s="25" t="s">
        <v>22</v>
      </c>
      <c r="D5" s="26">
        <v>1.0000000000000001E-5</v>
      </c>
      <c r="E5" s="27">
        <v>0.1203</v>
      </c>
    </row>
    <row r="6" spans="1:5" x14ac:dyDescent="0.25">
      <c r="A6" s="25" t="s">
        <v>46</v>
      </c>
      <c r="B6" s="25" t="s">
        <v>47</v>
      </c>
      <c r="C6" s="25" t="s">
        <v>23</v>
      </c>
      <c r="D6" s="26">
        <v>2.0000000000000002E-5</v>
      </c>
      <c r="E6" s="27">
        <v>4.6600000000000003E-2</v>
      </c>
    </row>
    <row r="7" spans="1:5" x14ac:dyDescent="0.25">
      <c r="A7" s="25" t="s">
        <v>46</v>
      </c>
      <c r="B7" s="25" t="s">
        <v>47</v>
      </c>
      <c r="C7" s="25" t="s">
        <v>24</v>
      </c>
      <c r="D7" s="26">
        <v>5.0000000000000002E-5</v>
      </c>
      <c r="E7" s="27">
        <v>3.6799999999999999E-2</v>
      </c>
    </row>
    <row r="8" spans="1:5" x14ac:dyDescent="0.25">
      <c r="A8" s="25" t="s">
        <v>46</v>
      </c>
      <c r="B8" s="25" t="s">
        <v>47</v>
      </c>
      <c r="C8" s="25" t="s">
        <v>25</v>
      </c>
      <c r="D8" s="26">
        <v>1E-4</v>
      </c>
      <c r="E8" s="27">
        <v>4.3999999999999997E-2</v>
      </c>
    </row>
    <row r="9" spans="1:5" x14ac:dyDescent="0.25">
      <c r="A9" s="25" t="s">
        <v>46</v>
      </c>
      <c r="B9" s="25" t="s">
        <v>47</v>
      </c>
      <c r="C9" s="25" t="s">
        <v>26</v>
      </c>
      <c r="D9" s="26">
        <v>2.0000000000000001E-4</v>
      </c>
      <c r="E9" s="27">
        <v>3.7100000000000001E-2</v>
      </c>
    </row>
    <row r="10" spans="1:5" x14ac:dyDescent="0.25">
      <c r="A10" s="25" t="s">
        <v>46</v>
      </c>
      <c r="B10" s="25" t="s">
        <v>47</v>
      </c>
      <c r="C10" s="25" t="s">
        <v>27</v>
      </c>
      <c r="D10" s="26">
        <v>2.9999999999999997E-4</v>
      </c>
      <c r="E10" s="27">
        <v>4.7500000000000001E-2</v>
      </c>
    </row>
    <row r="11" spans="1:5" x14ac:dyDescent="0.25">
      <c r="A11" s="25" t="s">
        <v>46</v>
      </c>
      <c r="B11" s="25" t="s">
        <v>47</v>
      </c>
      <c r="C11" s="25" t="s">
        <v>28</v>
      </c>
      <c r="D11" s="27">
        <v>4.0000000000000002E-4</v>
      </c>
      <c r="E11" s="27">
        <v>8.2000000000000003E-2</v>
      </c>
    </row>
    <row r="12" spans="1:5" x14ac:dyDescent="0.25">
      <c r="A12" s="25" t="s">
        <v>46</v>
      </c>
      <c r="B12" s="25" t="s">
        <v>47</v>
      </c>
      <c r="C12" s="25" t="s">
        <v>29</v>
      </c>
      <c r="D12" s="26">
        <v>8.0000000000000004E-4</v>
      </c>
      <c r="E12" s="27">
        <v>0.72970000000000002</v>
      </c>
    </row>
    <row r="13" spans="1:5" x14ac:dyDescent="0.25">
      <c r="A13" s="25" t="s">
        <v>46</v>
      </c>
      <c r="B13" s="25" t="s">
        <v>47</v>
      </c>
      <c r="C13" s="25" t="s">
        <v>30</v>
      </c>
      <c r="D13" s="26">
        <v>5.0000000000000001E-4</v>
      </c>
      <c r="E13" s="27">
        <v>0.77990000000000004</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7"/>
  <sheetViews>
    <sheetView topLeftCell="A15" workbookViewId="0">
      <selection activeCell="E52" sqref="E52"/>
    </sheetView>
  </sheetViews>
  <sheetFormatPr defaultRowHeight="15" x14ac:dyDescent="0.25"/>
  <cols>
    <col min="1" max="1" width="10.140625" style="28" bestFit="1" customWidth="1"/>
    <col min="2" max="2" width="9.140625" style="28"/>
    <col min="3" max="5" width="11.7109375" style="28" bestFit="1" customWidth="1"/>
    <col min="6" max="16384" width="9.140625" style="28"/>
  </cols>
  <sheetData>
    <row r="1" spans="1:19" x14ac:dyDescent="0.25">
      <c r="D1" s="28" t="s">
        <v>4</v>
      </c>
      <c r="P1" s="29"/>
      <c r="Q1" s="29"/>
      <c r="R1" s="29"/>
      <c r="S1" s="29"/>
    </row>
    <row r="2" spans="1:19" x14ac:dyDescent="0.25">
      <c r="A2" s="28" t="s">
        <v>32</v>
      </c>
      <c r="B2" s="28" t="s">
        <v>33</v>
      </c>
      <c r="C2" s="28" t="s">
        <v>19</v>
      </c>
      <c r="D2" s="26">
        <v>0</v>
      </c>
      <c r="E2" s="29"/>
      <c r="F2" s="29"/>
      <c r="G2" s="29"/>
      <c r="H2" s="29"/>
      <c r="I2" s="29"/>
      <c r="J2" s="29"/>
      <c r="K2" s="29"/>
      <c r="L2" s="29"/>
      <c r="M2" s="29"/>
      <c r="N2" s="29"/>
      <c r="O2" s="29"/>
      <c r="P2" s="29"/>
      <c r="Q2" s="29"/>
      <c r="R2" s="29"/>
      <c r="S2" s="29"/>
    </row>
    <row r="3" spans="1:19" x14ac:dyDescent="0.25">
      <c r="A3" s="28" t="s">
        <v>32</v>
      </c>
      <c r="B3" s="28" t="s">
        <v>33</v>
      </c>
      <c r="C3" s="28" t="s">
        <v>20</v>
      </c>
      <c r="D3" s="26">
        <v>0</v>
      </c>
      <c r="E3" s="29"/>
      <c r="F3" s="29"/>
      <c r="G3" s="29"/>
      <c r="H3" s="29"/>
      <c r="I3" s="29"/>
      <c r="J3" s="29"/>
      <c r="K3" s="29"/>
      <c r="L3" s="29"/>
      <c r="M3" s="29"/>
      <c r="N3" s="29"/>
      <c r="O3" s="29"/>
      <c r="P3" s="29"/>
      <c r="Q3" s="29"/>
      <c r="R3" s="29"/>
      <c r="S3" s="29"/>
    </row>
    <row r="4" spans="1:19" x14ac:dyDescent="0.25">
      <c r="A4" s="28" t="s">
        <v>32</v>
      </c>
      <c r="B4" s="28" t="s">
        <v>33</v>
      </c>
      <c r="C4" s="28" t="s">
        <v>21</v>
      </c>
      <c r="D4" s="26">
        <v>0.05</v>
      </c>
      <c r="E4" s="29"/>
      <c r="F4" s="29"/>
      <c r="G4" s="29"/>
      <c r="H4" s="29"/>
      <c r="I4" s="29"/>
      <c r="J4" s="29"/>
      <c r="K4" s="29"/>
      <c r="L4" s="29"/>
      <c r="M4" s="29"/>
      <c r="N4" s="29"/>
      <c r="O4" s="29"/>
      <c r="P4" s="29"/>
      <c r="Q4" s="29"/>
      <c r="R4" s="29"/>
      <c r="S4" s="29"/>
    </row>
    <row r="5" spans="1:19" x14ac:dyDescent="0.25">
      <c r="A5" s="28" t="s">
        <v>32</v>
      </c>
      <c r="B5" s="28" t="s">
        <v>33</v>
      </c>
      <c r="C5" s="28" t="s">
        <v>22</v>
      </c>
      <c r="D5" s="26">
        <v>0.1</v>
      </c>
      <c r="E5" s="29"/>
      <c r="F5" s="29"/>
      <c r="G5" s="29"/>
      <c r="H5" s="29"/>
      <c r="I5" s="29"/>
      <c r="J5" s="29"/>
      <c r="K5" s="29"/>
      <c r="L5" s="29"/>
      <c r="M5" s="29"/>
      <c r="N5" s="29"/>
      <c r="O5" s="29"/>
      <c r="P5" s="29"/>
      <c r="Q5" s="29"/>
      <c r="R5" s="29"/>
      <c r="S5" s="29"/>
    </row>
    <row r="6" spans="1:19" x14ac:dyDescent="0.25">
      <c r="A6" s="28" t="s">
        <v>32</v>
      </c>
      <c r="B6" s="28" t="s">
        <v>33</v>
      </c>
      <c r="C6" s="28" t="s">
        <v>23</v>
      </c>
      <c r="D6" s="26">
        <v>0.5</v>
      </c>
      <c r="E6" s="29"/>
      <c r="F6" s="29"/>
      <c r="G6" s="29"/>
      <c r="H6" s="29"/>
      <c r="I6" s="29"/>
      <c r="J6" s="29"/>
      <c r="K6" s="29"/>
      <c r="L6" s="29"/>
      <c r="M6" s="29"/>
      <c r="N6" s="29"/>
      <c r="O6" s="29"/>
      <c r="P6" s="29"/>
      <c r="Q6" s="29"/>
      <c r="R6" s="29"/>
      <c r="S6" s="29"/>
    </row>
    <row r="7" spans="1:19" x14ac:dyDescent="0.25">
      <c r="A7" s="28" t="s">
        <v>32</v>
      </c>
      <c r="B7" s="28" t="s">
        <v>33</v>
      </c>
      <c r="C7" s="28" t="s">
        <v>24</v>
      </c>
      <c r="D7" s="26">
        <v>0.5</v>
      </c>
      <c r="E7" s="29"/>
      <c r="F7" s="29"/>
      <c r="G7" s="29"/>
      <c r="H7" s="29"/>
      <c r="I7" s="29"/>
      <c r="J7" s="29"/>
      <c r="K7" s="29"/>
      <c r="L7" s="29"/>
      <c r="M7" s="29"/>
      <c r="N7" s="29"/>
      <c r="O7" s="29"/>
      <c r="P7" s="29"/>
      <c r="Q7" s="29"/>
      <c r="R7" s="29"/>
      <c r="S7" s="29"/>
    </row>
    <row r="8" spans="1:19" x14ac:dyDescent="0.25">
      <c r="A8" s="28" t="s">
        <v>32</v>
      </c>
      <c r="B8" s="28" t="s">
        <v>33</v>
      </c>
      <c r="C8" s="28" t="s">
        <v>25</v>
      </c>
      <c r="D8" s="26">
        <v>0.5</v>
      </c>
      <c r="E8" s="29"/>
      <c r="F8" s="29"/>
      <c r="G8" s="29"/>
      <c r="H8" s="29"/>
      <c r="I8" s="29"/>
      <c r="J8" s="29"/>
      <c r="K8" s="29"/>
      <c r="L8" s="29"/>
      <c r="M8" s="29"/>
      <c r="N8" s="29"/>
      <c r="O8" s="29"/>
      <c r="P8" s="29"/>
      <c r="Q8" s="29"/>
      <c r="R8" s="29"/>
      <c r="S8" s="29"/>
    </row>
    <row r="9" spans="1:19" x14ac:dyDescent="0.25">
      <c r="A9" s="28" t="s">
        <v>32</v>
      </c>
      <c r="B9" s="28" t="s">
        <v>33</v>
      </c>
      <c r="C9" s="28" t="s">
        <v>26</v>
      </c>
      <c r="D9" s="26">
        <v>0.04</v>
      </c>
      <c r="E9" s="29"/>
      <c r="F9" s="29"/>
      <c r="G9" s="29"/>
      <c r="H9" s="29"/>
      <c r="I9" s="29"/>
      <c r="J9" s="29"/>
      <c r="K9" s="29"/>
      <c r="L9" s="29"/>
      <c r="M9" s="29"/>
      <c r="N9" s="29"/>
      <c r="O9" s="29"/>
      <c r="P9" s="29"/>
      <c r="Q9" s="29"/>
      <c r="R9" s="29"/>
      <c r="S9" s="29"/>
    </row>
    <row r="10" spans="1:19" ht="15.75" customHeight="1" x14ac:dyDescent="0.25">
      <c r="A10" s="28" t="s">
        <v>32</v>
      </c>
      <c r="B10" s="28" t="s">
        <v>33</v>
      </c>
      <c r="C10" s="28" t="s">
        <v>27</v>
      </c>
      <c r="D10" s="26">
        <v>0.02</v>
      </c>
      <c r="E10" s="29"/>
      <c r="F10" s="29"/>
      <c r="G10" s="29"/>
      <c r="H10" s="29"/>
      <c r="I10" s="29"/>
      <c r="J10" s="29"/>
      <c r="K10" s="29"/>
      <c r="L10" s="29"/>
      <c r="M10" s="29"/>
      <c r="N10" s="29"/>
      <c r="O10" s="29"/>
      <c r="P10" s="29"/>
      <c r="Q10" s="29"/>
      <c r="R10" s="29"/>
      <c r="S10" s="29"/>
    </row>
    <row r="11" spans="1:19" x14ac:dyDescent="0.25">
      <c r="A11" s="28" t="s">
        <v>32</v>
      </c>
      <c r="B11" s="28" t="s">
        <v>33</v>
      </c>
      <c r="C11" s="28" t="s">
        <v>28</v>
      </c>
      <c r="D11" s="28">
        <v>0</v>
      </c>
      <c r="E11" s="29"/>
      <c r="F11" s="29"/>
      <c r="G11" s="29"/>
      <c r="H11" s="29"/>
      <c r="I11" s="29"/>
      <c r="J11" s="29"/>
      <c r="K11" s="29"/>
      <c r="L11" s="29"/>
      <c r="M11" s="29"/>
      <c r="N11" s="29"/>
      <c r="O11" s="29"/>
      <c r="P11" s="29"/>
      <c r="Q11" s="29"/>
      <c r="R11" s="29"/>
      <c r="S11" s="29"/>
    </row>
    <row r="12" spans="1:19" x14ac:dyDescent="0.25">
      <c r="A12" s="28" t="s">
        <v>32</v>
      </c>
      <c r="B12" s="28" t="s">
        <v>33</v>
      </c>
      <c r="C12" s="28" t="s">
        <v>29</v>
      </c>
      <c r="D12" s="26">
        <v>0</v>
      </c>
      <c r="E12" s="29"/>
      <c r="F12" s="29"/>
      <c r="G12" s="29"/>
      <c r="H12" s="29"/>
      <c r="I12" s="29"/>
      <c r="J12" s="29"/>
      <c r="K12" s="29"/>
      <c r="L12" s="29"/>
      <c r="M12" s="29"/>
      <c r="N12" s="29"/>
      <c r="O12" s="29"/>
      <c r="P12" s="29"/>
      <c r="Q12" s="29"/>
      <c r="R12" s="29"/>
      <c r="S12" s="29"/>
    </row>
    <row r="13" spans="1:19" x14ac:dyDescent="0.25">
      <c r="A13" s="28" t="s">
        <v>32</v>
      </c>
      <c r="B13" s="28" t="s">
        <v>33</v>
      </c>
      <c r="C13" s="28" t="s">
        <v>30</v>
      </c>
      <c r="D13" s="26">
        <v>0</v>
      </c>
      <c r="E13" s="29"/>
      <c r="F13" s="29"/>
      <c r="G13" s="29"/>
      <c r="H13" s="29"/>
      <c r="I13" s="29"/>
      <c r="J13" s="29"/>
      <c r="K13" s="29"/>
      <c r="L13" s="29"/>
      <c r="M13" s="29"/>
      <c r="N13" s="29"/>
      <c r="O13" s="29"/>
      <c r="P13" s="29"/>
      <c r="Q13" s="29"/>
      <c r="R13" s="29"/>
    </row>
    <row r="14" spans="1:19" x14ac:dyDescent="0.25">
      <c r="A14" s="28" t="s">
        <v>7</v>
      </c>
      <c r="B14" s="28" t="s">
        <v>33</v>
      </c>
      <c r="C14" s="28" t="s">
        <v>19</v>
      </c>
      <c r="D14" s="26">
        <v>0</v>
      </c>
    </row>
    <row r="15" spans="1:19" x14ac:dyDescent="0.25">
      <c r="A15" s="28" t="s">
        <v>7</v>
      </c>
      <c r="B15" s="28" t="s">
        <v>33</v>
      </c>
      <c r="C15" s="28" t="s">
        <v>20</v>
      </c>
      <c r="D15" s="26">
        <v>0</v>
      </c>
    </row>
    <row r="16" spans="1:19" x14ac:dyDescent="0.25">
      <c r="A16" s="28" t="s">
        <v>7</v>
      </c>
      <c r="B16" s="28" t="s">
        <v>33</v>
      </c>
      <c r="C16" s="28" t="s">
        <v>21</v>
      </c>
      <c r="D16" s="26">
        <v>0</v>
      </c>
    </row>
    <row r="17" spans="1:4" x14ac:dyDescent="0.25">
      <c r="A17" s="28" t="s">
        <v>7</v>
      </c>
      <c r="B17" s="28" t="s">
        <v>33</v>
      </c>
      <c r="C17" s="28" t="s">
        <v>22</v>
      </c>
      <c r="D17" s="26">
        <v>0</v>
      </c>
    </row>
    <row r="18" spans="1:4" x14ac:dyDescent="0.25">
      <c r="A18" s="28" t="s">
        <v>7</v>
      </c>
      <c r="B18" s="28" t="s">
        <v>33</v>
      </c>
      <c r="C18" s="28" t="s">
        <v>23</v>
      </c>
      <c r="D18" s="26">
        <v>0</v>
      </c>
    </row>
    <row r="19" spans="1:4" x14ac:dyDescent="0.25">
      <c r="A19" s="28" t="s">
        <v>7</v>
      </c>
      <c r="B19" s="28" t="s">
        <v>33</v>
      </c>
      <c r="C19" s="28" t="s">
        <v>24</v>
      </c>
      <c r="D19" s="26">
        <v>0</v>
      </c>
    </row>
    <row r="20" spans="1:4" x14ac:dyDescent="0.25">
      <c r="A20" s="28" t="s">
        <v>7</v>
      </c>
      <c r="B20" s="28" t="s">
        <v>33</v>
      </c>
      <c r="C20" s="28" t="s">
        <v>25</v>
      </c>
      <c r="D20" s="26">
        <v>0</v>
      </c>
    </row>
    <row r="21" spans="1:4" x14ac:dyDescent="0.25">
      <c r="A21" s="28" t="s">
        <v>7</v>
      </c>
      <c r="B21" s="28" t="s">
        <v>33</v>
      </c>
      <c r="C21" s="28" t="s">
        <v>26</v>
      </c>
      <c r="D21" s="26">
        <v>0</v>
      </c>
    </row>
    <row r="22" spans="1:4" x14ac:dyDescent="0.25">
      <c r="A22" s="28" t="s">
        <v>7</v>
      </c>
      <c r="B22" s="28" t="s">
        <v>33</v>
      </c>
      <c r="C22" s="28" t="s">
        <v>27</v>
      </c>
      <c r="D22" s="26">
        <v>0</v>
      </c>
    </row>
    <row r="23" spans="1:4" x14ac:dyDescent="0.25">
      <c r="A23" s="28" t="s">
        <v>7</v>
      </c>
      <c r="B23" s="28" t="s">
        <v>33</v>
      </c>
      <c r="C23" s="28" t="s">
        <v>28</v>
      </c>
      <c r="D23" s="28">
        <v>0</v>
      </c>
    </row>
    <row r="24" spans="1:4" x14ac:dyDescent="0.25">
      <c r="A24" s="28" t="s">
        <v>7</v>
      </c>
      <c r="B24" s="28" t="s">
        <v>33</v>
      </c>
      <c r="C24" s="28" t="s">
        <v>29</v>
      </c>
      <c r="D24" s="26">
        <v>0</v>
      </c>
    </row>
    <row r="25" spans="1:4" x14ac:dyDescent="0.25">
      <c r="A25" s="28" t="s">
        <v>7</v>
      </c>
      <c r="B25" s="28" t="s">
        <v>33</v>
      </c>
      <c r="C25" s="28" t="s">
        <v>30</v>
      </c>
      <c r="D25" s="26">
        <v>0</v>
      </c>
    </row>
    <row r="26" spans="1:4" x14ac:dyDescent="0.25">
      <c r="A26" s="28" t="s">
        <v>5</v>
      </c>
      <c r="B26" s="28" t="s">
        <v>8</v>
      </c>
      <c r="C26" s="28" t="s">
        <v>19</v>
      </c>
      <c r="D26" s="26">
        <v>0</v>
      </c>
    </row>
    <row r="27" spans="1:4" x14ac:dyDescent="0.25">
      <c r="A27" s="28" t="s">
        <v>5</v>
      </c>
      <c r="B27" s="28" t="s">
        <v>8</v>
      </c>
      <c r="C27" s="28" t="s">
        <v>20</v>
      </c>
      <c r="D27" s="26">
        <v>0</v>
      </c>
    </row>
    <row r="28" spans="1:4" x14ac:dyDescent="0.25">
      <c r="A28" s="28" t="s">
        <v>5</v>
      </c>
      <c r="B28" s="28" t="s">
        <v>8</v>
      </c>
      <c r="C28" s="28" t="s">
        <v>21</v>
      </c>
      <c r="D28" s="26">
        <v>0.05</v>
      </c>
    </row>
    <row r="29" spans="1:4" x14ac:dyDescent="0.25">
      <c r="A29" s="28" t="s">
        <v>5</v>
      </c>
      <c r="B29" s="28" t="s">
        <v>8</v>
      </c>
      <c r="C29" s="28" t="s">
        <v>22</v>
      </c>
      <c r="D29" s="26">
        <v>0.1</v>
      </c>
    </row>
    <row r="30" spans="1:4" x14ac:dyDescent="0.25">
      <c r="A30" s="28" t="s">
        <v>5</v>
      </c>
      <c r="B30" s="28" t="s">
        <v>8</v>
      </c>
      <c r="C30" s="28" t="s">
        <v>23</v>
      </c>
      <c r="D30" s="26">
        <v>0.5</v>
      </c>
    </row>
    <row r="31" spans="1:4" x14ac:dyDescent="0.25">
      <c r="A31" s="28" t="s">
        <v>5</v>
      </c>
      <c r="B31" s="28" t="s">
        <v>8</v>
      </c>
      <c r="C31" s="28" t="s">
        <v>24</v>
      </c>
      <c r="D31" s="26">
        <v>0.5</v>
      </c>
    </row>
    <row r="32" spans="1:4" x14ac:dyDescent="0.25">
      <c r="A32" s="28" t="s">
        <v>5</v>
      </c>
      <c r="B32" s="28" t="s">
        <v>8</v>
      </c>
      <c r="C32" s="28" t="s">
        <v>25</v>
      </c>
      <c r="D32" s="26">
        <v>0.5</v>
      </c>
    </row>
    <row r="33" spans="1:4" x14ac:dyDescent="0.25">
      <c r="A33" s="28" t="s">
        <v>5</v>
      </c>
      <c r="B33" s="28" t="s">
        <v>8</v>
      </c>
      <c r="C33" s="28" t="s">
        <v>26</v>
      </c>
      <c r="D33" s="26">
        <v>0.04</v>
      </c>
    </row>
    <row r="34" spans="1:4" x14ac:dyDescent="0.25">
      <c r="A34" s="28" t="s">
        <v>5</v>
      </c>
      <c r="B34" s="28" t="s">
        <v>8</v>
      </c>
      <c r="C34" s="28" t="s">
        <v>27</v>
      </c>
      <c r="D34" s="26">
        <v>0.02</v>
      </c>
    </row>
    <row r="35" spans="1:4" x14ac:dyDescent="0.25">
      <c r="A35" s="28" t="s">
        <v>5</v>
      </c>
      <c r="B35" s="28" t="s">
        <v>8</v>
      </c>
      <c r="C35" s="28" t="s">
        <v>28</v>
      </c>
      <c r="D35" s="28">
        <v>0</v>
      </c>
    </row>
    <row r="36" spans="1:4" x14ac:dyDescent="0.25">
      <c r="A36" s="28" t="s">
        <v>5</v>
      </c>
      <c r="B36" s="28" t="s">
        <v>8</v>
      </c>
      <c r="C36" s="28" t="s">
        <v>29</v>
      </c>
      <c r="D36" s="26">
        <v>0</v>
      </c>
    </row>
    <row r="37" spans="1:4" x14ac:dyDescent="0.25">
      <c r="A37" s="28" t="s">
        <v>5</v>
      </c>
      <c r="B37" s="28" t="s">
        <v>8</v>
      </c>
      <c r="C37" s="28" t="s">
        <v>30</v>
      </c>
      <c r="D37" s="26">
        <v>0</v>
      </c>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S13"/>
  <sheetViews>
    <sheetView workbookViewId="0">
      <selection activeCell="O14" sqref="O14"/>
    </sheetView>
  </sheetViews>
  <sheetFormatPr defaultRowHeight="15" x14ac:dyDescent="0.25"/>
  <cols>
    <col min="1" max="1" width="10.140625" bestFit="1" customWidth="1"/>
    <col min="3" max="5" width="11.7109375" bestFit="1" customWidth="1"/>
  </cols>
  <sheetData>
    <row r="1" spans="1:19" x14ac:dyDescent="0.25">
      <c r="A1" s="28"/>
      <c r="B1" s="28"/>
      <c r="C1" s="28"/>
      <c r="D1" s="28" t="s">
        <v>19</v>
      </c>
      <c r="E1" s="28" t="s">
        <v>20</v>
      </c>
      <c r="F1" s="28" t="s">
        <v>21</v>
      </c>
      <c r="G1" s="28" t="s">
        <v>22</v>
      </c>
      <c r="H1" s="28" t="s">
        <v>23</v>
      </c>
      <c r="I1" s="28" t="s">
        <v>24</v>
      </c>
      <c r="J1" s="28" t="s">
        <v>25</v>
      </c>
      <c r="K1" s="28" t="s">
        <v>26</v>
      </c>
      <c r="L1" s="28" t="s">
        <v>27</v>
      </c>
      <c r="M1" s="28" t="s">
        <v>28</v>
      </c>
      <c r="N1" s="28" t="s">
        <v>29</v>
      </c>
      <c r="O1" s="28" t="s">
        <v>30</v>
      </c>
      <c r="P1" s="1"/>
      <c r="Q1" s="1"/>
      <c r="R1" s="1"/>
      <c r="S1" s="1"/>
    </row>
    <row r="2" spans="1:19" x14ac:dyDescent="0.25">
      <c r="A2" s="31" t="s">
        <v>0</v>
      </c>
      <c r="B2" s="28" t="s">
        <v>32</v>
      </c>
      <c r="C2" s="28" t="s">
        <v>33</v>
      </c>
      <c r="D2" s="29">
        <v>0.5</v>
      </c>
      <c r="E2" s="29">
        <v>0.5</v>
      </c>
      <c r="F2" s="29">
        <v>0.5</v>
      </c>
      <c r="G2" s="29">
        <v>1</v>
      </c>
      <c r="H2" s="29">
        <v>1</v>
      </c>
      <c r="I2" s="29">
        <v>1</v>
      </c>
      <c r="J2" s="29">
        <v>1</v>
      </c>
      <c r="K2" s="29">
        <v>1</v>
      </c>
      <c r="L2" s="29">
        <v>1</v>
      </c>
      <c r="M2" s="29">
        <v>0.5</v>
      </c>
      <c r="N2" s="29">
        <v>0.5</v>
      </c>
      <c r="O2" s="29">
        <v>0.5</v>
      </c>
      <c r="P2" s="1"/>
      <c r="Q2" s="1"/>
      <c r="R2" s="1"/>
      <c r="S2" s="1"/>
    </row>
    <row r="3" spans="1:19" x14ac:dyDescent="0.25">
      <c r="A3" s="31" t="s">
        <v>1</v>
      </c>
      <c r="B3" s="28" t="s">
        <v>32</v>
      </c>
      <c r="C3" s="28" t="s">
        <v>33</v>
      </c>
      <c r="D3" s="29">
        <v>0.5</v>
      </c>
      <c r="E3" s="29">
        <v>0.5</v>
      </c>
      <c r="F3" s="29">
        <v>0.5</v>
      </c>
      <c r="G3" s="29">
        <v>1</v>
      </c>
      <c r="H3" s="29">
        <v>1</v>
      </c>
      <c r="I3" s="29">
        <v>1</v>
      </c>
      <c r="J3" s="29">
        <v>1</v>
      </c>
      <c r="K3" s="29">
        <v>1</v>
      </c>
      <c r="L3" s="29">
        <v>1</v>
      </c>
      <c r="M3" s="29">
        <v>0.5</v>
      </c>
      <c r="N3" s="29">
        <v>0.5</v>
      </c>
      <c r="O3" s="29">
        <v>0.5</v>
      </c>
      <c r="P3" s="1"/>
      <c r="Q3" s="1"/>
      <c r="R3" s="1"/>
      <c r="S3" s="1"/>
    </row>
    <row r="4" spans="1:19" x14ac:dyDescent="0.25">
      <c r="A4" s="31" t="s">
        <v>2</v>
      </c>
      <c r="B4" s="28" t="s">
        <v>32</v>
      </c>
      <c r="C4" s="28" t="s">
        <v>33</v>
      </c>
      <c r="D4" s="29">
        <v>0</v>
      </c>
      <c r="E4" s="29">
        <v>0</v>
      </c>
      <c r="F4" s="29">
        <v>0</v>
      </c>
      <c r="G4" s="29">
        <v>0</v>
      </c>
      <c r="H4" s="29">
        <v>0</v>
      </c>
      <c r="I4" s="29">
        <v>0</v>
      </c>
      <c r="J4" s="29">
        <v>0</v>
      </c>
      <c r="K4" s="29">
        <v>0</v>
      </c>
      <c r="L4" s="29">
        <v>0</v>
      </c>
      <c r="M4" s="29">
        <v>0</v>
      </c>
      <c r="N4" s="29">
        <v>0</v>
      </c>
      <c r="O4" s="29">
        <v>0</v>
      </c>
      <c r="P4" s="1"/>
      <c r="Q4" s="1"/>
      <c r="R4" s="1"/>
      <c r="S4" s="1"/>
    </row>
    <row r="5" spans="1:19" x14ac:dyDescent="0.25">
      <c r="A5" s="31" t="s">
        <v>0</v>
      </c>
      <c r="B5" s="28" t="s">
        <v>7</v>
      </c>
      <c r="C5" s="28" t="s">
        <v>33</v>
      </c>
      <c r="D5" s="29">
        <v>0.5</v>
      </c>
      <c r="E5" s="29">
        <v>0.5</v>
      </c>
      <c r="F5" s="29">
        <v>0.5</v>
      </c>
      <c r="G5" s="29">
        <v>0.5</v>
      </c>
      <c r="H5" s="29">
        <v>0.5</v>
      </c>
      <c r="I5" s="29">
        <v>0.5</v>
      </c>
      <c r="J5" s="29">
        <v>0.5</v>
      </c>
      <c r="K5" s="29">
        <v>0.5</v>
      </c>
      <c r="L5" s="29">
        <v>0.5</v>
      </c>
      <c r="M5" s="29">
        <v>0.5</v>
      </c>
      <c r="N5" s="29">
        <v>0.5</v>
      </c>
      <c r="O5" s="29">
        <v>0.5</v>
      </c>
      <c r="P5" s="1"/>
      <c r="Q5" s="1"/>
      <c r="R5" s="1"/>
      <c r="S5" s="1"/>
    </row>
    <row r="6" spans="1:19" x14ac:dyDescent="0.25">
      <c r="A6" s="31" t="s">
        <v>1</v>
      </c>
      <c r="B6" s="28" t="s">
        <v>7</v>
      </c>
      <c r="C6" s="28" t="s">
        <v>33</v>
      </c>
      <c r="D6" s="29">
        <v>0.25</v>
      </c>
      <c r="E6" s="29">
        <v>0.25</v>
      </c>
      <c r="F6" s="29">
        <v>0.25</v>
      </c>
      <c r="G6" s="29">
        <v>0.25</v>
      </c>
      <c r="H6" s="29">
        <v>0.25</v>
      </c>
      <c r="I6" s="29">
        <v>0.25</v>
      </c>
      <c r="J6" s="29">
        <v>0.25</v>
      </c>
      <c r="K6" s="29">
        <v>0.25</v>
      </c>
      <c r="L6" s="29">
        <v>0.25</v>
      </c>
      <c r="M6" s="29">
        <v>0.25</v>
      </c>
      <c r="N6" s="29">
        <v>0.25</v>
      </c>
      <c r="O6" s="29">
        <v>0.25</v>
      </c>
      <c r="P6" s="1"/>
      <c r="Q6" s="1"/>
      <c r="R6" s="1"/>
      <c r="S6" s="1"/>
    </row>
    <row r="7" spans="1:19" x14ac:dyDescent="0.25">
      <c r="A7" s="31" t="s">
        <v>2</v>
      </c>
      <c r="B7" s="28" t="s">
        <v>7</v>
      </c>
      <c r="C7" s="28" t="s">
        <v>33</v>
      </c>
      <c r="D7" s="29">
        <v>0</v>
      </c>
      <c r="E7" s="29">
        <v>0</v>
      </c>
      <c r="F7" s="29">
        <v>0</v>
      </c>
      <c r="G7" s="29">
        <v>0</v>
      </c>
      <c r="H7" s="29">
        <v>0</v>
      </c>
      <c r="I7" s="29">
        <v>0</v>
      </c>
      <c r="J7" s="29">
        <v>0</v>
      </c>
      <c r="K7" s="29">
        <v>0</v>
      </c>
      <c r="L7" s="29">
        <v>0</v>
      </c>
      <c r="M7" s="29">
        <v>0</v>
      </c>
      <c r="N7" s="29">
        <v>0</v>
      </c>
      <c r="O7" s="29">
        <v>0</v>
      </c>
      <c r="P7" s="1"/>
      <c r="Q7" s="1"/>
      <c r="R7" s="1"/>
      <c r="S7" s="1"/>
    </row>
    <row r="8" spans="1:19" x14ac:dyDescent="0.25">
      <c r="A8" s="31" t="s">
        <v>0</v>
      </c>
      <c r="B8" s="28" t="s">
        <v>5</v>
      </c>
      <c r="C8" s="28" t="s">
        <v>8</v>
      </c>
      <c r="D8" s="29">
        <v>0.5</v>
      </c>
      <c r="E8" s="29">
        <v>0.5</v>
      </c>
      <c r="F8" s="29">
        <v>0.5</v>
      </c>
      <c r="G8" s="29">
        <v>1</v>
      </c>
      <c r="H8" s="29">
        <v>1</v>
      </c>
      <c r="I8" s="29">
        <v>1</v>
      </c>
      <c r="J8" s="29">
        <v>1</v>
      </c>
      <c r="K8" s="29">
        <v>1</v>
      </c>
      <c r="L8" s="29">
        <v>1</v>
      </c>
      <c r="M8" s="29">
        <v>0.5</v>
      </c>
      <c r="N8" s="29">
        <v>0.5</v>
      </c>
      <c r="O8" s="29">
        <v>0.5</v>
      </c>
      <c r="P8" s="1"/>
      <c r="Q8" s="1"/>
      <c r="R8" s="1"/>
      <c r="S8" s="1"/>
    </row>
    <row r="9" spans="1:19" x14ac:dyDescent="0.25">
      <c r="A9" s="31" t="s">
        <v>1</v>
      </c>
      <c r="B9" s="28" t="s">
        <v>5</v>
      </c>
      <c r="C9" s="28" t="s">
        <v>8</v>
      </c>
      <c r="D9" s="29">
        <v>0.5</v>
      </c>
      <c r="E9" s="29">
        <v>0.5</v>
      </c>
      <c r="F9" s="29">
        <v>0.5</v>
      </c>
      <c r="G9" s="29">
        <v>1</v>
      </c>
      <c r="H9" s="29">
        <v>1</v>
      </c>
      <c r="I9" s="29">
        <v>1</v>
      </c>
      <c r="J9" s="29">
        <v>1</v>
      </c>
      <c r="K9" s="29">
        <v>1</v>
      </c>
      <c r="L9" s="29">
        <v>1</v>
      </c>
      <c r="M9" s="29">
        <v>0.5</v>
      </c>
      <c r="N9" s="29">
        <v>0.5</v>
      </c>
      <c r="O9" s="29">
        <v>0.5</v>
      </c>
      <c r="P9" s="1"/>
      <c r="Q9" s="1"/>
      <c r="R9" s="1"/>
      <c r="S9" s="1"/>
    </row>
    <row r="10" spans="1:19" ht="15.75" customHeight="1" x14ac:dyDescent="0.25">
      <c r="A10" s="31" t="s">
        <v>2</v>
      </c>
      <c r="B10" s="28" t="s">
        <v>5</v>
      </c>
      <c r="C10" s="28" t="s">
        <v>8</v>
      </c>
      <c r="D10" s="29">
        <v>0</v>
      </c>
      <c r="E10" s="29">
        <v>0</v>
      </c>
      <c r="F10" s="29">
        <v>0</v>
      </c>
      <c r="G10" s="29">
        <v>0</v>
      </c>
      <c r="H10" s="29">
        <v>0</v>
      </c>
      <c r="I10" s="29">
        <v>0</v>
      </c>
      <c r="J10" s="29">
        <v>0</v>
      </c>
      <c r="K10" s="29">
        <v>0</v>
      </c>
      <c r="L10" s="29">
        <v>0</v>
      </c>
      <c r="M10" s="29">
        <v>0</v>
      </c>
      <c r="N10" s="29">
        <v>0</v>
      </c>
      <c r="O10" s="29">
        <v>0</v>
      </c>
      <c r="P10" s="1"/>
      <c r="Q10" s="1"/>
      <c r="R10" s="1"/>
      <c r="S10" s="1"/>
    </row>
    <row r="11" spans="1:19" x14ac:dyDescent="0.25">
      <c r="A11" s="31" t="s">
        <v>0</v>
      </c>
      <c r="B11" s="28" t="s">
        <v>46</v>
      </c>
      <c r="C11" s="28" t="s">
        <v>47</v>
      </c>
      <c r="D11" s="29">
        <v>0</v>
      </c>
      <c r="E11" s="29">
        <v>0</v>
      </c>
      <c r="F11" s="29">
        <v>0</v>
      </c>
      <c r="G11" s="29">
        <v>0</v>
      </c>
      <c r="H11" s="29">
        <v>0</v>
      </c>
      <c r="I11" s="29">
        <v>0</v>
      </c>
      <c r="J11" s="29">
        <v>0</v>
      </c>
      <c r="K11" s="29">
        <v>0</v>
      </c>
      <c r="L11" s="29">
        <v>0</v>
      </c>
      <c r="M11" s="29">
        <v>0</v>
      </c>
      <c r="N11" s="29">
        <v>0</v>
      </c>
      <c r="O11" s="29">
        <v>0</v>
      </c>
      <c r="P11" s="1"/>
      <c r="Q11" s="1"/>
      <c r="R11" s="1"/>
      <c r="S11" s="1"/>
    </row>
    <row r="12" spans="1:19" x14ac:dyDescent="0.25">
      <c r="A12" s="31" t="s">
        <v>1</v>
      </c>
      <c r="B12" s="28" t="s">
        <v>46</v>
      </c>
      <c r="C12" s="28" t="s">
        <v>47</v>
      </c>
      <c r="D12" s="29">
        <v>0</v>
      </c>
      <c r="E12" s="29">
        <v>0</v>
      </c>
      <c r="F12" s="29">
        <v>0</v>
      </c>
      <c r="G12" s="29">
        <v>0</v>
      </c>
      <c r="H12" s="29">
        <v>0</v>
      </c>
      <c r="I12" s="29">
        <v>0</v>
      </c>
      <c r="J12" s="29">
        <v>0</v>
      </c>
      <c r="K12" s="29">
        <v>0</v>
      </c>
      <c r="L12" s="29">
        <v>0</v>
      </c>
      <c r="M12" s="29">
        <v>0</v>
      </c>
      <c r="N12" s="29">
        <v>0</v>
      </c>
      <c r="O12" s="29">
        <v>0</v>
      </c>
      <c r="P12" s="1"/>
      <c r="Q12" s="1"/>
      <c r="R12" s="1"/>
      <c r="S12" s="1"/>
    </row>
    <row r="13" spans="1:19" x14ac:dyDescent="0.25">
      <c r="A13" s="31" t="s">
        <v>2</v>
      </c>
      <c r="B13" s="28" t="s">
        <v>46</v>
      </c>
      <c r="C13" s="28" t="s">
        <v>47</v>
      </c>
      <c r="D13" s="29">
        <v>0.01</v>
      </c>
      <c r="E13" s="29">
        <v>0.01</v>
      </c>
      <c r="F13" s="29">
        <v>0.01</v>
      </c>
      <c r="G13" s="29">
        <v>0.1</v>
      </c>
      <c r="H13" s="29">
        <v>0.1</v>
      </c>
      <c r="I13" s="29">
        <v>0.1</v>
      </c>
      <c r="J13" s="29">
        <v>0.1</v>
      </c>
      <c r="K13" s="29">
        <v>0.1</v>
      </c>
      <c r="L13" s="29">
        <v>0.1</v>
      </c>
      <c r="M13" s="29">
        <v>0.01</v>
      </c>
      <c r="N13" s="29">
        <v>0.01</v>
      </c>
      <c r="O13" s="29">
        <v>0.01</v>
      </c>
      <c r="P13" s="1"/>
      <c r="Q13" s="1"/>
      <c r="R13" s="1"/>
    </row>
  </sheetData>
  <pageMargins left="0.7" right="0.7" top="0.75" bottom="0.75" header="0.3" footer="0.3"/>
  <pageSetup orientation="portrait" horizontalDpi="1200" verticalDpi="120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
  <sheetViews>
    <sheetView workbookViewId="0">
      <selection activeCell="A2" sqref="A2"/>
    </sheetView>
  </sheetViews>
  <sheetFormatPr defaultRowHeight="15" x14ac:dyDescent="0.25"/>
  <cols>
    <col min="1" max="1" width="16.85546875" bestFit="1" customWidth="1"/>
    <col min="4" max="5" width="11" bestFit="1" customWidth="1"/>
  </cols>
  <sheetData>
    <row r="1" spans="1:1" x14ac:dyDescent="0.25">
      <c r="A1" s="36">
        <v>100000</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H7"/>
  <sheetViews>
    <sheetView workbookViewId="0">
      <selection activeCell="B6" sqref="B6:B7"/>
    </sheetView>
  </sheetViews>
  <sheetFormatPr defaultRowHeight="15" x14ac:dyDescent="0.25"/>
  <cols>
    <col min="1" max="1" width="13.28515625" bestFit="1" customWidth="1"/>
    <col min="4" max="5" width="11" bestFit="1" customWidth="1"/>
  </cols>
  <sheetData>
    <row r="1" spans="1:8" x14ac:dyDescent="0.25">
      <c r="A1" s="28" t="s">
        <v>31</v>
      </c>
      <c r="B1" s="28">
        <f>160352/1000000</f>
        <v>0.16035199999999999</v>
      </c>
      <c r="G1" t="s">
        <v>105</v>
      </c>
      <c r="H1" s="28">
        <f>160352/1000000</f>
        <v>0.16035199999999999</v>
      </c>
    </row>
    <row r="2" spans="1:8" x14ac:dyDescent="0.25">
      <c r="A2" s="28" t="s">
        <v>34</v>
      </c>
      <c r="B2" s="28">
        <f>12335000/1000000</f>
        <v>12.335000000000001</v>
      </c>
      <c r="H2" s="28">
        <v>1</v>
      </c>
    </row>
    <row r="3" spans="1:8" x14ac:dyDescent="0.25">
      <c r="A3" s="28" t="s">
        <v>38</v>
      </c>
      <c r="B3" s="28">
        <f t="shared" ref="B3:B4" si="0">12335000/1000000</f>
        <v>12.335000000000001</v>
      </c>
      <c r="H3" s="28">
        <v>1</v>
      </c>
    </row>
    <row r="4" spans="1:8" x14ac:dyDescent="0.25">
      <c r="A4" s="28" t="s">
        <v>44</v>
      </c>
      <c r="B4" s="28">
        <f t="shared" si="0"/>
        <v>12.335000000000001</v>
      </c>
      <c r="H4" s="28">
        <v>1</v>
      </c>
    </row>
    <row r="5" spans="1:8" x14ac:dyDescent="0.25">
      <c r="A5" s="28" t="s">
        <v>10</v>
      </c>
      <c r="B5" s="28">
        <f>12335000/1000000</f>
        <v>12.335000000000001</v>
      </c>
      <c r="H5" s="28">
        <f>12335000/1000000</f>
        <v>12.335000000000001</v>
      </c>
    </row>
    <row r="6" spans="1:8" x14ac:dyDescent="0.25">
      <c r="A6" s="28" t="s">
        <v>54</v>
      </c>
      <c r="B6" s="28">
        <f t="shared" ref="B6:B7" si="1">12335000/1000000</f>
        <v>12.335000000000001</v>
      </c>
      <c r="H6" s="28">
        <v>1</v>
      </c>
    </row>
    <row r="7" spans="1:8" x14ac:dyDescent="0.25">
      <c r="A7" s="28" t="s">
        <v>57</v>
      </c>
      <c r="B7" s="28">
        <f t="shared" si="1"/>
        <v>12.335000000000001</v>
      </c>
      <c r="H7" s="28">
        <v>1</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A1:C3"/>
  <sheetViews>
    <sheetView workbookViewId="0">
      <selection activeCell="C2" sqref="C2"/>
    </sheetView>
  </sheetViews>
  <sheetFormatPr defaultRowHeight="15" x14ac:dyDescent="0.25"/>
  <cols>
    <col min="1" max="1" width="13.28515625" bestFit="1" customWidth="1"/>
    <col min="4" max="5" width="11" bestFit="1" customWidth="1"/>
  </cols>
  <sheetData>
    <row r="1" spans="1:3" x14ac:dyDescent="0.25">
      <c r="A1" s="28" t="s">
        <v>32</v>
      </c>
      <c r="B1" s="28" t="s">
        <v>33</v>
      </c>
      <c r="C1">
        <v>3</v>
      </c>
    </row>
    <row r="2" spans="1:3" x14ac:dyDescent="0.25">
      <c r="A2" s="28" t="s">
        <v>7</v>
      </c>
      <c r="B2" s="28" t="s">
        <v>33</v>
      </c>
      <c r="C2">
        <v>3</v>
      </c>
    </row>
    <row r="3" spans="1:3" x14ac:dyDescent="0.25">
      <c r="A3" s="28" t="s">
        <v>5</v>
      </c>
      <c r="B3" s="28" t="s">
        <v>8</v>
      </c>
      <c r="C3">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election activeCell="C46" sqref="C46"/>
    </sheetView>
  </sheetViews>
  <sheetFormatPr defaultRowHeight="15" x14ac:dyDescent="0.25"/>
  <cols>
    <col min="2" max="2" width="10.28515625" bestFit="1" customWidth="1"/>
  </cols>
  <sheetData>
    <row r="1" spans="1:1" x14ac:dyDescent="0.25">
      <c r="A1" t="s">
        <v>3</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D11" sqref="D11"/>
    </sheetView>
  </sheetViews>
  <sheetFormatPr defaultRowHeight="15" x14ac:dyDescent="0.25"/>
  <cols>
    <col min="1" max="1" width="13.28515625" bestFit="1" customWidth="1"/>
    <col min="4" max="5" width="11" bestFit="1" customWidth="1"/>
  </cols>
  <sheetData>
    <row r="1" spans="1:3" x14ac:dyDescent="0.25">
      <c r="A1" s="28" t="s">
        <v>32</v>
      </c>
      <c r="B1" s="28" t="s">
        <v>33</v>
      </c>
      <c r="C1" s="28">
        <v>1E-3</v>
      </c>
    </row>
    <row r="2" spans="1:3" x14ac:dyDescent="0.25">
      <c r="A2" s="28" t="s">
        <v>7</v>
      </c>
      <c r="B2" s="28" t="s">
        <v>33</v>
      </c>
      <c r="C2" s="28">
        <v>1E-3</v>
      </c>
    </row>
    <row r="3" spans="1:3" x14ac:dyDescent="0.25">
      <c r="A3" s="28" t="s">
        <v>5</v>
      </c>
      <c r="B3" s="28" t="s">
        <v>8</v>
      </c>
      <c r="C3">
        <v>1E-3</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B1"/>
  <sheetViews>
    <sheetView workbookViewId="0">
      <selection activeCell="B2" sqref="B2"/>
    </sheetView>
  </sheetViews>
  <sheetFormatPr defaultRowHeight="15" x14ac:dyDescent="0.25"/>
  <cols>
    <col min="1" max="1" width="13.28515625" bestFit="1" customWidth="1"/>
    <col min="2" max="2" width="10.5703125" bestFit="1" customWidth="1"/>
  </cols>
  <sheetData>
    <row r="1" spans="1:2" x14ac:dyDescent="0.25">
      <c r="A1" t="s">
        <v>4</v>
      </c>
      <c r="B1" s="36">
        <v>1000</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activeCell="I33" sqref="I33"/>
    </sheetView>
  </sheetViews>
  <sheetFormatPr defaultRowHeight="15" x14ac:dyDescent="0.25"/>
  <cols>
    <col min="1" max="1" width="14.28515625" bestFit="1" customWidth="1"/>
  </cols>
  <sheetData>
    <row r="1" spans="1:13" x14ac:dyDescent="0.25">
      <c r="B1" t="s">
        <v>19</v>
      </c>
      <c r="C1" t="s">
        <v>20</v>
      </c>
      <c r="D1" s="28" t="s">
        <v>21</v>
      </c>
      <c r="E1" s="28" t="s">
        <v>22</v>
      </c>
      <c r="F1" s="28" t="s">
        <v>23</v>
      </c>
      <c r="G1" s="28" t="s">
        <v>24</v>
      </c>
      <c r="H1" s="28" t="s">
        <v>25</v>
      </c>
      <c r="I1" s="28" t="s">
        <v>26</v>
      </c>
      <c r="J1" s="28" t="s">
        <v>27</v>
      </c>
      <c r="K1" s="28" t="s">
        <v>28</v>
      </c>
      <c r="L1" s="28" t="s">
        <v>29</v>
      </c>
      <c r="M1" s="28" t="s">
        <v>30</v>
      </c>
    </row>
    <row r="2" spans="1:13" x14ac:dyDescent="0.25">
      <c r="A2" t="s">
        <v>83</v>
      </c>
      <c r="B2">
        <v>531.5</v>
      </c>
      <c r="C2">
        <v>441.4</v>
      </c>
      <c r="D2">
        <v>719.8</v>
      </c>
      <c r="E2">
        <v>1733.7</v>
      </c>
      <c r="F2">
        <v>1244.8</v>
      </c>
      <c r="G2">
        <v>474.9</v>
      </c>
      <c r="H2">
        <v>643.9</v>
      </c>
      <c r="I2">
        <v>772.2</v>
      </c>
      <c r="J2">
        <v>528.4</v>
      </c>
      <c r="K2">
        <v>505</v>
      </c>
      <c r="L2">
        <v>498.3</v>
      </c>
      <c r="M2">
        <v>466.9</v>
      </c>
    </row>
    <row r="3" spans="1:13" x14ac:dyDescent="0.25">
      <c r="A3" t="s">
        <v>84</v>
      </c>
      <c r="B3">
        <v>27.1</v>
      </c>
      <c r="C3">
        <v>25.4</v>
      </c>
      <c r="D3">
        <v>40.4</v>
      </c>
      <c r="E3">
        <v>61.3</v>
      </c>
      <c r="F3">
        <v>49.9</v>
      </c>
      <c r="G3">
        <v>43.3</v>
      </c>
      <c r="H3">
        <v>73.7</v>
      </c>
      <c r="I3">
        <v>68.2</v>
      </c>
      <c r="J3">
        <v>61.3</v>
      </c>
      <c r="K3">
        <v>54.1</v>
      </c>
      <c r="L3">
        <v>50.6</v>
      </c>
      <c r="M3">
        <v>47.4</v>
      </c>
    </row>
    <row r="4" spans="1:13" x14ac:dyDescent="0.25">
      <c r="A4" t="s">
        <v>85</v>
      </c>
      <c r="B4">
        <v>54.1</v>
      </c>
      <c r="C4">
        <v>55.2</v>
      </c>
      <c r="D4">
        <v>155.4</v>
      </c>
      <c r="E4">
        <v>143.4</v>
      </c>
      <c r="F4">
        <v>172.4</v>
      </c>
      <c r="G4">
        <v>63.7</v>
      </c>
      <c r="H4">
        <v>24.3</v>
      </c>
      <c r="I4">
        <v>20.7</v>
      </c>
      <c r="J4">
        <v>21.2</v>
      </c>
      <c r="K4">
        <v>32.1</v>
      </c>
      <c r="L4">
        <v>37.9</v>
      </c>
      <c r="M4">
        <v>55.9</v>
      </c>
    </row>
    <row r="5" spans="1:13" x14ac:dyDescent="0.25">
      <c r="A5" t="s">
        <v>86</v>
      </c>
      <c r="B5">
        <v>13.1</v>
      </c>
      <c r="C5">
        <v>29.9</v>
      </c>
      <c r="D5">
        <v>44.8</v>
      </c>
      <c r="E5">
        <v>134.4</v>
      </c>
      <c r="F5">
        <v>235.1</v>
      </c>
      <c r="G5">
        <v>131</v>
      </c>
      <c r="H5">
        <v>49.5</v>
      </c>
      <c r="I5">
        <v>34.200000000000003</v>
      </c>
      <c r="J5">
        <v>29.8</v>
      </c>
      <c r="K5">
        <v>28.5</v>
      </c>
      <c r="L5">
        <v>29.4</v>
      </c>
      <c r="M5">
        <v>28.9</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M115"/>
  <sheetViews>
    <sheetView topLeftCell="A32" zoomScaleNormal="100" workbookViewId="0">
      <selection activeCell="Y41" sqref="Y41"/>
    </sheetView>
  </sheetViews>
  <sheetFormatPr defaultRowHeight="15" x14ac:dyDescent="0.25"/>
  <cols>
    <col min="1" max="1" width="9.140625" style="28"/>
    <col min="2" max="2" width="13.85546875" style="28" customWidth="1"/>
    <col min="3" max="3" width="13.140625" style="28" bestFit="1" customWidth="1"/>
    <col min="4" max="4" width="14" style="28" customWidth="1"/>
    <col min="5" max="5" width="11.28515625" style="28" customWidth="1"/>
    <col min="6" max="6" width="9.140625" style="28"/>
    <col min="7" max="7" width="10.140625" style="28" bestFit="1" customWidth="1"/>
    <col min="8" max="8" width="13.140625" style="28" bestFit="1" customWidth="1"/>
    <col min="9" max="16384" width="9.140625" style="28"/>
  </cols>
  <sheetData>
    <row r="1" spans="1:9" x14ac:dyDescent="0.25">
      <c r="B1" s="28" t="s">
        <v>87</v>
      </c>
      <c r="C1" s="28" t="s">
        <v>88</v>
      </c>
      <c r="D1" s="28" t="s">
        <v>89</v>
      </c>
      <c r="E1" s="28" t="s">
        <v>90</v>
      </c>
      <c r="I1" s="28" t="s">
        <v>91</v>
      </c>
    </row>
    <row r="2" spans="1:9" x14ac:dyDescent="0.25">
      <c r="A2" s="28">
        <v>0</v>
      </c>
      <c r="B2" s="28">
        <v>0</v>
      </c>
      <c r="C2" s="28">
        <v>1399.0320000000002</v>
      </c>
      <c r="D2" s="28">
        <v>0</v>
      </c>
      <c r="E2" s="28">
        <f>(B3-B2/C3-C2)*2</f>
        <v>317907.2183832</v>
      </c>
      <c r="I2" s="28">
        <v>1399.0320000000002</v>
      </c>
    </row>
    <row r="3" spans="1:9" x14ac:dyDescent="0.25">
      <c r="A3" s="28">
        <v>1</v>
      </c>
      <c r="B3" s="28">
        <v>160352.64119160001</v>
      </c>
      <c r="C3" s="28">
        <v>1402.0800000000002</v>
      </c>
      <c r="D3" s="28">
        <f>E2-D2</f>
        <v>317907.2183832</v>
      </c>
      <c r="E3" s="28">
        <f t="shared" ref="E3:E18" si="0">(B4-B3/C4-C3)*2</f>
        <v>1598027.0490112202</v>
      </c>
    </row>
    <row r="4" spans="1:9" x14ac:dyDescent="0.25">
      <c r="A4" s="28">
        <v>2</v>
      </c>
      <c r="B4" s="28">
        <v>800529.72410267999</v>
      </c>
      <c r="C4" s="28">
        <v>1405.1280000000002</v>
      </c>
      <c r="D4" s="28">
        <f>E3-D3</f>
        <v>1280119.8306280202</v>
      </c>
      <c r="E4" s="28">
        <f t="shared" si="0"/>
        <v>4286102.6628393326</v>
      </c>
    </row>
    <row r="5" spans="1:9" x14ac:dyDescent="0.25">
      <c r="A5" s="28">
        <v>3</v>
      </c>
      <c r="B5" s="28">
        <v>2145024.9464014801</v>
      </c>
      <c r="C5" s="28">
        <v>1408.1760000000002</v>
      </c>
      <c r="D5" s="28">
        <f t="shared" ref="D5:D19" si="1">E4-D4</f>
        <v>3005982.8322113124</v>
      </c>
      <c r="E5" s="28">
        <f t="shared" si="0"/>
        <v>8519970.2823303919</v>
      </c>
    </row>
    <row r="6" spans="1:9" x14ac:dyDescent="0.25">
      <c r="A6" s="28">
        <v>4</v>
      </c>
      <c r="B6" s="28">
        <v>4262913.2919859197</v>
      </c>
      <c r="C6" s="28">
        <v>1411.2240000000002</v>
      </c>
      <c r="D6" s="28">
        <f t="shared" si="1"/>
        <v>5513987.45011908</v>
      </c>
      <c r="E6" s="28">
        <f t="shared" si="0"/>
        <v>14637512.681381175</v>
      </c>
    </row>
    <row r="7" spans="1:9" x14ac:dyDescent="0.25">
      <c r="A7" s="28">
        <v>5</v>
      </c>
      <c r="B7" s="28">
        <v>7323181.7750348402</v>
      </c>
      <c r="C7" s="28">
        <v>1414.2720000000002</v>
      </c>
      <c r="D7" s="28">
        <f t="shared" si="1"/>
        <v>9123525.2312620953</v>
      </c>
      <c r="E7" s="28">
        <f t="shared" si="0"/>
        <v>22771714.443631914</v>
      </c>
    </row>
    <row r="8" spans="1:9" x14ac:dyDescent="0.25">
      <c r="A8" s="28">
        <v>6</v>
      </c>
      <c r="B8" s="28">
        <v>11392438.41573552</v>
      </c>
      <c r="C8" s="28">
        <v>1417.3200000000002</v>
      </c>
      <c r="D8" s="28">
        <f t="shared" si="1"/>
        <v>13648189.212369818</v>
      </c>
      <c r="E8" s="28">
        <f t="shared" si="0"/>
        <v>32559846.592044104</v>
      </c>
    </row>
    <row r="9" spans="1:9" x14ac:dyDescent="0.25">
      <c r="A9" s="28">
        <v>7</v>
      </c>
      <c r="B9" s="28">
        <v>16289361.381355921</v>
      </c>
      <c r="C9" s="28">
        <v>1420.3680000000002</v>
      </c>
      <c r="D9" s="28">
        <f t="shared" si="1"/>
        <v>18911657.379674286</v>
      </c>
      <c r="E9" s="28">
        <f t="shared" si="0"/>
        <v>43691335.477174677</v>
      </c>
    </row>
    <row r="10" spans="1:9" x14ac:dyDescent="0.25">
      <c r="A10" s="28">
        <v>8</v>
      </c>
      <c r="B10" s="28">
        <v>21858531.958125722</v>
      </c>
      <c r="C10" s="28">
        <v>1423.4160000000002</v>
      </c>
      <c r="D10" s="28">
        <f t="shared" si="1"/>
        <v>24779678.097500391</v>
      </c>
      <c r="E10" s="28">
        <f t="shared" si="0"/>
        <v>46059203.504166842</v>
      </c>
    </row>
    <row r="11" spans="1:9" x14ac:dyDescent="0.25">
      <c r="A11" s="28">
        <v>9</v>
      </c>
      <c r="B11" s="28">
        <v>23046374.984798882</v>
      </c>
      <c r="C11" s="28">
        <v>1424.0256000000002</v>
      </c>
      <c r="D11" s="28">
        <f t="shared" si="1"/>
        <v>21279525.40666645</v>
      </c>
      <c r="E11" s="28">
        <f t="shared" si="0"/>
        <v>55718219.216748796</v>
      </c>
    </row>
    <row r="12" spans="1:9" x14ac:dyDescent="0.25">
      <c r="A12" s="28">
        <v>10</v>
      </c>
      <c r="B12" s="28">
        <v>27876689.930232</v>
      </c>
      <c r="C12" s="28">
        <v>1426.4640000000002</v>
      </c>
      <c r="D12" s="28">
        <f t="shared" si="1"/>
        <v>34438693.810082346</v>
      </c>
      <c r="E12" s="28">
        <f t="shared" si="0"/>
        <v>69279825.65379253</v>
      </c>
    </row>
    <row r="13" spans="1:9" x14ac:dyDescent="0.25">
      <c r="A13" s="28">
        <v>11</v>
      </c>
      <c r="B13" s="28">
        <v>34660840.134492002</v>
      </c>
      <c r="C13" s="28">
        <v>1429.5120000000002</v>
      </c>
      <c r="D13" s="28">
        <f t="shared" si="1"/>
        <v>34841131.843710184</v>
      </c>
      <c r="E13" s="28">
        <f t="shared" si="0"/>
        <v>84072213.437714234</v>
      </c>
    </row>
    <row r="14" spans="1:9" x14ac:dyDescent="0.25">
      <c r="A14" s="28">
        <v>12</v>
      </c>
      <c r="B14" s="28">
        <v>42061731.266411997</v>
      </c>
      <c r="C14" s="28">
        <v>1432.5600000000002</v>
      </c>
      <c r="D14" s="28">
        <f t="shared" si="1"/>
        <v>49231081.59400405</v>
      </c>
      <c r="E14" s="28">
        <f t="shared" si="0"/>
        <v>100343960.10857148</v>
      </c>
    </row>
    <row r="15" spans="1:9" x14ac:dyDescent="0.25">
      <c r="A15" s="28">
        <v>13</v>
      </c>
      <c r="B15" s="28">
        <v>50202711.511523999</v>
      </c>
      <c r="C15" s="28">
        <v>1435.6080000000002</v>
      </c>
      <c r="D15" s="28">
        <f t="shared" si="1"/>
        <v>51112878.514567435</v>
      </c>
      <c r="E15" s="28">
        <f t="shared" si="0"/>
        <v>118094899.39706072</v>
      </c>
    </row>
    <row r="16" spans="1:9" x14ac:dyDescent="0.25">
      <c r="A16" s="28">
        <v>14</v>
      </c>
      <c r="B16" s="28">
        <v>59083780.869828001</v>
      </c>
      <c r="C16" s="28">
        <v>1438.6560000000002</v>
      </c>
      <c r="D16" s="28">
        <f t="shared" si="1"/>
        <v>66982020.882493287</v>
      </c>
      <c r="E16" s="28">
        <f t="shared" si="0"/>
        <v>137571733.92546424</v>
      </c>
    </row>
    <row r="17" spans="1:13" x14ac:dyDescent="0.25">
      <c r="A17" s="28">
        <v>15</v>
      </c>
      <c r="B17" s="28">
        <v>68828287.526856005</v>
      </c>
      <c r="C17" s="28">
        <v>1441.7040000000002</v>
      </c>
      <c r="D17" s="28">
        <f t="shared" si="1"/>
        <v>70589713.042970955</v>
      </c>
      <c r="E17" s="28">
        <f t="shared" si="0"/>
        <v>159020995.50987345</v>
      </c>
    </row>
    <row r="18" spans="1:13" x14ac:dyDescent="0.25">
      <c r="A18" s="28">
        <v>16</v>
      </c>
      <c r="B18" s="28">
        <v>79559579.668139994</v>
      </c>
      <c r="C18" s="28">
        <v>1444.7520000000002</v>
      </c>
      <c r="D18" s="28">
        <f t="shared" si="1"/>
        <v>88431282.466902494</v>
      </c>
      <c r="E18" s="28">
        <f t="shared" si="0"/>
        <v>182195824.60997781</v>
      </c>
    </row>
    <row r="19" spans="1:13" x14ac:dyDescent="0.25">
      <c r="A19" s="28">
        <v>17</v>
      </c>
      <c r="B19" s="28">
        <v>91154309.108148009</v>
      </c>
      <c r="C19" s="28">
        <v>1447.8000000000002</v>
      </c>
      <c r="D19" s="28">
        <f t="shared" si="1"/>
        <v>93764542.143075317</v>
      </c>
      <c r="E19" s="28">
        <f>(B19/C19)*2</f>
        <v>125921.1342839453</v>
      </c>
    </row>
    <row r="25" spans="1:13" x14ac:dyDescent="0.25">
      <c r="A25" s="33" t="s">
        <v>54</v>
      </c>
      <c r="B25" s="33" t="s">
        <v>92</v>
      </c>
      <c r="I25" s="34" t="s">
        <v>93</v>
      </c>
    </row>
    <row r="26" spans="1:13" x14ac:dyDescent="0.25">
      <c r="A26" s="35"/>
      <c r="B26" s="35" t="s">
        <v>87</v>
      </c>
      <c r="C26" s="35" t="s">
        <v>88</v>
      </c>
      <c r="D26" s="35" t="s">
        <v>89</v>
      </c>
      <c r="E26" s="35" t="s">
        <v>90</v>
      </c>
      <c r="F26" s="35" t="s">
        <v>94</v>
      </c>
      <c r="G26" s="35" t="s">
        <v>95</v>
      </c>
      <c r="H26" s="35"/>
      <c r="I26" s="35" t="s">
        <v>96</v>
      </c>
      <c r="J26" s="35" t="s">
        <v>97</v>
      </c>
      <c r="K26" s="35"/>
      <c r="L26" s="35" t="s">
        <v>94</v>
      </c>
      <c r="M26" s="35" t="s">
        <v>98</v>
      </c>
    </row>
    <row r="27" spans="1:13" x14ac:dyDescent="0.25">
      <c r="B27" s="28">
        <f>I27*1233.48/1000000</f>
        <v>0</v>
      </c>
      <c r="C27" s="28">
        <f t="shared" ref="C27:C40" si="2">J27*0.3048</f>
        <v>1690.4208000000001</v>
      </c>
      <c r="D27" s="28">
        <v>0</v>
      </c>
      <c r="E27" s="28">
        <f>(B28-B27)/(C28-C27)*2*1000000</f>
        <v>19078.008998875132</v>
      </c>
      <c r="F27" s="28" t="s">
        <v>19</v>
      </c>
      <c r="G27" s="28">
        <f>M27*0.3048</f>
        <v>0</v>
      </c>
      <c r="I27" s="28">
        <v>0</v>
      </c>
      <c r="J27" s="28">
        <v>5546</v>
      </c>
      <c r="L27" s="28" t="s">
        <v>19</v>
      </c>
      <c r="M27" s="28">
        <v>0</v>
      </c>
    </row>
    <row r="28" spans="1:13" x14ac:dyDescent="0.25">
      <c r="B28" s="28">
        <f t="shared" ref="B28:B40" si="3">I28*1233.48/1000000</f>
        <v>4.0704840000000006E-2</v>
      </c>
      <c r="C28" s="28">
        <f t="shared" si="2"/>
        <v>1694.6880000000001</v>
      </c>
      <c r="D28" s="28">
        <f>(E27-D27)/1000000</f>
        <v>1.9078008998875132E-2</v>
      </c>
      <c r="E28" s="28">
        <f t="shared" ref="E28:E40" si="4">(B29-B28)/(C29-C28)*2*1000000</f>
        <v>142044.44881889754</v>
      </c>
      <c r="F28" s="28" t="s">
        <v>20</v>
      </c>
      <c r="G28" s="28">
        <f t="shared" ref="G28:G38" si="5">M28*0.3048</f>
        <v>0</v>
      </c>
      <c r="I28" s="28">
        <v>33</v>
      </c>
      <c r="J28" s="28">
        <v>5560</v>
      </c>
      <c r="L28" s="28" t="s">
        <v>20</v>
      </c>
      <c r="M28" s="28">
        <v>0</v>
      </c>
    </row>
    <row r="29" spans="1:13" x14ac:dyDescent="0.25">
      <c r="B29" s="28">
        <f t="shared" si="3"/>
        <v>0.47365632000000002</v>
      </c>
      <c r="C29" s="28">
        <f t="shared" si="2"/>
        <v>1700.7840000000001</v>
      </c>
      <c r="D29" s="28">
        <f t="shared" ref="D29:D40" si="6">(E28-D28)/1000000</f>
        <v>0.14204442974088854</v>
      </c>
      <c r="E29" s="28">
        <f t="shared" si="4"/>
        <v>297848.18897637783</v>
      </c>
      <c r="F29" s="28" t="s">
        <v>21</v>
      </c>
      <c r="G29" s="28">
        <f t="shared" si="5"/>
        <v>0</v>
      </c>
      <c r="I29" s="28">
        <v>384</v>
      </c>
      <c r="J29" s="28">
        <v>5580</v>
      </c>
      <c r="L29" s="28" t="s">
        <v>21</v>
      </c>
      <c r="M29" s="28">
        <v>0</v>
      </c>
    </row>
    <row r="30" spans="1:13" x14ac:dyDescent="0.25">
      <c r="B30" s="28">
        <f t="shared" si="3"/>
        <v>1.3814976000000001</v>
      </c>
      <c r="C30" s="28">
        <f t="shared" si="2"/>
        <v>1706.88</v>
      </c>
      <c r="D30" s="28">
        <f t="shared" si="6"/>
        <v>0.29784804693194811</v>
      </c>
      <c r="E30" s="28">
        <f t="shared" si="4"/>
        <v>475909.60629921238</v>
      </c>
      <c r="F30" s="28" t="s">
        <v>22</v>
      </c>
      <c r="G30" s="28">
        <f t="shared" si="5"/>
        <v>3.0480000000000004E-2</v>
      </c>
      <c r="I30" s="28">
        <v>1120</v>
      </c>
      <c r="J30" s="28">
        <v>5600</v>
      </c>
      <c r="L30" s="28" t="s">
        <v>22</v>
      </c>
      <c r="M30" s="28">
        <v>0.1</v>
      </c>
    </row>
    <row r="31" spans="1:13" x14ac:dyDescent="0.25">
      <c r="B31" s="28">
        <f t="shared" si="3"/>
        <v>2.8320700800000003</v>
      </c>
      <c r="C31" s="28">
        <f t="shared" si="2"/>
        <v>1712.9760000000001</v>
      </c>
      <c r="D31" s="28">
        <f t="shared" si="6"/>
        <v>0.47590930845116547</v>
      </c>
      <c r="E31" s="28">
        <f t="shared" si="4"/>
        <v>698486.37795275543</v>
      </c>
      <c r="F31" s="28" t="s">
        <v>23</v>
      </c>
      <c r="G31" s="28">
        <f t="shared" si="5"/>
        <v>0.12192000000000001</v>
      </c>
      <c r="I31" s="28">
        <v>2296</v>
      </c>
      <c r="J31" s="28">
        <v>5620</v>
      </c>
      <c r="L31" s="28" t="s">
        <v>23</v>
      </c>
      <c r="M31" s="28">
        <v>0.4</v>
      </c>
    </row>
    <row r="32" spans="1:13" x14ac:dyDescent="0.25">
      <c r="B32" s="28">
        <f t="shared" si="3"/>
        <v>4.9610565600000003</v>
      </c>
      <c r="C32" s="28">
        <f t="shared" si="2"/>
        <v>1719.0720000000001</v>
      </c>
      <c r="D32" s="28">
        <f t="shared" si="6"/>
        <v>0.69848590204344696</v>
      </c>
      <c r="E32" s="28">
        <f t="shared" si="4"/>
        <v>985812.75590551109</v>
      </c>
      <c r="F32" s="28" t="s">
        <v>24</v>
      </c>
      <c r="G32" s="28">
        <f t="shared" si="5"/>
        <v>0.15240000000000001</v>
      </c>
      <c r="I32" s="28">
        <v>4022</v>
      </c>
      <c r="J32" s="28">
        <v>5640</v>
      </c>
      <c r="L32" s="28" t="s">
        <v>24</v>
      </c>
      <c r="M32" s="28">
        <v>0.5</v>
      </c>
    </row>
    <row r="33" spans="1:13" x14ac:dyDescent="0.25">
      <c r="B33" s="28">
        <f t="shared" si="3"/>
        <v>7.96581384</v>
      </c>
      <c r="C33" s="28">
        <f t="shared" si="2"/>
        <v>1725.1680000000001</v>
      </c>
      <c r="D33" s="28">
        <f t="shared" si="6"/>
        <v>0.98581205741960909</v>
      </c>
      <c r="E33" s="28">
        <f t="shared" si="4"/>
        <v>1573415.4330708655</v>
      </c>
      <c r="F33" s="28" t="s">
        <v>25</v>
      </c>
      <c r="G33" s="28">
        <f t="shared" si="5"/>
        <v>0.18288000000000001</v>
      </c>
      <c r="I33" s="28">
        <v>6458</v>
      </c>
      <c r="J33" s="28">
        <v>5660</v>
      </c>
      <c r="L33" s="28" t="s">
        <v>25</v>
      </c>
      <c r="M33" s="28">
        <v>0.6</v>
      </c>
    </row>
    <row r="34" spans="1:13" x14ac:dyDescent="0.25">
      <c r="B34" s="28">
        <f t="shared" si="3"/>
        <v>12.76158408</v>
      </c>
      <c r="C34" s="28">
        <f t="shared" si="2"/>
        <v>1731.2640000000001</v>
      </c>
      <c r="D34" s="28">
        <f t="shared" si="6"/>
        <v>1.5734144472588079</v>
      </c>
      <c r="E34" s="28">
        <f t="shared" si="4"/>
        <v>2167088.3858267707</v>
      </c>
      <c r="F34" s="28" t="s">
        <v>26</v>
      </c>
      <c r="G34" s="28">
        <f t="shared" si="5"/>
        <v>0.15240000000000001</v>
      </c>
      <c r="I34" s="28">
        <v>10346</v>
      </c>
      <c r="J34" s="28">
        <v>5680</v>
      </c>
      <c r="L34" s="28" t="s">
        <v>26</v>
      </c>
      <c r="M34" s="28">
        <v>0.5</v>
      </c>
    </row>
    <row r="35" spans="1:13" x14ac:dyDescent="0.25">
      <c r="B35" s="28">
        <f t="shared" si="3"/>
        <v>19.366869480000002</v>
      </c>
      <c r="C35" s="28">
        <f t="shared" si="2"/>
        <v>1737.3600000000001</v>
      </c>
      <c r="D35" s="28">
        <f t="shared" si="6"/>
        <v>2.1670868124123235</v>
      </c>
      <c r="E35" s="28">
        <f t="shared" si="4"/>
        <v>2838865.5511810998</v>
      </c>
      <c r="F35" s="28" t="s">
        <v>27</v>
      </c>
      <c r="G35" s="28">
        <f t="shared" si="5"/>
        <v>9.1440000000000007E-2</v>
      </c>
      <c r="I35" s="28">
        <v>15701</v>
      </c>
      <c r="J35" s="28">
        <v>5700</v>
      </c>
      <c r="L35" s="28" t="s">
        <v>27</v>
      </c>
      <c r="M35" s="28">
        <v>0.3</v>
      </c>
    </row>
    <row r="36" spans="1:13" x14ac:dyDescent="0.25">
      <c r="B36" s="28">
        <f t="shared" si="3"/>
        <v>28.01973168</v>
      </c>
      <c r="C36" s="28">
        <f t="shared" si="2"/>
        <v>1743.4560000000001</v>
      </c>
      <c r="D36" s="28">
        <f t="shared" si="6"/>
        <v>2.8388633840942878</v>
      </c>
      <c r="E36" s="28">
        <f t="shared" si="4"/>
        <v>3569726.7322834623</v>
      </c>
      <c r="F36" s="28" t="s">
        <v>28</v>
      </c>
      <c r="G36" s="28">
        <f t="shared" si="5"/>
        <v>9.1440000000000007E-2</v>
      </c>
      <c r="I36" s="28">
        <v>22716</v>
      </c>
      <c r="J36" s="28">
        <v>5720</v>
      </c>
      <c r="L36" s="28" t="s">
        <v>28</v>
      </c>
      <c r="M36" s="28">
        <v>0.3</v>
      </c>
    </row>
    <row r="37" spans="1:13" x14ac:dyDescent="0.25">
      <c r="B37" s="28">
        <f t="shared" si="3"/>
        <v>38.90025876</v>
      </c>
      <c r="C37" s="28">
        <f t="shared" si="2"/>
        <v>1749.5520000000001</v>
      </c>
      <c r="D37" s="28">
        <f t="shared" si="6"/>
        <v>3.5697238934200781</v>
      </c>
      <c r="E37" s="28">
        <f t="shared" si="4"/>
        <v>4366146.8897637799</v>
      </c>
      <c r="F37" s="28" t="s">
        <v>29</v>
      </c>
      <c r="G37" s="28">
        <f t="shared" si="5"/>
        <v>0</v>
      </c>
      <c r="I37" s="28">
        <v>31537</v>
      </c>
      <c r="J37" s="28">
        <v>5740</v>
      </c>
      <c r="L37" s="28" t="s">
        <v>29</v>
      </c>
      <c r="M37" s="28">
        <v>0</v>
      </c>
    </row>
    <row r="38" spans="1:13" x14ac:dyDescent="0.25">
      <c r="B38" s="28">
        <f t="shared" si="3"/>
        <v>52.208274480000007</v>
      </c>
      <c r="C38" s="28">
        <f t="shared" si="2"/>
        <v>1755.6480000000001</v>
      </c>
      <c r="D38" s="28">
        <f t="shared" si="6"/>
        <v>4.3661433200398871</v>
      </c>
      <c r="E38" s="28">
        <f t="shared" si="4"/>
        <v>5181991.929133852</v>
      </c>
      <c r="F38" s="28" t="s">
        <v>30</v>
      </c>
      <c r="G38" s="28">
        <f t="shared" si="5"/>
        <v>0</v>
      </c>
      <c r="I38" s="28">
        <v>42326</v>
      </c>
      <c r="J38" s="28">
        <v>5760</v>
      </c>
      <c r="L38" s="28" t="s">
        <v>30</v>
      </c>
      <c r="M38" s="28">
        <v>0</v>
      </c>
    </row>
    <row r="39" spans="1:13" x14ac:dyDescent="0.25">
      <c r="B39" s="28">
        <f t="shared" si="3"/>
        <v>68.002985879999997</v>
      </c>
      <c r="C39" s="28">
        <f t="shared" si="2"/>
        <v>1761.7440000000001</v>
      </c>
      <c r="D39" s="28">
        <f t="shared" si="6"/>
        <v>5.1819875629905319</v>
      </c>
      <c r="E39" s="28">
        <f t="shared" si="4"/>
        <v>6052064.7637795247</v>
      </c>
      <c r="I39" s="28">
        <v>55131</v>
      </c>
      <c r="J39" s="28">
        <v>5780</v>
      </c>
    </row>
    <row r="40" spans="1:13" x14ac:dyDescent="0.25">
      <c r="B40" s="28">
        <f t="shared" si="3"/>
        <v>86.449679279999998</v>
      </c>
      <c r="C40" s="28">
        <f t="shared" si="2"/>
        <v>1767.8400000000001</v>
      </c>
      <c r="D40" s="28">
        <f t="shared" si="6"/>
        <v>6.0520595817919611</v>
      </c>
      <c r="E40" s="28">
        <f t="shared" si="4"/>
        <v>97802.605756177029</v>
      </c>
      <c r="I40" s="28">
        <v>70086</v>
      </c>
      <c r="J40" s="28">
        <v>5800</v>
      </c>
    </row>
    <row r="45" spans="1:13" x14ac:dyDescent="0.25">
      <c r="A45" s="33" t="s">
        <v>34</v>
      </c>
      <c r="B45" s="33" t="s">
        <v>99</v>
      </c>
      <c r="I45" s="34" t="s">
        <v>93</v>
      </c>
    </row>
    <row r="46" spans="1:13" x14ac:dyDescent="0.25">
      <c r="A46" s="35"/>
      <c r="B46" s="35" t="s">
        <v>87</v>
      </c>
      <c r="C46" s="35" t="s">
        <v>88</v>
      </c>
      <c r="D46" s="35" t="s">
        <v>89</v>
      </c>
      <c r="E46" s="35" t="s">
        <v>90</v>
      </c>
      <c r="F46" s="35" t="s">
        <v>94</v>
      </c>
      <c r="G46" s="35" t="s">
        <v>95</v>
      </c>
      <c r="H46" s="35"/>
      <c r="I46" s="35" t="s">
        <v>96</v>
      </c>
      <c r="J46" s="35" t="s">
        <v>97</v>
      </c>
      <c r="K46" s="35"/>
      <c r="L46" s="35" t="s">
        <v>94</v>
      </c>
      <c r="M46" s="35" t="s">
        <v>98</v>
      </c>
    </row>
    <row r="47" spans="1:13" x14ac:dyDescent="0.25">
      <c r="B47" s="28">
        <f>I47*1233.48/1000000</f>
        <v>0</v>
      </c>
      <c r="C47" s="28">
        <f t="shared" ref="C47:C53" si="7">J47*0.3048</f>
        <v>1284.1224</v>
      </c>
      <c r="D47" s="28">
        <v>0</v>
      </c>
      <c r="E47" s="28">
        <f>(B48-B47)/(C48-C47)*2*1000000</f>
        <v>3570750.3473829674</v>
      </c>
      <c r="F47" s="28" t="s">
        <v>19</v>
      </c>
      <c r="G47" s="28">
        <f>M47*0.3048</f>
        <v>0</v>
      </c>
      <c r="I47" s="28">
        <v>0</v>
      </c>
      <c r="J47" s="28">
        <v>4213</v>
      </c>
      <c r="L47" s="28" t="s">
        <v>19</v>
      </c>
      <c r="M47" s="28">
        <v>0</v>
      </c>
    </row>
    <row r="48" spans="1:13" x14ac:dyDescent="0.25">
      <c r="B48" s="28">
        <f t="shared" ref="B48:B53" si="8">I48*1233.48/1000000</f>
        <v>9.2510999999999992</v>
      </c>
      <c r="C48" s="28">
        <f t="shared" si="7"/>
        <v>1289.3040000000001</v>
      </c>
      <c r="D48" s="28">
        <f>(E47-D47)/1000000</f>
        <v>3.5707503473829671</v>
      </c>
      <c r="E48" s="28">
        <f t="shared" ref="E48:E53" si="9">(B49-B48)/(C49-C48)*2*1000000</f>
        <v>11128838.582677158</v>
      </c>
      <c r="F48" s="28" t="s">
        <v>20</v>
      </c>
      <c r="G48" s="28">
        <f t="shared" ref="G48:G58" si="10">M48*0.3048</f>
        <v>0</v>
      </c>
      <c r="I48" s="28">
        <v>7500</v>
      </c>
      <c r="J48" s="28">
        <v>4230</v>
      </c>
      <c r="L48" s="28" t="s">
        <v>20</v>
      </c>
      <c r="M48" s="28">
        <v>0</v>
      </c>
    </row>
    <row r="49" spans="1:13" x14ac:dyDescent="0.25">
      <c r="B49" s="28">
        <f t="shared" si="8"/>
        <v>26.211449999999999</v>
      </c>
      <c r="C49" s="28">
        <f t="shared" si="7"/>
        <v>1292.3520000000001</v>
      </c>
      <c r="D49" s="28">
        <f t="shared" ref="D49:D53" si="11">(E48-D48)/1000000</f>
        <v>11.128835011926808</v>
      </c>
      <c r="E49" s="28">
        <f t="shared" si="9"/>
        <v>17199114.173228335</v>
      </c>
      <c r="F49" s="28" t="s">
        <v>21</v>
      </c>
      <c r="G49" s="28">
        <f t="shared" si="10"/>
        <v>0</v>
      </c>
      <c r="I49" s="28">
        <v>21250</v>
      </c>
      <c r="J49" s="28">
        <v>4240</v>
      </c>
      <c r="L49" s="28" t="s">
        <v>21</v>
      </c>
      <c r="M49" s="28">
        <v>0</v>
      </c>
    </row>
    <row r="50" spans="1:13" x14ac:dyDescent="0.25">
      <c r="B50" s="28">
        <f t="shared" si="8"/>
        <v>52.422899999999998</v>
      </c>
      <c r="C50" s="28">
        <f t="shared" si="7"/>
        <v>1295.4000000000001</v>
      </c>
      <c r="D50" s="28">
        <f t="shared" si="11"/>
        <v>17.199103044393322</v>
      </c>
      <c r="E50" s="28">
        <f t="shared" si="9"/>
        <v>22257677.165354315</v>
      </c>
      <c r="F50" s="28" t="s">
        <v>22</v>
      </c>
      <c r="G50" s="28">
        <f t="shared" si="10"/>
        <v>3.0480000000000004E-2</v>
      </c>
      <c r="I50" s="28">
        <v>42500</v>
      </c>
      <c r="J50" s="28">
        <v>4250</v>
      </c>
      <c r="L50" s="28" t="s">
        <v>22</v>
      </c>
      <c r="M50" s="28">
        <v>0.1</v>
      </c>
    </row>
    <row r="51" spans="1:13" x14ac:dyDescent="0.25">
      <c r="B51" s="28">
        <f t="shared" si="8"/>
        <v>86.343599999999995</v>
      </c>
      <c r="C51" s="28">
        <f t="shared" si="7"/>
        <v>1298.4480000000001</v>
      </c>
      <c r="D51" s="28">
        <f t="shared" si="11"/>
        <v>22.257659966251268</v>
      </c>
      <c r="E51" s="28">
        <f t="shared" si="9"/>
        <v>25292814.960629907</v>
      </c>
      <c r="F51" s="28" t="s">
        <v>23</v>
      </c>
      <c r="G51" s="28">
        <f t="shared" si="10"/>
        <v>0.12192000000000001</v>
      </c>
      <c r="I51" s="28">
        <v>70000</v>
      </c>
      <c r="J51" s="28">
        <v>4260</v>
      </c>
      <c r="L51" s="28" t="s">
        <v>23</v>
      </c>
      <c r="M51" s="28">
        <v>0.4</v>
      </c>
    </row>
    <row r="52" spans="1:13" x14ac:dyDescent="0.25">
      <c r="B52" s="28">
        <f t="shared" si="8"/>
        <v>117.1806</v>
      </c>
      <c r="C52" s="28">
        <f t="shared" si="7"/>
        <v>1300.8864000000001</v>
      </c>
      <c r="D52" s="28">
        <f t="shared" si="11"/>
        <v>25.292792702969937</v>
      </c>
      <c r="E52" s="28">
        <f t="shared" si="9"/>
        <v>28906074.240721423</v>
      </c>
      <c r="F52" s="28" t="s">
        <v>24</v>
      </c>
      <c r="G52" s="28">
        <f t="shared" si="10"/>
        <v>0.15240000000000001</v>
      </c>
      <c r="I52" s="28">
        <v>95000</v>
      </c>
      <c r="J52" s="28">
        <v>4268</v>
      </c>
      <c r="L52" s="28" t="s">
        <v>24</v>
      </c>
      <c r="M52" s="28">
        <v>0.5</v>
      </c>
    </row>
    <row r="53" spans="1:13" x14ac:dyDescent="0.25">
      <c r="B53" s="28">
        <f t="shared" si="8"/>
        <v>148.01759999999999</v>
      </c>
      <c r="C53" s="28">
        <f t="shared" si="7"/>
        <v>1303.02</v>
      </c>
      <c r="D53" s="28">
        <f t="shared" si="11"/>
        <v>28.906048947928721</v>
      </c>
      <c r="E53" s="28">
        <f t="shared" si="9"/>
        <v>227191.60104986874</v>
      </c>
      <c r="F53" s="28" t="s">
        <v>25</v>
      </c>
      <c r="G53" s="28">
        <f t="shared" si="10"/>
        <v>0.18288000000000001</v>
      </c>
      <c r="I53" s="28">
        <v>120000</v>
      </c>
      <c r="J53" s="28">
        <v>4275</v>
      </c>
      <c r="L53" s="28" t="s">
        <v>25</v>
      </c>
      <c r="M53" s="28">
        <v>0.6</v>
      </c>
    </row>
    <row r="54" spans="1:13" x14ac:dyDescent="0.25">
      <c r="F54" s="28" t="s">
        <v>26</v>
      </c>
      <c r="G54" s="28">
        <f t="shared" si="10"/>
        <v>0.15240000000000001</v>
      </c>
      <c r="L54" s="28" t="s">
        <v>26</v>
      </c>
      <c r="M54" s="28">
        <v>0.5</v>
      </c>
    </row>
    <row r="55" spans="1:13" x14ac:dyDescent="0.25">
      <c r="F55" s="28" t="s">
        <v>27</v>
      </c>
      <c r="G55" s="28">
        <f t="shared" si="10"/>
        <v>9.1440000000000007E-2</v>
      </c>
      <c r="L55" s="28" t="s">
        <v>27</v>
      </c>
      <c r="M55" s="28">
        <v>0.3</v>
      </c>
    </row>
    <row r="56" spans="1:13" x14ac:dyDescent="0.25">
      <c r="F56" s="28" t="s">
        <v>28</v>
      </c>
      <c r="G56" s="28">
        <f t="shared" si="10"/>
        <v>9.1440000000000007E-2</v>
      </c>
      <c r="L56" s="28" t="s">
        <v>28</v>
      </c>
      <c r="M56" s="28">
        <v>0.3</v>
      </c>
    </row>
    <row r="57" spans="1:13" x14ac:dyDescent="0.25">
      <c r="F57" s="28" t="s">
        <v>29</v>
      </c>
      <c r="G57" s="28">
        <f t="shared" si="10"/>
        <v>0</v>
      </c>
      <c r="L57" s="28" t="s">
        <v>29</v>
      </c>
      <c r="M57" s="28">
        <v>0</v>
      </c>
    </row>
    <row r="58" spans="1:13" x14ac:dyDescent="0.25">
      <c r="F58" s="28" t="s">
        <v>30</v>
      </c>
      <c r="G58" s="28">
        <f t="shared" si="10"/>
        <v>0</v>
      </c>
      <c r="L58" s="28" t="s">
        <v>30</v>
      </c>
      <c r="M58" s="28">
        <v>0</v>
      </c>
    </row>
    <row r="62" spans="1:13" x14ac:dyDescent="0.25">
      <c r="A62" s="33" t="s">
        <v>31</v>
      </c>
      <c r="B62" s="33" t="s">
        <v>100</v>
      </c>
      <c r="I62" s="34" t="s">
        <v>93</v>
      </c>
    </row>
    <row r="63" spans="1:13" x14ac:dyDescent="0.25">
      <c r="A63" s="35"/>
      <c r="B63" s="35" t="s">
        <v>87</v>
      </c>
      <c r="C63" s="35" t="s">
        <v>88</v>
      </c>
      <c r="D63" s="35" t="s">
        <v>89</v>
      </c>
      <c r="E63" s="35" t="s">
        <v>90</v>
      </c>
      <c r="F63" s="35" t="s">
        <v>94</v>
      </c>
      <c r="G63" s="35" t="s">
        <v>95</v>
      </c>
      <c r="H63" s="35"/>
      <c r="I63" s="35" t="s">
        <v>96</v>
      </c>
      <c r="J63" s="35" t="s">
        <v>97</v>
      </c>
      <c r="K63" s="35"/>
      <c r="L63" s="35" t="s">
        <v>94</v>
      </c>
      <c r="M63" s="35" t="s">
        <v>98</v>
      </c>
    </row>
    <row r="64" spans="1:13" x14ac:dyDescent="0.25">
      <c r="B64" s="28">
        <f>(I64*1233.48)/1000000</f>
        <v>0</v>
      </c>
      <c r="C64" s="28">
        <f t="shared" ref="C64:C72" si="12">J64*0.3048</f>
        <v>13621.816800000001</v>
      </c>
      <c r="D64" s="28">
        <v>0</v>
      </c>
      <c r="E64" s="28">
        <f>(B65-B64)/(C65-C64)*2*1000000</f>
        <v>-985.17919494297439</v>
      </c>
      <c r="F64" s="28" t="s">
        <v>19</v>
      </c>
      <c r="G64" s="28">
        <f>M64*0.3048</f>
        <v>0</v>
      </c>
      <c r="I64" s="28">
        <v>0</v>
      </c>
      <c r="J64" s="28">
        <v>44691</v>
      </c>
      <c r="L64" s="28" t="s">
        <v>19</v>
      </c>
      <c r="M64" s="28">
        <v>0</v>
      </c>
    </row>
    <row r="65" spans="1:13" x14ac:dyDescent="0.25">
      <c r="B65" s="28">
        <f t="shared" ref="B65:B72" si="13">(I65*1233.48)/1000000</f>
        <v>5.9996467199999994</v>
      </c>
      <c r="C65" s="28">
        <f t="shared" si="12"/>
        <v>1442.0088000000001</v>
      </c>
      <c r="D65" s="28">
        <f>(E64-D64)/1000000</f>
        <v>-9.851791949429744E-4</v>
      </c>
      <c r="E65" s="28">
        <f t="shared" ref="E65:E72" si="14">(B66-B65)/(C66-C65)*2*1000000</f>
        <v>2258790.0157479965</v>
      </c>
      <c r="F65" s="28" t="s">
        <v>20</v>
      </c>
      <c r="G65" s="28">
        <f t="shared" ref="G65:G75" si="15">M65*0.3048</f>
        <v>0</v>
      </c>
      <c r="I65" s="28">
        <v>4864</v>
      </c>
      <c r="J65" s="28">
        <v>4731</v>
      </c>
      <c r="L65" s="28" t="s">
        <v>20</v>
      </c>
      <c r="M65" s="28">
        <v>0</v>
      </c>
    </row>
    <row r="66" spans="1:13" x14ac:dyDescent="0.25">
      <c r="B66" s="28">
        <f t="shared" si="13"/>
        <v>14.60563668</v>
      </c>
      <c r="C66" s="28">
        <f t="shared" si="12"/>
        <v>1449.6288000000002</v>
      </c>
      <c r="D66" s="28">
        <f t="shared" ref="D66:D72" si="16">(E65-D65)/1000000</f>
        <v>2.2587900167331756</v>
      </c>
      <c r="E66" s="28">
        <f t="shared" si="14"/>
        <v>3050030.2047244534</v>
      </c>
      <c r="F66" s="28" t="s">
        <v>21</v>
      </c>
      <c r="G66" s="28">
        <f t="shared" si="15"/>
        <v>0</v>
      </c>
      <c r="I66" s="28">
        <v>11841</v>
      </c>
      <c r="J66" s="28">
        <v>4756</v>
      </c>
      <c r="L66" s="28" t="s">
        <v>21</v>
      </c>
      <c r="M66" s="28">
        <v>0</v>
      </c>
    </row>
    <row r="67" spans="1:13" x14ac:dyDescent="0.25">
      <c r="B67" s="28">
        <f t="shared" si="13"/>
        <v>26.22625176</v>
      </c>
      <c r="C67" s="28">
        <f t="shared" si="12"/>
        <v>1457.2488000000001</v>
      </c>
      <c r="D67" s="28">
        <f t="shared" si="16"/>
        <v>3.0500279459344366</v>
      </c>
      <c r="E67" s="28">
        <f t="shared" si="14"/>
        <v>3739613.5118110781</v>
      </c>
      <c r="F67" s="28" t="s">
        <v>22</v>
      </c>
      <c r="G67" s="28">
        <f t="shared" si="15"/>
        <v>3.0480000000000004E-2</v>
      </c>
      <c r="I67" s="28">
        <v>21262</v>
      </c>
      <c r="J67" s="28">
        <v>4781</v>
      </c>
      <c r="L67" s="28" t="s">
        <v>22</v>
      </c>
      <c r="M67" s="28">
        <v>0.1</v>
      </c>
    </row>
    <row r="68" spans="1:13" x14ac:dyDescent="0.25">
      <c r="B68" s="28">
        <f t="shared" si="13"/>
        <v>40.474179240000005</v>
      </c>
      <c r="C68" s="28">
        <f t="shared" si="12"/>
        <v>1464.8688</v>
      </c>
      <c r="D68" s="28">
        <f t="shared" si="16"/>
        <v>3.7396104617831321</v>
      </c>
      <c r="E68" s="28">
        <f t="shared" si="14"/>
        <v>4421750.614173159</v>
      </c>
      <c r="F68" s="28" t="s">
        <v>23</v>
      </c>
      <c r="G68" s="28">
        <f t="shared" si="15"/>
        <v>0.12192000000000001</v>
      </c>
      <c r="I68" s="28">
        <v>32813</v>
      </c>
      <c r="J68" s="28">
        <v>4806</v>
      </c>
      <c r="L68" s="28" t="s">
        <v>23</v>
      </c>
      <c r="M68" s="28">
        <v>0.4</v>
      </c>
    </row>
    <row r="69" spans="1:13" x14ac:dyDescent="0.25">
      <c r="B69" s="28">
        <f t="shared" si="13"/>
        <v>57.321049080000002</v>
      </c>
      <c r="C69" s="28">
        <f t="shared" si="12"/>
        <v>1472.4888000000001</v>
      </c>
      <c r="D69" s="28">
        <f t="shared" si="16"/>
        <v>4.4217468745626975</v>
      </c>
      <c r="E69" s="28">
        <f t="shared" si="14"/>
        <v>5518932.6929134652</v>
      </c>
      <c r="F69" s="28" t="s">
        <v>24</v>
      </c>
      <c r="G69" s="28">
        <f t="shared" si="15"/>
        <v>0.15240000000000001</v>
      </c>
      <c r="I69" s="28">
        <v>46471</v>
      </c>
      <c r="J69" s="28">
        <v>4831</v>
      </c>
      <c r="L69" s="28" t="s">
        <v>24</v>
      </c>
      <c r="M69" s="28">
        <v>0.5</v>
      </c>
    </row>
    <row r="70" spans="1:13" x14ac:dyDescent="0.25">
      <c r="B70" s="28">
        <f t="shared" si="13"/>
        <v>78.348182640000005</v>
      </c>
      <c r="C70" s="28">
        <f t="shared" si="12"/>
        <v>1480.1088</v>
      </c>
      <c r="D70" s="28">
        <f t="shared" si="16"/>
        <v>5.5189282711665912</v>
      </c>
      <c r="E70" s="28">
        <f t="shared" si="14"/>
        <v>8608136.4094486833</v>
      </c>
      <c r="F70" s="28" t="s">
        <v>25</v>
      </c>
      <c r="G70" s="28">
        <f t="shared" si="15"/>
        <v>0.18288000000000001</v>
      </c>
      <c r="I70" s="28">
        <v>63518</v>
      </c>
      <c r="J70" s="28">
        <v>4856</v>
      </c>
      <c r="L70" s="28" t="s">
        <v>25</v>
      </c>
      <c r="M70" s="28">
        <v>0.6</v>
      </c>
    </row>
    <row r="71" spans="1:13" x14ac:dyDescent="0.25">
      <c r="B71" s="28">
        <f t="shared" si="13"/>
        <v>111.14518235999999</v>
      </c>
      <c r="C71" s="28">
        <f t="shared" si="12"/>
        <v>1487.7288000000001</v>
      </c>
      <c r="D71" s="28">
        <f t="shared" si="16"/>
        <v>8.6081308905204121</v>
      </c>
      <c r="E71" s="28">
        <f t="shared" si="14"/>
        <v>9929028.3779528979</v>
      </c>
      <c r="F71" s="28" t="s">
        <v>26</v>
      </c>
      <c r="G71" s="28">
        <f t="shared" si="15"/>
        <v>0.15240000000000001</v>
      </c>
      <c r="I71" s="28">
        <v>90107</v>
      </c>
      <c r="J71" s="28">
        <v>4881</v>
      </c>
      <c r="L71" s="28" t="s">
        <v>26</v>
      </c>
      <c r="M71" s="28">
        <v>0.5</v>
      </c>
    </row>
    <row r="72" spans="1:13" x14ac:dyDescent="0.25">
      <c r="B72" s="28">
        <f t="shared" si="13"/>
        <v>148.97478047999999</v>
      </c>
      <c r="C72" s="28">
        <f t="shared" si="12"/>
        <v>1495.3488</v>
      </c>
      <c r="D72" s="28">
        <f t="shared" si="16"/>
        <v>9.9290197698220073</v>
      </c>
      <c r="E72" s="28">
        <f t="shared" si="14"/>
        <v>199250.87776176367</v>
      </c>
      <c r="F72" s="28" t="s">
        <v>27</v>
      </c>
      <c r="G72" s="28">
        <f t="shared" si="15"/>
        <v>9.1440000000000007E-2</v>
      </c>
      <c r="I72" s="28">
        <v>120776</v>
      </c>
      <c r="J72" s="28">
        <v>4906</v>
      </c>
      <c r="L72" s="28" t="s">
        <v>27</v>
      </c>
      <c r="M72" s="28">
        <v>0.3</v>
      </c>
    </row>
    <row r="73" spans="1:13" x14ac:dyDescent="0.25">
      <c r="F73" s="28" t="s">
        <v>28</v>
      </c>
      <c r="G73" s="28">
        <f t="shared" si="15"/>
        <v>9.1440000000000007E-2</v>
      </c>
      <c r="L73" s="28" t="s">
        <v>28</v>
      </c>
      <c r="M73" s="28">
        <v>0.3</v>
      </c>
    </row>
    <row r="74" spans="1:13" x14ac:dyDescent="0.25">
      <c r="F74" s="28" t="s">
        <v>29</v>
      </c>
      <c r="G74" s="28">
        <f t="shared" si="15"/>
        <v>0</v>
      </c>
      <c r="L74" s="28" t="s">
        <v>29</v>
      </c>
      <c r="M74" s="28">
        <v>0</v>
      </c>
    </row>
    <row r="75" spans="1:13" x14ac:dyDescent="0.25">
      <c r="F75" s="28" t="s">
        <v>30</v>
      </c>
      <c r="G75" s="28">
        <f t="shared" si="15"/>
        <v>0</v>
      </c>
      <c r="L75" s="28" t="s">
        <v>30</v>
      </c>
      <c r="M75" s="28">
        <v>0</v>
      </c>
    </row>
    <row r="80" spans="1:13" x14ac:dyDescent="0.25">
      <c r="A80" s="33" t="s">
        <v>44</v>
      </c>
      <c r="B80" s="33" t="s">
        <v>101</v>
      </c>
      <c r="I80" s="34" t="s">
        <v>93</v>
      </c>
    </row>
    <row r="81" spans="1:13" x14ac:dyDescent="0.25">
      <c r="A81" s="35"/>
      <c r="B81" s="35" t="s">
        <v>87</v>
      </c>
      <c r="C81" s="35" t="s">
        <v>88</v>
      </c>
      <c r="D81" s="35" t="s">
        <v>89</v>
      </c>
      <c r="E81" s="35" t="s">
        <v>90</v>
      </c>
      <c r="F81" s="35" t="s">
        <v>94</v>
      </c>
      <c r="G81" s="35" t="s">
        <v>95</v>
      </c>
      <c r="H81" s="35"/>
      <c r="I81" s="35" t="s">
        <v>96</v>
      </c>
      <c r="J81" s="35" t="s">
        <v>97</v>
      </c>
      <c r="K81" s="35"/>
      <c r="L81" s="35" t="s">
        <v>94</v>
      </c>
      <c r="M81" s="35" t="s">
        <v>98</v>
      </c>
    </row>
    <row r="82" spans="1:13" x14ac:dyDescent="0.25">
      <c r="B82" s="28">
        <f>I82*1233.48/1000000</f>
        <v>0</v>
      </c>
      <c r="C82" s="28">
        <f t="shared" ref="C82:C88" si="17">J82*0.3048</f>
        <v>1284.1224</v>
      </c>
      <c r="D82" s="28">
        <v>0</v>
      </c>
      <c r="E82" s="28">
        <f>(B83-B82)/(C83-C82)*2*1000000</f>
        <v>3570750.3473829674</v>
      </c>
      <c r="F82" s="28" t="s">
        <v>19</v>
      </c>
      <c r="G82" s="28">
        <f>M82*0.3048</f>
        <v>0</v>
      </c>
      <c r="I82" s="28">
        <v>0</v>
      </c>
      <c r="J82" s="28">
        <v>4213</v>
      </c>
      <c r="L82" s="28" t="s">
        <v>19</v>
      </c>
      <c r="M82" s="28">
        <v>0</v>
      </c>
    </row>
    <row r="83" spans="1:13" x14ac:dyDescent="0.25">
      <c r="B83" s="28">
        <f t="shared" ref="B83:B88" si="18">I83*1233.48/1000000</f>
        <v>9.2510999999999992</v>
      </c>
      <c r="C83" s="28">
        <f t="shared" si="17"/>
        <v>1289.3040000000001</v>
      </c>
      <c r="D83" s="28">
        <f>(E82-D82)/1000000</f>
        <v>3.5707503473829671</v>
      </c>
      <c r="E83" s="28">
        <f t="shared" ref="E83:E88" si="19">(B84-B83)/(C84-C83)*2*1000000</f>
        <v>11128838.582677158</v>
      </c>
      <c r="F83" s="28" t="s">
        <v>20</v>
      </c>
      <c r="G83" s="28">
        <f t="shared" ref="G83:G93" si="20">M83*0.3048</f>
        <v>0</v>
      </c>
      <c r="I83" s="28">
        <v>7500</v>
      </c>
      <c r="J83" s="28">
        <v>4230</v>
      </c>
      <c r="L83" s="28" t="s">
        <v>20</v>
      </c>
      <c r="M83" s="28">
        <v>0</v>
      </c>
    </row>
    <row r="84" spans="1:13" x14ac:dyDescent="0.25">
      <c r="B84" s="28">
        <f t="shared" si="18"/>
        <v>26.211449999999999</v>
      </c>
      <c r="C84" s="28">
        <f t="shared" si="17"/>
        <v>1292.3520000000001</v>
      </c>
      <c r="D84" s="28">
        <f t="shared" ref="D84:D88" si="21">(E83-D83)/1000000</f>
        <v>11.128835011926808</v>
      </c>
      <c r="E84" s="28">
        <f t="shared" si="19"/>
        <v>17199114.173228335</v>
      </c>
      <c r="F84" s="28" t="s">
        <v>21</v>
      </c>
      <c r="G84" s="28">
        <f t="shared" si="20"/>
        <v>0</v>
      </c>
      <c r="I84" s="28">
        <v>21250</v>
      </c>
      <c r="J84" s="28">
        <v>4240</v>
      </c>
      <c r="L84" s="28" t="s">
        <v>21</v>
      </c>
      <c r="M84" s="28">
        <v>0</v>
      </c>
    </row>
    <row r="85" spans="1:13" x14ac:dyDescent="0.25">
      <c r="B85" s="28">
        <f t="shared" si="18"/>
        <v>52.422899999999998</v>
      </c>
      <c r="C85" s="28">
        <f t="shared" si="17"/>
        <v>1295.4000000000001</v>
      </c>
      <c r="D85" s="28">
        <f t="shared" si="21"/>
        <v>17.199103044393322</v>
      </c>
      <c r="E85" s="28">
        <f t="shared" si="19"/>
        <v>22257677.165354315</v>
      </c>
      <c r="F85" s="28" t="s">
        <v>22</v>
      </c>
      <c r="G85" s="28">
        <f t="shared" si="20"/>
        <v>3.0480000000000004E-2</v>
      </c>
      <c r="I85" s="28">
        <v>42500</v>
      </c>
      <c r="J85" s="28">
        <v>4250</v>
      </c>
      <c r="L85" s="28" t="s">
        <v>22</v>
      </c>
      <c r="M85" s="28">
        <v>0.1</v>
      </c>
    </row>
    <row r="86" spans="1:13" x14ac:dyDescent="0.25">
      <c r="B86" s="28">
        <f t="shared" si="18"/>
        <v>86.343599999999995</v>
      </c>
      <c r="C86" s="28">
        <f t="shared" si="17"/>
        <v>1298.4480000000001</v>
      </c>
      <c r="D86" s="28">
        <f t="shared" si="21"/>
        <v>22.257659966251268</v>
      </c>
      <c r="E86" s="28">
        <f t="shared" si="19"/>
        <v>25292814.960629907</v>
      </c>
      <c r="F86" s="28" t="s">
        <v>23</v>
      </c>
      <c r="G86" s="28">
        <f t="shared" si="20"/>
        <v>0.12192000000000001</v>
      </c>
      <c r="I86" s="28">
        <v>70000</v>
      </c>
      <c r="J86" s="28">
        <v>4260</v>
      </c>
      <c r="L86" s="28" t="s">
        <v>23</v>
      </c>
      <c r="M86" s="28">
        <v>0.4</v>
      </c>
    </row>
    <row r="87" spans="1:13" x14ac:dyDescent="0.25">
      <c r="B87" s="28">
        <f t="shared" si="18"/>
        <v>117.1806</v>
      </c>
      <c r="C87" s="28">
        <f t="shared" si="17"/>
        <v>1300.8864000000001</v>
      </c>
      <c r="D87" s="28">
        <f t="shared" si="21"/>
        <v>25.292792702969937</v>
      </c>
      <c r="E87" s="28">
        <f t="shared" si="19"/>
        <v>28906074.240721423</v>
      </c>
      <c r="F87" s="28" t="s">
        <v>24</v>
      </c>
      <c r="G87" s="28">
        <f t="shared" si="20"/>
        <v>0.15240000000000001</v>
      </c>
      <c r="I87" s="28">
        <v>95000</v>
      </c>
      <c r="J87" s="28">
        <v>4268</v>
      </c>
      <c r="L87" s="28" t="s">
        <v>24</v>
      </c>
      <c r="M87" s="28">
        <v>0.5</v>
      </c>
    </row>
    <row r="88" spans="1:13" x14ac:dyDescent="0.25">
      <c r="B88" s="28">
        <f t="shared" si="18"/>
        <v>148.01759999999999</v>
      </c>
      <c r="C88" s="28">
        <f t="shared" si="17"/>
        <v>1303.02</v>
      </c>
      <c r="D88" s="28">
        <f t="shared" si="21"/>
        <v>28.906048947928721</v>
      </c>
      <c r="E88" s="28">
        <f t="shared" si="19"/>
        <v>227191.60104986874</v>
      </c>
      <c r="F88" s="28" t="s">
        <v>25</v>
      </c>
      <c r="G88" s="28">
        <f t="shared" si="20"/>
        <v>0.18288000000000001</v>
      </c>
      <c r="I88" s="28">
        <v>120000</v>
      </c>
      <c r="J88" s="28">
        <v>4275</v>
      </c>
      <c r="L88" s="28" t="s">
        <v>25</v>
      </c>
      <c r="M88" s="28">
        <v>0.6</v>
      </c>
    </row>
    <row r="89" spans="1:13" x14ac:dyDescent="0.25">
      <c r="F89" s="28" t="s">
        <v>26</v>
      </c>
      <c r="G89" s="28">
        <f t="shared" si="20"/>
        <v>0.15240000000000001</v>
      </c>
      <c r="L89" s="28" t="s">
        <v>26</v>
      </c>
      <c r="M89" s="28">
        <v>0.5</v>
      </c>
    </row>
    <row r="90" spans="1:13" x14ac:dyDescent="0.25">
      <c r="F90" s="28" t="s">
        <v>27</v>
      </c>
      <c r="G90" s="28">
        <f t="shared" si="20"/>
        <v>9.1440000000000007E-2</v>
      </c>
      <c r="L90" s="28" t="s">
        <v>27</v>
      </c>
      <c r="M90" s="28">
        <v>0.3</v>
      </c>
    </row>
    <row r="91" spans="1:13" x14ac:dyDescent="0.25">
      <c r="F91" s="28" t="s">
        <v>28</v>
      </c>
      <c r="G91" s="28">
        <f t="shared" si="20"/>
        <v>9.1440000000000007E-2</v>
      </c>
      <c r="L91" s="28" t="s">
        <v>28</v>
      </c>
      <c r="M91" s="28">
        <v>0.3</v>
      </c>
    </row>
    <row r="92" spans="1:13" x14ac:dyDescent="0.25">
      <c r="F92" s="28" t="s">
        <v>29</v>
      </c>
      <c r="G92" s="28">
        <f t="shared" si="20"/>
        <v>0</v>
      </c>
      <c r="L92" s="28" t="s">
        <v>29</v>
      </c>
      <c r="M92" s="28">
        <v>0</v>
      </c>
    </row>
    <row r="93" spans="1:13" x14ac:dyDescent="0.25">
      <c r="F93" s="28" t="s">
        <v>30</v>
      </c>
      <c r="G93" s="28">
        <f t="shared" si="20"/>
        <v>0</v>
      </c>
      <c r="L93" s="28" t="s">
        <v>30</v>
      </c>
      <c r="M93" s="28">
        <v>0</v>
      </c>
    </row>
    <row r="96" spans="1:13" x14ac:dyDescent="0.25">
      <c r="A96" s="33" t="s">
        <v>10</v>
      </c>
      <c r="B96" s="33" t="s">
        <v>102</v>
      </c>
      <c r="I96" s="34" t="s">
        <v>93</v>
      </c>
    </row>
    <row r="97" spans="1:13" x14ac:dyDescent="0.25">
      <c r="A97" s="35"/>
      <c r="B97" s="35" t="s">
        <v>103</v>
      </c>
      <c r="C97" s="35" t="s">
        <v>88</v>
      </c>
      <c r="D97" s="35" t="s">
        <v>104</v>
      </c>
      <c r="E97" s="35" t="s">
        <v>90</v>
      </c>
      <c r="F97" s="35" t="s">
        <v>94</v>
      </c>
      <c r="G97" s="35" t="s">
        <v>95</v>
      </c>
      <c r="H97" s="35"/>
      <c r="I97" s="35" t="s">
        <v>96</v>
      </c>
      <c r="J97" s="35" t="s">
        <v>97</v>
      </c>
      <c r="K97" s="35"/>
      <c r="L97" s="35" t="s">
        <v>94</v>
      </c>
      <c r="M97" s="35" t="s">
        <v>98</v>
      </c>
    </row>
    <row r="98" spans="1:13" x14ac:dyDescent="0.25">
      <c r="B98" s="28">
        <f>I98*1233.48/1000000</f>
        <v>0</v>
      </c>
      <c r="C98" s="28">
        <f t="shared" ref="C98:C115" si="22">J98*0.3048</f>
        <v>1399.0320000000002</v>
      </c>
      <c r="D98" s="28">
        <v>0</v>
      </c>
      <c r="E98" s="28">
        <f>(B99-B98)/(C99-C98)*2*1000000</f>
        <v>105218.11023622041</v>
      </c>
      <c r="F98" s="28" t="s">
        <v>19</v>
      </c>
      <c r="G98" s="28">
        <f>M98*0.3048</f>
        <v>0</v>
      </c>
      <c r="I98" s="28">
        <v>0</v>
      </c>
      <c r="J98" s="28">
        <v>4590</v>
      </c>
      <c r="L98" s="28" t="s">
        <v>19</v>
      </c>
      <c r="M98" s="28">
        <v>0</v>
      </c>
    </row>
    <row r="99" spans="1:13" x14ac:dyDescent="0.25">
      <c r="B99" s="28">
        <f t="shared" ref="B99:B115" si="23">I99*1233.48/1000000</f>
        <v>0.16035240000000001</v>
      </c>
      <c r="C99" s="28">
        <f t="shared" si="22"/>
        <v>1402.0800000000002</v>
      </c>
      <c r="D99" s="28">
        <f>(E98-D98)/1000000</f>
        <v>0.10521811023622041</v>
      </c>
      <c r="E99" s="28">
        <f t="shared" ref="E99:E115" si="24">(B100-B99)/(C100-C99)*2*1000000</f>
        <v>420063.07086614147</v>
      </c>
      <c r="F99" s="28" t="s">
        <v>20</v>
      </c>
      <c r="G99" s="28">
        <f t="shared" ref="G99:G109" si="25">M99*0.3048</f>
        <v>0</v>
      </c>
      <c r="I99" s="28">
        <v>130</v>
      </c>
      <c r="J99" s="28">
        <v>4600</v>
      </c>
      <c r="L99" s="28" t="s">
        <v>20</v>
      </c>
      <c r="M99" s="28">
        <v>0</v>
      </c>
    </row>
    <row r="100" spans="1:13" x14ac:dyDescent="0.25">
      <c r="B100" s="28">
        <f t="shared" si="23"/>
        <v>0.80052851999999997</v>
      </c>
      <c r="C100" s="28">
        <f t="shared" si="22"/>
        <v>1405.1280000000002</v>
      </c>
      <c r="D100" s="28">
        <f t="shared" ref="D100:D115" si="26">(E99-D99)/1000000</f>
        <v>0.42006296564803119</v>
      </c>
      <c r="E100" s="28">
        <f t="shared" si="24"/>
        <v>882213.3858267715</v>
      </c>
      <c r="F100" s="28" t="s">
        <v>21</v>
      </c>
      <c r="G100" s="28">
        <f t="shared" si="25"/>
        <v>0</v>
      </c>
      <c r="I100" s="28">
        <v>649</v>
      </c>
      <c r="J100" s="28">
        <v>4610</v>
      </c>
      <c r="L100" s="28" t="s">
        <v>21</v>
      </c>
      <c r="M100" s="28">
        <v>0</v>
      </c>
    </row>
    <row r="101" spans="1:13" x14ac:dyDescent="0.25">
      <c r="B101" s="28">
        <f t="shared" si="23"/>
        <v>2.1450217200000004</v>
      </c>
      <c r="C101" s="28">
        <f t="shared" si="22"/>
        <v>1408.1760000000002</v>
      </c>
      <c r="D101" s="28">
        <f t="shared" si="26"/>
        <v>0.88221296576380592</v>
      </c>
      <c r="E101" s="28">
        <f t="shared" si="24"/>
        <v>1389688.4251968493</v>
      </c>
      <c r="F101" s="28" t="s">
        <v>22</v>
      </c>
      <c r="G101" s="28">
        <f t="shared" si="25"/>
        <v>3.0480000000000004E-2</v>
      </c>
      <c r="I101" s="28">
        <v>1739</v>
      </c>
      <c r="J101" s="28">
        <v>4620</v>
      </c>
      <c r="L101" s="28" t="s">
        <v>22</v>
      </c>
      <c r="M101" s="28">
        <v>0.1</v>
      </c>
    </row>
    <row r="102" spans="1:13" x14ac:dyDescent="0.25">
      <c r="B102" s="28">
        <f t="shared" si="23"/>
        <v>4.2629068800000001</v>
      </c>
      <c r="C102" s="28">
        <f t="shared" si="22"/>
        <v>1411.2240000000002</v>
      </c>
      <c r="D102" s="28">
        <f t="shared" si="26"/>
        <v>1.3896875429838835</v>
      </c>
      <c r="E102" s="28">
        <f t="shared" si="24"/>
        <v>2008047.1653543292</v>
      </c>
      <c r="F102" s="28" t="s">
        <v>23</v>
      </c>
      <c r="G102" s="28">
        <f t="shared" si="25"/>
        <v>0.12192000000000001</v>
      </c>
      <c r="I102" s="28">
        <v>3456</v>
      </c>
      <c r="J102" s="28">
        <v>4630</v>
      </c>
      <c r="L102" s="28" t="s">
        <v>23</v>
      </c>
      <c r="M102" s="28">
        <v>0.4</v>
      </c>
    </row>
    <row r="103" spans="1:13" x14ac:dyDescent="0.25">
      <c r="B103" s="28">
        <f t="shared" si="23"/>
        <v>7.32317076</v>
      </c>
      <c r="C103" s="28">
        <f t="shared" si="22"/>
        <v>1414.2720000000002</v>
      </c>
      <c r="D103" s="28">
        <f t="shared" si="26"/>
        <v>2.008045775666786</v>
      </c>
      <c r="E103" s="28">
        <f t="shared" si="24"/>
        <v>2670111.8897637771</v>
      </c>
      <c r="F103" s="28" t="s">
        <v>24</v>
      </c>
      <c r="G103" s="28">
        <f t="shared" si="25"/>
        <v>0.15240000000000001</v>
      </c>
      <c r="I103" s="28">
        <v>5937</v>
      </c>
      <c r="J103" s="28">
        <v>4640</v>
      </c>
      <c r="L103" s="28" t="s">
        <v>24</v>
      </c>
      <c r="M103" s="28">
        <v>0.5</v>
      </c>
    </row>
    <row r="104" spans="1:13" x14ac:dyDescent="0.25">
      <c r="B104" s="28">
        <f t="shared" si="23"/>
        <v>11.392421279999999</v>
      </c>
      <c r="C104" s="28">
        <f t="shared" si="22"/>
        <v>1417.3200000000002</v>
      </c>
      <c r="D104" s="28">
        <f t="shared" si="26"/>
        <v>2.6701098817180013</v>
      </c>
      <c r="E104" s="28">
        <f t="shared" si="24"/>
        <v>3213199.2125984239</v>
      </c>
      <c r="F104" s="28" t="s">
        <v>25</v>
      </c>
      <c r="G104" s="28">
        <f t="shared" si="25"/>
        <v>0.18288000000000001</v>
      </c>
      <c r="I104" s="28">
        <v>9236</v>
      </c>
      <c r="J104" s="28">
        <v>4650</v>
      </c>
      <c r="L104" s="28" t="s">
        <v>25</v>
      </c>
      <c r="M104" s="28">
        <v>0.6</v>
      </c>
    </row>
    <row r="105" spans="1:13" x14ac:dyDescent="0.25">
      <c r="B105" s="28">
        <f t="shared" si="23"/>
        <v>16.28933688</v>
      </c>
      <c r="C105" s="28">
        <f t="shared" si="22"/>
        <v>1420.3680000000002</v>
      </c>
      <c r="D105" s="28">
        <f t="shared" si="26"/>
        <v>3.2131965424885425</v>
      </c>
      <c r="E105" s="28">
        <f t="shared" si="24"/>
        <v>3654305.9055118095</v>
      </c>
      <c r="F105" s="28" t="s">
        <v>26</v>
      </c>
      <c r="G105" s="28">
        <f t="shared" si="25"/>
        <v>0.15240000000000001</v>
      </c>
      <c r="I105" s="28">
        <v>13206</v>
      </c>
      <c r="J105" s="28">
        <v>4660</v>
      </c>
      <c r="L105" s="28" t="s">
        <v>26</v>
      </c>
      <c r="M105" s="28">
        <v>0.5</v>
      </c>
    </row>
    <row r="106" spans="1:13" x14ac:dyDescent="0.25">
      <c r="B106" s="28">
        <f t="shared" si="23"/>
        <v>21.858499080000001</v>
      </c>
      <c r="C106" s="28">
        <f t="shared" si="22"/>
        <v>1423.4160000000002</v>
      </c>
      <c r="D106" s="28">
        <f t="shared" si="26"/>
        <v>3.6543026923152668</v>
      </c>
      <c r="E106" s="28">
        <f t="shared" si="24"/>
        <v>3897116.9291338474</v>
      </c>
      <c r="F106" s="28" t="s">
        <v>27</v>
      </c>
      <c r="G106" s="28">
        <f t="shared" si="25"/>
        <v>9.1440000000000007E-2</v>
      </c>
      <c r="I106" s="28">
        <v>17721</v>
      </c>
      <c r="J106" s="28">
        <v>4670</v>
      </c>
      <c r="L106" s="28" t="s">
        <v>27</v>
      </c>
      <c r="M106" s="28">
        <v>0.3</v>
      </c>
    </row>
    <row r="107" spans="1:13" x14ac:dyDescent="0.25">
      <c r="B107" s="28">
        <f t="shared" si="23"/>
        <v>23.046340319999999</v>
      </c>
      <c r="C107" s="28">
        <f t="shared" si="22"/>
        <v>1424.0256000000002</v>
      </c>
      <c r="D107" s="28">
        <f t="shared" si="26"/>
        <v>3.8971132748311548</v>
      </c>
      <c r="E107" s="28">
        <f t="shared" si="24"/>
        <v>3961866.5354330689</v>
      </c>
      <c r="F107" s="28" t="s">
        <v>28</v>
      </c>
      <c r="G107" s="28">
        <f t="shared" si="25"/>
        <v>9.1440000000000007E-2</v>
      </c>
      <c r="I107" s="28">
        <v>18684</v>
      </c>
      <c r="J107" s="28">
        <v>4672</v>
      </c>
      <c r="L107" s="28" t="s">
        <v>28</v>
      </c>
      <c r="M107" s="28">
        <v>0.3</v>
      </c>
    </row>
    <row r="108" spans="1:13" x14ac:dyDescent="0.25">
      <c r="B108" s="28">
        <f t="shared" si="23"/>
        <v>27.876647999999999</v>
      </c>
      <c r="C108" s="28">
        <f t="shared" si="22"/>
        <v>1426.4640000000002</v>
      </c>
      <c r="D108" s="28">
        <f t="shared" si="26"/>
        <v>3.9618626383197939</v>
      </c>
      <c r="E108" s="28">
        <f t="shared" si="24"/>
        <v>4451535.4330708617</v>
      </c>
      <c r="F108" s="28" t="s">
        <v>29</v>
      </c>
      <c r="G108" s="28">
        <f t="shared" si="25"/>
        <v>0</v>
      </c>
      <c r="I108" s="28">
        <v>22600</v>
      </c>
      <c r="J108" s="28">
        <v>4680</v>
      </c>
      <c r="L108" s="28" t="s">
        <v>29</v>
      </c>
      <c r="M108" s="28">
        <v>0</v>
      </c>
    </row>
    <row r="109" spans="1:13" x14ac:dyDescent="0.25">
      <c r="B109" s="28">
        <f t="shared" si="23"/>
        <v>34.660787999999997</v>
      </c>
      <c r="C109" s="28">
        <f t="shared" si="22"/>
        <v>1429.5120000000002</v>
      </c>
      <c r="D109" s="28">
        <f t="shared" si="26"/>
        <v>4.4515314712082228</v>
      </c>
      <c r="E109" s="28">
        <f t="shared" si="24"/>
        <v>4856220.4724409431</v>
      </c>
      <c r="F109" s="28" t="s">
        <v>30</v>
      </c>
      <c r="G109" s="28">
        <f t="shared" si="25"/>
        <v>0</v>
      </c>
      <c r="I109" s="28">
        <v>28100</v>
      </c>
      <c r="J109" s="28">
        <v>4690</v>
      </c>
      <c r="L109" s="28" t="s">
        <v>30</v>
      </c>
      <c r="M109" s="28">
        <v>0</v>
      </c>
    </row>
    <row r="110" spans="1:13" x14ac:dyDescent="0.25">
      <c r="B110" s="28">
        <f t="shared" si="23"/>
        <v>42.061667999999997</v>
      </c>
      <c r="C110" s="28">
        <f t="shared" si="22"/>
        <v>1432.5600000000002</v>
      </c>
      <c r="D110" s="28">
        <f t="shared" si="26"/>
        <v>4.8562160209094722</v>
      </c>
      <c r="E110" s="28">
        <f t="shared" si="24"/>
        <v>5341842.5196850374</v>
      </c>
      <c r="I110" s="28">
        <v>34100</v>
      </c>
      <c r="J110" s="28">
        <v>4700</v>
      </c>
    </row>
    <row r="111" spans="1:13" x14ac:dyDescent="0.25">
      <c r="B111" s="28">
        <f t="shared" si="23"/>
        <v>50.202635999999998</v>
      </c>
      <c r="C111" s="28">
        <f t="shared" si="22"/>
        <v>1435.6080000000002</v>
      </c>
      <c r="D111" s="28">
        <f t="shared" si="26"/>
        <v>5.3418376634690166</v>
      </c>
      <c r="E111" s="28">
        <f t="shared" si="24"/>
        <v>5827464.5669291308</v>
      </c>
      <c r="I111" s="28">
        <v>40700</v>
      </c>
      <c r="J111" s="28">
        <v>4710</v>
      </c>
    </row>
    <row r="112" spans="1:13" x14ac:dyDescent="0.25">
      <c r="B112" s="28">
        <f t="shared" si="23"/>
        <v>59.083691999999999</v>
      </c>
      <c r="C112" s="28">
        <f t="shared" si="22"/>
        <v>1438.6560000000002</v>
      </c>
      <c r="D112" s="28">
        <f t="shared" si="26"/>
        <v>5.8274592250914674</v>
      </c>
      <c r="E112" s="28">
        <f t="shared" si="24"/>
        <v>6394023.6220472362</v>
      </c>
      <c r="I112" s="28">
        <v>47900</v>
      </c>
      <c r="J112" s="28">
        <v>4720</v>
      </c>
    </row>
    <row r="113" spans="2:10" x14ac:dyDescent="0.25">
      <c r="B113" s="28">
        <f t="shared" si="23"/>
        <v>68.828183999999993</v>
      </c>
      <c r="C113" s="28">
        <f t="shared" si="22"/>
        <v>1441.7040000000002</v>
      </c>
      <c r="D113" s="28">
        <f t="shared" si="26"/>
        <v>6.3940177945880103</v>
      </c>
      <c r="E113" s="28">
        <f t="shared" si="24"/>
        <v>7041519.6850393713</v>
      </c>
      <c r="I113" s="28">
        <v>55800</v>
      </c>
      <c r="J113" s="28">
        <v>4730</v>
      </c>
    </row>
    <row r="114" spans="2:10" x14ac:dyDescent="0.25">
      <c r="B114" s="28">
        <f t="shared" si="23"/>
        <v>79.559460000000001</v>
      </c>
      <c r="C114" s="28">
        <f t="shared" si="22"/>
        <v>1444.7520000000002</v>
      </c>
      <c r="D114" s="28">
        <f t="shared" si="26"/>
        <v>7.0415132910215767</v>
      </c>
      <c r="E114" s="28">
        <f t="shared" si="24"/>
        <v>7608078.7401574766</v>
      </c>
      <c r="I114" s="28">
        <v>64500</v>
      </c>
      <c r="J114" s="28">
        <v>4740</v>
      </c>
    </row>
    <row r="115" spans="2:10" x14ac:dyDescent="0.25">
      <c r="B115" s="28">
        <f t="shared" si="23"/>
        <v>91.154172000000003</v>
      </c>
      <c r="C115" s="28">
        <f t="shared" si="22"/>
        <v>1447.8000000000002</v>
      </c>
      <c r="D115" s="28">
        <f t="shared" si="26"/>
        <v>7.6080716986441859</v>
      </c>
      <c r="E115" s="28">
        <f t="shared" si="24"/>
        <v>125920.94488188977</v>
      </c>
      <c r="I115" s="28">
        <v>73900</v>
      </c>
      <c r="J115" s="28">
        <v>4750</v>
      </c>
    </row>
  </sheetData>
  <pageMargins left="0.7" right="0.7" top="0.75" bottom="0.75" header="0.3" footer="0.3"/>
  <pageSetup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J48" sqref="J48"/>
    </sheetView>
  </sheetViews>
  <sheetFormatPr defaultRowHeight="15" x14ac:dyDescent="0.25"/>
  <cols>
    <col min="1" max="1" width="11.5703125" customWidth="1"/>
    <col min="2" max="2" width="10.28515625" bestFit="1" customWidth="1"/>
  </cols>
  <sheetData>
    <row r="1" spans="1:1" x14ac:dyDescent="0.25">
      <c r="A1" t="s">
        <v>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12"/>
  <sheetViews>
    <sheetView workbookViewId="0">
      <selection activeCell="B28" sqref="B28"/>
    </sheetView>
  </sheetViews>
  <sheetFormatPr defaultRowHeight="15" x14ac:dyDescent="0.25"/>
  <cols>
    <col min="2" max="2" width="10.28515625" bestFit="1" customWidth="1"/>
  </cols>
  <sheetData>
    <row r="1" spans="1:1" x14ac:dyDescent="0.25">
      <c r="A1" t="s">
        <v>19</v>
      </c>
    </row>
    <row r="2" spans="1:1" x14ac:dyDescent="0.25">
      <c r="A2" t="s">
        <v>20</v>
      </c>
    </row>
    <row r="3" spans="1:1" x14ac:dyDescent="0.25">
      <c r="A3" t="s">
        <v>21</v>
      </c>
    </row>
    <row r="4" spans="1:1" x14ac:dyDescent="0.25">
      <c r="A4" t="s">
        <v>22</v>
      </c>
    </row>
    <row r="5" spans="1:1" x14ac:dyDescent="0.25">
      <c r="A5" t="s">
        <v>23</v>
      </c>
    </row>
    <row r="6" spans="1:1" x14ac:dyDescent="0.25">
      <c r="A6" t="s">
        <v>24</v>
      </c>
    </row>
    <row r="7" spans="1:1" x14ac:dyDescent="0.25">
      <c r="A7" t="s">
        <v>25</v>
      </c>
    </row>
    <row r="8" spans="1:1" x14ac:dyDescent="0.25">
      <c r="A8" t="s">
        <v>26</v>
      </c>
    </row>
    <row r="9" spans="1:1" x14ac:dyDescent="0.25">
      <c r="A9" t="s">
        <v>27</v>
      </c>
    </row>
    <row r="10" spans="1:1" x14ac:dyDescent="0.25">
      <c r="A10" t="s">
        <v>28</v>
      </c>
    </row>
    <row r="11" spans="1:1" x14ac:dyDescent="0.25">
      <c r="A11" t="s">
        <v>29</v>
      </c>
    </row>
    <row r="12" spans="1:1" x14ac:dyDescent="0.25">
      <c r="A12" t="s">
        <v>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39"/>
  <sheetViews>
    <sheetView workbookViewId="0">
      <selection sqref="A1:A1048576"/>
    </sheetView>
  </sheetViews>
  <sheetFormatPr defaultRowHeight="15" x14ac:dyDescent="0.25"/>
  <cols>
    <col min="1" max="1" width="12.42578125" bestFit="1" customWidth="1"/>
    <col min="2" max="2" width="23" customWidth="1"/>
    <col min="6" max="6" width="15.85546875" bestFit="1" customWidth="1"/>
  </cols>
  <sheetData>
    <row r="1" spans="1:1" x14ac:dyDescent="0.25">
      <c r="A1" t="s">
        <v>31</v>
      </c>
    </row>
    <row r="2" spans="1:1" x14ac:dyDescent="0.25">
      <c r="A2" t="s">
        <v>5</v>
      </c>
    </row>
    <row r="3" spans="1:1" x14ac:dyDescent="0.25">
      <c r="A3" t="s">
        <v>6</v>
      </c>
    </row>
    <row r="4" spans="1:1" x14ac:dyDescent="0.25">
      <c r="A4" t="s">
        <v>32</v>
      </c>
    </row>
    <row r="5" spans="1:1" x14ac:dyDescent="0.25">
      <c r="A5" t="s">
        <v>33</v>
      </c>
    </row>
    <row r="6" spans="1:1" x14ac:dyDescent="0.25">
      <c r="A6" t="s">
        <v>7</v>
      </c>
    </row>
    <row r="7" spans="1:1" x14ac:dyDescent="0.25">
      <c r="A7" t="s">
        <v>34</v>
      </c>
    </row>
    <row r="8" spans="1:1" x14ac:dyDescent="0.25">
      <c r="A8" t="s">
        <v>35</v>
      </c>
    </row>
    <row r="9" spans="1:1" x14ac:dyDescent="0.25">
      <c r="A9" t="s">
        <v>36</v>
      </c>
    </row>
    <row r="10" spans="1:1" x14ac:dyDescent="0.25">
      <c r="A10" t="s">
        <v>37</v>
      </c>
    </row>
    <row r="11" spans="1:1" x14ac:dyDescent="0.25">
      <c r="A11" t="s">
        <v>38</v>
      </c>
    </row>
    <row r="12" spans="1:1" x14ac:dyDescent="0.25">
      <c r="A12" t="s">
        <v>39</v>
      </c>
    </row>
    <row r="13" spans="1:1" x14ac:dyDescent="0.25">
      <c r="A13" t="s">
        <v>40</v>
      </c>
    </row>
    <row r="14" spans="1:1" x14ac:dyDescent="0.25">
      <c r="A14" t="s">
        <v>41</v>
      </c>
    </row>
    <row r="15" spans="1:1" x14ac:dyDescent="0.25">
      <c r="A15" t="s">
        <v>42</v>
      </c>
    </row>
    <row r="16" spans="1:1" x14ac:dyDescent="0.25">
      <c r="A16" t="s">
        <v>43</v>
      </c>
    </row>
    <row r="17" spans="1:1" x14ac:dyDescent="0.25">
      <c r="A17" t="s">
        <v>44</v>
      </c>
    </row>
    <row r="18" spans="1:1" x14ac:dyDescent="0.25">
      <c r="A18" t="s">
        <v>8</v>
      </c>
    </row>
    <row r="19" spans="1:1" x14ac:dyDescent="0.25">
      <c r="A19" t="s">
        <v>45</v>
      </c>
    </row>
    <row r="20" spans="1:1" x14ac:dyDescent="0.25">
      <c r="A20" t="s">
        <v>9</v>
      </c>
    </row>
    <row r="21" spans="1:1" x14ac:dyDescent="0.25">
      <c r="A21" t="s">
        <v>46</v>
      </c>
    </row>
    <row r="22" spans="1:1" x14ac:dyDescent="0.25">
      <c r="A22" t="s">
        <v>47</v>
      </c>
    </row>
    <row r="23" spans="1:1" x14ac:dyDescent="0.25">
      <c r="A23" t="s">
        <v>48</v>
      </c>
    </row>
    <row r="24" spans="1:1" x14ac:dyDescent="0.25">
      <c r="A24" t="s">
        <v>49</v>
      </c>
    </row>
    <row r="25" spans="1:1" x14ac:dyDescent="0.25">
      <c r="A25" t="s">
        <v>50</v>
      </c>
    </row>
    <row r="26" spans="1:1" x14ac:dyDescent="0.25">
      <c r="A26" t="s">
        <v>51</v>
      </c>
    </row>
    <row r="27" spans="1:1" x14ac:dyDescent="0.25">
      <c r="A27" t="s">
        <v>52</v>
      </c>
    </row>
    <row r="28" spans="1:1" x14ac:dyDescent="0.25">
      <c r="A28" t="s">
        <v>53</v>
      </c>
    </row>
    <row r="29" spans="1:1" x14ac:dyDescent="0.25">
      <c r="A29" t="s">
        <v>10</v>
      </c>
    </row>
    <row r="30" spans="1:1" x14ac:dyDescent="0.25">
      <c r="A30" t="s">
        <v>54</v>
      </c>
    </row>
    <row r="31" spans="1:1" x14ac:dyDescent="0.25">
      <c r="A31" t="s">
        <v>55</v>
      </c>
    </row>
    <row r="32" spans="1:1" x14ac:dyDescent="0.25">
      <c r="A32" t="s">
        <v>56</v>
      </c>
    </row>
    <row r="33" spans="1:1" x14ac:dyDescent="0.25">
      <c r="A33" t="s">
        <v>57</v>
      </c>
    </row>
    <row r="34" spans="1:1" x14ac:dyDescent="0.25">
      <c r="A34" t="s">
        <v>58</v>
      </c>
    </row>
    <row r="35" spans="1:1" x14ac:dyDescent="0.25">
      <c r="A35" t="s">
        <v>59</v>
      </c>
    </row>
    <row r="36" spans="1:1" x14ac:dyDescent="0.25">
      <c r="A36" t="s">
        <v>60</v>
      </c>
    </row>
    <row r="37" spans="1:1" x14ac:dyDescent="0.25">
      <c r="A37" t="s">
        <v>61</v>
      </c>
    </row>
    <row r="38" spans="1:1" x14ac:dyDescent="0.25">
      <c r="A38" t="s">
        <v>62</v>
      </c>
    </row>
    <row r="39" spans="1:1" x14ac:dyDescent="0.25">
      <c r="A39" t="s">
        <v>63</v>
      </c>
    </row>
  </sheetData>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D17" sqref="D17"/>
    </sheetView>
  </sheetViews>
  <sheetFormatPr defaultRowHeight="15" x14ac:dyDescent="0.25"/>
  <cols>
    <col min="1" max="1" width="12.42578125" bestFit="1" customWidth="1"/>
    <col min="2" max="2" width="23" customWidth="1"/>
    <col min="6" max="6" width="15.85546875" bestFit="1" customWidth="1"/>
  </cols>
  <sheetData>
    <row r="1" spans="1:1" x14ac:dyDescent="0.25">
      <c r="A1" t="s">
        <v>31</v>
      </c>
    </row>
    <row r="2" spans="1:1" x14ac:dyDescent="0.25">
      <c r="A2" t="s">
        <v>5</v>
      </c>
    </row>
    <row r="3" spans="1:1" x14ac:dyDescent="0.25">
      <c r="A3" t="s">
        <v>32</v>
      </c>
    </row>
    <row r="4" spans="1:1" x14ac:dyDescent="0.25">
      <c r="A4" t="s">
        <v>33</v>
      </c>
    </row>
    <row r="5" spans="1:1" x14ac:dyDescent="0.25">
      <c r="A5" t="s">
        <v>7</v>
      </c>
    </row>
    <row r="6" spans="1:1" x14ac:dyDescent="0.25">
      <c r="A6" t="s">
        <v>34</v>
      </c>
    </row>
    <row r="7" spans="1:1" x14ac:dyDescent="0.25">
      <c r="A7" t="s">
        <v>36</v>
      </c>
    </row>
    <row r="8" spans="1:1" x14ac:dyDescent="0.25">
      <c r="A8" t="s">
        <v>37</v>
      </c>
    </row>
    <row r="9" spans="1:1" x14ac:dyDescent="0.25">
      <c r="A9" t="s">
        <v>38</v>
      </c>
    </row>
    <row r="10" spans="1:1" x14ac:dyDescent="0.25">
      <c r="A10" t="s">
        <v>39</v>
      </c>
    </row>
    <row r="11" spans="1:1" x14ac:dyDescent="0.25">
      <c r="A11" t="s">
        <v>41</v>
      </c>
    </row>
    <row r="12" spans="1:1" x14ac:dyDescent="0.25">
      <c r="A12" t="s">
        <v>44</v>
      </c>
    </row>
    <row r="13" spans="1:1" x14ac:dyDescent="0.25">
      <c r="A13" t="s">
        <v>8</v>
      </c>
    </row>
    <row r="14" spans="1:1" x14ac:dyDescent="0.25">
      <c r="A14" t="s">
        <v>45</v>
      </c>
    </row>
    <row r="15" spans="1:1" x14ac:dyDescent="0.25">
      <c r="A15" t="s">
        <v>9</v>
      </c>
    </row>
    <row r="16" spans="1:1" x14ac:dyDescent="0.25">
      <c r="A16" t="s">
        <v>46</v>
      </c>
    </row>
    <row r="17" spans="1:1" x14ac:dyDescent="0.25">
      <c r="A17" t="s">
        <v>48</v>
      </c>
    </row>
    <row r="18" spans="1:1" x14ac:dyDescent="0.25">
      <c r="A18" t="s">
        <v>49</v>
      </c>
    </row>
    <row r="19" spans="1:1" x14ac:dyDescent="0.25">
      <c r="A19" t="s">
        <v>50</v>
      </c>
    </row>
    <row r="20" spans="1:1" x14ac:dyDescent="0.25">
      <c r="A20" t="s">
        <v>51</v>
      </c>
    </row>
    <row r="21" spans="1:1" x14ac:dyDescent="0.25">
      <c r="A21" t="s">
        <v>10</v>
      </c>
    </row>
    <row r="22" spans="1:1" x14ac:dyDescent="0.25">
      <c r="A22" t="s">
        <v>54</v>
      </c>
    </row>
    <row r="23" spans="1:1" x14ac:dyDescent="0.25">
      <c r="A23" t="s">
        <v>55</v>
      </c>
    </row>
    <row r="24" spans="1:1" x14ac:dyDescent="0.25">
      <c r="A24" t="s">
        <v>56</v>
      </c>
    </row>
    <row r="25" spans="1:1" x14ac:dyDescent="0.25">
      <c r="A25" t="s">
        <v>57</v>
      </c>
    </row>
    <row r="26" spans="1:1" x14ac:dyDescent="0.25">
      <c r="A26" t="s">
        <v>58</v>
      </c>
    </row>
    <row r="27" spans="1:1" x14ac:dyDescent="0.25">
      <c r="A27" t="s">
        <v>59</v>
      </c>
    </row>
    <row r="28" spans="1:1" x14ac:dyDescent="0.25">
      <c r="A28" t="s">
        <v>60</v>
      </c>
    </row>
    <row r="29" spans="1:1" x14ac:dyDescent="0.25">
      <c r="A29" t="s">
        <v>61</v>
      </c>
    </row>
    <row r="30" spans="1:1" x14ac:dyDescent="0.25">
      <c r="A30" t="s">
        <v>62</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Intro</vt:lpstr>
      <vt:lpstr>Copyright &amp; License</vt:lpstr>
      <vt:lpstr>BearRiverNetwork</vt:lpstr>
      <vt:lpstr>SubInd</vt:lpstr>
      <vt:lpstr>FishSpp</vt:lpstr>
      <vt:lpstr>VegSpp</vt:lpstr>
      <vt:lpstr>Month</vt:lpstr>
      <vt:lpstr>Nodes</vt:lpstr>
      <vt:lpstr>NodesNotDemand</vt:lpstr>
      <vt:lpstr>NodeNotHeadwater</vt:lpstr>
      <vt:lpstr>Reservoirs</vt:lpstr>
      <vt:lpstr>Wetlands</vt:lpstr>
      <vt:lpstr>Demand</vt:lpstr>
      <vt:lpstr>R_indx</vt:lpstr>
      <vt:lpstr>sf_indx</vt:lpstr>
      <vt:lpstr>wf_indx</vt:lpstr>
      <vt:lpstr>wsi_indx</vt:lpstr>
      <vt:lpstr>EnvSite</vt:lpstr>
      <vt:lpstr>Connect</vt:lpstr>
      <vt:lpstr>Diversions</vt:lpstr>
      <vt:lpstr>ReturnFlow</vt:lpstr>
      <vt:lpstr>WetlandsSites</vt:lpstr>
      <vt:lpstr>LinktoReservoir</vt:lpstr>
      <vt:lpstr>LinkOutReservoir</vt:lpstr>
      <vt:lpstr>rsiIndex</vt:lpstr>
      <vt:lpstr>rsiEQ</vt:lpstr>
      <vt:lpstr>fciIndex</vt:lpstr>
      <vt:lpstr>fciEQ</vt:lpstr>
      <vt:lpstr>HeadFlow</vt:lpstr>
      <vt:lpstr>Length</vt:lpstr>
      <vt:lpstr>aw</vt:lpstr>
      <vt:lpstr>lss</vt:lpstr>
      <vt:lpstr>LinkName</vt:lpstr>
      <vt:lpstr>evap</vt:lpstr>
      <vt:lpstr>Cons</vt:lpstr>
      <vt:lpstr>ResElevVol</vt:lpstr>
      <vt:lpstr>inactive</vt:lpstr>
      <vt:lpstr>capacity</vt:lpstr>
      <vt:lpstr>demandReq</vt:lpstr>
      <vt:lpstr>Instream</vt:lpstr>
      <vt:lpstr>divCap</vt:lpstr>
      <vt:lpstr>StageFlow</vt:lpstr>
      <vt:lpstr>WidthFlow</vt:lpstr>
      <vt:lpstr>wp</vt:lpstr>
      <vt:lpstr>Revegetate</vt:lpstr>
      <vt:lpstr>weights</vt:lpstr>
      <vt:lpstr>Budget</vt:lpstr>
      <vt:lpstr>InStor</vt:lpstr>
      <vt:lpstr>InitD</vt:lpstr>
      <vt:lpstr>InitC</vt:lpstr>
      <vt:lpstr>UnitCost</vt:lpstr>
      <vt:lpstr>RiversHeadFlow-WEAP</vt:lpstr>
      <vt:lpstr>EvaporationCurve</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Ayman</dc:creator>
  <cp:lastModifiedBy>Ayman</cp:lastModifiedBy>
  <dcterms:created xsi:type="dcterms:W3CDTF">2015-05-24T22:43:37Z</dcterms:created>
  <dcterms:modified xsi:type="dcterms:W3CDTF">2016-03-10T00:51:50Z</dcterms:modified>
</cp:coreProperties>
</file>