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14925" windowHeight="6930" tabRatio="935" firstSheet="23" activeTab="26"/>
  </bookViews>
  <sheets>
    <sheet name="Z" sheetId="1" r:id="rId1"/>
    <sheet name="Q_cfs_upload" sheetId="19" r:id="rId2"/>
    <sheet name="Q_Analysis_Cfs" sheetId="12" r:id="rId3"/>
    <sheet name="Q_Sim" sheetId="11" r:id="rId4"/>
    <sheet name="Q" sheetId="2" r:id="rId5"/>
    <sheet name="demandReq_acft" sheetId="20" r:id="rId6"/>
    <sheet name="demandReq" sheetId="17" r:id="rId7"/>
    <sheet name="RR_cfs" sheetId="13" r:id="rId8"/>
    <sheet name="RR" sheetId="3" r:id="rId9"/>
    <sheet name="WSI" sheetId="4" r:id="rId10"/>
    <sheet name="W_ac" sheetId="14" r:id="rId11"/>
    <sheet name="W" sheetId="5" r:id="rId12"/>
    <sheet name="FCI" sheetId="6" r:id="rId13"/>
    <sheet name="F_ac" sheetId="15" r:id="rId14"/>
    <sheet name="F" sheetId="7" r:id="rId15"/>
    <sheet name="RSI" sheetId="8" r:id="rId16"/>
    <sheet name="R_ac" sheetId="16" r:id="rId17"/>
    <sheet name="R" sheetId="9" r:id="rId18"/>
    <sheet name="Stacked_Habitat" sheetId="29" r:id="rId19"/>
    <sheet name="Stacked_Habitat-acre" sheetId="30" r:id="rId20"/>
    <sheet name="STOR_acft" sheetId="18" r:id="rId21"/>
    <sheet name="STOR" sheetId="10" r:id="rId22"/>
    <sheet name="STOR_MaxMin" sheetId="21" r:id="rId23"/>
    <sheet name="Hyrum-InflowReleases" sheetId="22" r:id="rId24"/>
    <sheet name="Hyrum-Storage" sheetId="23" r:id="rId25"/>
    <sheet name="Hyrum_BOR_Data" sheetId="26" r:id="rId26"/>
    <sheet name="FlowMarginal" sheetId="31" r:id="rId27"/>
    <sheet name="Comparison-HyrumReleases" sheetId="27" r:id="rId28"/>
    <sheet name="Comparison-HyrumStorage" sheetId="28" r:id="rId29"/>
    <sheet name="Porupine-InflowReleases" sheetId="24" r:id="rId30"/>
    <sheet name="Porcupine-Storage" sheetId="25" r:id="rId31"/>
  </sheets>
  <externalReferences>
    <externalReference r:id="rId32"/>
    <externalReference r:id="rId33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0" l="1"/>
  <c r="W2" i="30"/>
  <c r="X2" i="30"/>
  <c r="Y2" i="30"/>
  <c r="Z2" i="30"/>
  <c r="AA2" i="30"/>
  <c r="AB2" i="30"/>
  <c r="AC2" i="30"/>
  <c r="AD2" i="30"/>
  <c r="AE2" i="30"/>
  <c r="AF2" i="30"/>
  <c r="V3" i="30"/>
  <c r="W3" i="30"/>
  <c r="X3" i="30"/>
  <c r="Y3" i="30"/>
  <c r="Z3" i="30"/>
  <c r="AA3" i="30"/>
  <c r="AB3" i="30"/>
  <c r="AC3" i="30"/>
  <c r="AD3" i="30"/>
  <c r="AE3" i="30"/>
  <c r="AF3" i="30"/>
  <c r="V4" i="30"/>
  <c r="W4" i="30"/>
  <c r="X4" i="30"/>
  <c r="Y4" i="30"/>
  <c r="Z4" i="30"/>
  <c r="AA4" i="30"/>
  <c r="AB4" i="30"/>
  <c r="AC4" i="30"/>
  <c r="AD4" i="30"/>
  <c r="AE4" i="30"/>
  <c r="AF4" i="30"/>
  <c r="V5" i="30"/>
  <c r="W5" i="30"/>
  <c r="X5" i="30"/>
  <c r="Y5" i="30"/>
  <c r="Z5" i="30"/>
  <c r="AA5" i="30"/>
  <c r="AB5" i="30"/>
  <c r="AC5" i="30"/>
  <c r="AD5" i="30"/>
  <c r="AE5" i="30"/>
  <c r="AF5" i="30"/>
  <c r="V6" i="30"/>
  <c r="W6" i="30"/>
  <c r="X6" i="30"/>
  <c r="Y6" i="30"/>
  <c r="Z6" i="30"/>
  <c r="AA6" i="30"/>
  <c r="AB6" i="30"/>
  <c r="AC6" i="30"/>
  <c r="AD6" i="30"/>
  <c r="AE6" i="30"/>
  <c r="AF6" i="30"/>
  <c r="V7" i="30"/>
  <c r="W7" i="30"/>
  <c r="X7" i="30"/>
  <c r="Y7" i="30"/>
  <c r="Z7" i="30"/>
  <c r="AA7" i="30"/>
  <c r="AB7" i="30"/>
  <c r="AC7" i="30"/>
  <c r="AD7" i="30"/>
  <c r="AE7" i="30"/>
  <c r="AF7" i="30"/>
  <c r="V8" i="30"/>
  <c r="W8" i="30"/>
  <c r="X8" i="30"/>
  <c r="Y8" i="30"/>
  <c r="Z8" i="30"/>
  <c r="AA8" i="30"/>
  <c r="AB8" i="30"/>
  <c r="AC8" i="30"/>
  <c r="AD8" i="30"/>
  <c r="AE8" i="30"/>
  <c r="AF8" i="30"/>
  <c r="V9" i="30"/>
  <c r="W9" i="30"/>
  <c r="X9" i="30"/>
  <c r="Y9" i="30"/>
  <c r="Z9" i="30"/>
  <c r="AA9" i="30"/>
  <c r="AB9" i="30"/>
  <c r="AC9" i="30"/>
  <c r="AD9" i="30"/>
  <c r="AE9" i="30"/>
  <c r="AF9" i="30"/>
  <c r="V10" i="30"/>
  <c r="W10" i="30"/>
  <c r="X10" i="30"/>
  <c r="Y10" i="30"/>
  <c r="Z10" i="30"/>
  <c r="AA10" i="30"/>
  <c r="AB10" i="30"/>
  <c r="AC10" i="30"/>
  <c r="AD10" i="30"/>
  <c r="AE10" i="30"/>
  <c r="AF10" i="30"/>
  <c r="V11" i="30"/>
  <c r="W11" i="30"/>
  <c r="X11" i="30"/>
  <c r="Y11" i="30"/>
  <c r="Z11" i="30"/>
  <c r="AA11" i="30"/>
  <c r="AB11" i="30"/>
  <c r="AC11" i="30"/>
  <c r="AD11" i="30"/>
  <c r="AE11" i="30"/>
  <c r="AF11" i="30"/>
  <c r="V12" i="30"/>
  <c r="W12" i="30"/>
  <c r="X12" i="30"/>
  <c r="Y12" i="30"/>
  <c r="Z12" i="30"/>
  <c r="AA12" i="30"/>
  <c r="AB12" i="30"/>
  <c r="AC12" i="30"/>
  <c r="AD12" i="30"/>
  <c r="AE12" i="30"/>
  <c r="AF12" i="30"/>
  <c r="V13" i="30"/>
  <c r="W13" i="30"/>
  <c r="X13" i="30"/>
  <c r="Y13" i="30"/>
  <c r="Z13" i="30"/>
  <c r="AA13" i="30"/>
  <c r="AB13" i="30"/>
  <c r="AC13" i="30"/>
  <c r="AD13" i="30"/>
  <c r="AE13" i="30"/>
  <c r="AF13" i="30"/>
  <c r="V14" i="30"/>
  <c r="W14" i="30"/>
  <c r="X14" i="30"/>
  <c r="Y14" i="30"/>
  <c r="Z14" i="30"/>
  <c r="AA14" i="30"/>
  <c r="AB14" i="30"/>
  <c r="AC14" i="30"/>
  <c r="AD14" i="30"/>
  <c r="AE14" i="30"/>
  <c r="AF14" i="30"/>
  <c r="V15" i="30"/>
  <c r="W15" i="30"/>
  <c r="X15" i="30"/>
  <c r="Y15" i="30"/>
  <c r="Z15" i="30"/>
  <c r="AA15" i="30"/>
  <c r="AB15" i="30"/>
  <c r="AC15" i="30"/>
  <c r="AD15" i="30"/>
  <c r="AE15" i="30"/>
  <c r="AF15" i="30"/>
  <c r="V16" i="30"/>
  <c r="W16" i="30"/>
  <c r="X16" i="30"/>
  <c r="Y16" i="30"/>
  <c r="Z16" i="30"/>
  <c r="AA16" i="30"/>
  <c r="AB16" i="30"/>
  <c r="AC16" i="30"/>
  <c r="AD16" i="30"/>
  <c r="AE16" i="30"/>
  <c r="AF16" i="30"/>
  <c r="V17" i="30"/>
  <c r="W17" i="30"/>
  <c r="X17" i="30"/>
  <c r="Y17" i="30"/>
  <c r="Z17" i="30"/>
  <c r="AA17" i="30"/>
  <c r="AB17" i="30"/>
  <c r="AC17" i="30"/>
  <c r="AD17" i="30"/>
  <c r="AE17" i="30"/>
  <c r="AF17" i="30"/>
  <c r="V18" i="30"/>
  <c r="W18" i="30"/>
  <c r="X18" i="30"/>
  <c r="Y18" i="30"/>
  <c r="Z18" i="30"/>
  <c r="AA18" i="30"/>
  <c r="AB18" i="30"/>
  <c r="AC18" i="30"/>
  <c r="AD18" i="30"/>
  <c r="AE18" i="30"/>
  <c r="AF18" i="30"/>
  <c r="V19" i="30"/>
  <c r="W19" i="30"/>
  <c r="X19" i="30"/>
  <c r="Y19" i="30"/>
  <c r="Z19" i="30"/>
  <c r="AA19" i="30"/>
  <c r="AB19" i="30"/>
  <c r="AC19" i="30"/>
  <c r="AD19" i="30"/>
  <c r="AE19" i="30"/>
  <c r="AF19" i="30"/>
  <c r="U3" i="30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" i="30"/>
  <c r="E2" i="30"/>
  <c r="F2" i="30"/>
  <c r="G2" i="30"/>
  <c r="H2" i="30"/>
  <c r="I2" i="30"/>
  <c r="J2" i="30"/>
  <c r="K2" i="30"/>
  <c r="L2" i="30"/>
  <c r="M2" i="30"/>
  <c r="N2" i="30"/>
  <c r="O2" i="30"/>
  <c r="E3" i="30"/>
  <c r="F3" i="30"/>
  <c r="G3" i="30"/>
  <c r="H3" i="30"/>
  <c r="I3" i="30"/>
  <c r="J3" i="30"/>
  <c r="K3" i="30"/>
  <c r="L3" i="30"/>
  <c r="M3" i="30"/>
  <c r="N3" i="30"/>
  <c r="O3" i="30"/>
  <c r="E4" i="30"/>
  <c r="F4" i="30"/>
  <c r="G4" i="30"/>
  <c r="H4" i="30"/>
  <c r="I4" i="30"/>
  <c r="J4" i="30"/>
  <c r="K4" i="30"/>
  <c r="L4" i="30"/>
  <c r="M4" i="30"/>
  <c r="N4" i="30"/>
  <c r="O4" i="30"/>
  <c r="E5" i="30"/>
  <c r="F5" i="30"/>
  <c r="G5" i="30"/>
  <c r="H5" i="30"/>
  <c r="I5" i="30"/>
  <c r="J5" i="30"/>
  <c r="K5" i="30"/>
  <c r="L5" i="30"/>
  <c r="M5" i="30"/>
  <c r="N5" i="30"/>
  <c r="O5" i="30"/>
  <c r="E6" i="30"/>
  <c r="F6" i="30"/>
  <c r="G6" i="30"/>
  <c r="H6" i="30"/>
  <c r="I6" i="30"/>
  <c r="J6" i="30"/>
  <c r="K6" i="30"/>
  <c r="L6" i="30"/>
  <c r="M6" i="30"/>
  <c r="N6" i="30"/>
  <c r="O6" i="30"/>
  <c r="E7" i="30"/>
  <c r="F7" i="30"/>
  <c r="G7" i="30"/>
  <c r="H7" i="30"/>
  <c r="I7" i="30"/>
  <c r="J7" i="30"/>
  <c r="K7" i="30"/>
  <c r="L7" i="30"/>
  <c r="M7" i="30"/>
  <c r="N7" i="30"/>
  <c r="O7" i="30"/>
  <c r="E8" i="30"/>
  <c r="F8" i="30"/>
  <c r="G8" i="30"/>
  <c r="H8" i="30"/>
  <c r="I8" i="30"/>
  <c r="J8" i="30"/>
  <c r="K8" i="30"/>
  <c r="L8" i="30"/>
  <c r="M8" i="30"/>
  <c r="N8" i="30"/>
  <c r="O8" i="30"/>
  <c r="E9" i="30"/>
  <c r="F9" i="30"/>
  <c r="G9" i="30"/>
  <c r="H9" i="30"/>
  <c r="I9" i="30"/>
  <c r="J9" i="30"/>
  <c r="K9" i="30"/>
  <c r="L9" i="30"/>
  <c r="M9" i="30"/>
  <c r="N9" i="30"/>
  <c r="O9" i="30"/>
  <c r="E10" i="30"/>
  <c r="F10" i="30"/>
  <c r="G10" i="30"/>
  <c r="H10" i="30"/>
  <c r="I10" i="30"/>
  <c r="J10" i="30"/>
  <c r="K10" i="30"/>
  <c r="L10" i="30"/>
  <c r="M10" i="30"/>
  <c r="N10" i="30"/>
  <c r="O10" i="30"/>
  <c r="E11" i="30"/>
  <c r="F11" i="30"/>
  <c r="G11" i="30"/>
  <c r="H11" i="30"/>
  <c r="I11" i="30"/>
  <c r="J11" i="30"/>
  <c r="K11" i="30"/>
  <c r="L11" i="30"/>
  <c r="M11" i="30"/>
  <c r="N11" i="30"/>
  <c r="O11" i="30"/>
  <c r="E12" i="30"/>
  <c r="F12" i="30"/>
  <c r="G12" i="30"/>
  <c r="H12" i="30"/>
  <c r="I12" i="30"/>
  <c r="J12" i="30"/>
  <c r="K12" i="30"/>
  <c r="L12" i="30"/>
  <c r="M12" i="30"/>
  <c r="N12" i="30"/>
  <c r="O12" i="30"/>
  <c r="E13" i="30"/>
  <c r="F13" i="30"/>
  <c r="G13" i="30"/>
  <c r="H13" i="30"/>
  <c r="I13" i="30"/>
  <c r="J13" i="30"/>
  <c r="K13" i="30"/>
  <c r="L13" i="30"/>
  <c r="M13" i="30"/>
  <c r="N13" i="30"/>
  <c r="O13" i="30"/>
  <c r="E14" i="30"/>
  <c r="F14" i="30"/>
  <c r="G14" i="30"/>
  <c r="H14" i="30"/>
  <c r="I14" i="30"/>
  <c r="J14" i="30"/>
  <c r="K14" i="30"/>
  <c r="L14" i="30"/>
  <c r="M14" i="30"/>
  <c r="N14" i="30"/>
  <c r="O14" i="30"/>
  <c r="E15" i="30"/>
  <c r="F15" i="30"/>
  <c r="G15" i="30"/>
  <c r="H15" i="30"/>
  <c r="I15" i="30"/>
  <c r="J15" i="30"/>
  <c r="K15" i="30"/>
  <c r="L15" i="30"/>
  <c r="M15" i="30"/>
  <c r="N15" i="30"/>
  <c r="O15" i="30"/>
  <c r="E16" i="30"/>
  <c r="F16" i="30"/>
  <c r="G16" i="30"/>
  <c r="H16" i="30"/>
  <c r="I16" i="30"/>
  <c r="J16" i="30"/>
  <c r="K16" i="30"/>
  <c r="L16" i="30"/>
  <c r="M16" i="30"/>
  <c r="N16" i="30"/>
  <c r="O16" i="30"/>
  <c r="E17" i="30"/>
  <c r="F17" i="30"/>
  <c r="G17" i="30"/>
  <c r="H17" i="30"/>
  <c r="I17" i="30"/>
  <c r="J17" i="30"/>
  <c r="K17" i="30"/>
  <c r="L17" i="30"/>
  <c r="M17" i="30"/>
  <c r="N17" i="30"/>
  <c r="O17" i="30"/>
  <c r="E18" i="30"/>
  <c r="F18" i="30"/>
  <c r="G18" i="30"/>
  <c r="H18" i="30"/>
  <c r="I18" i="30"/>
  <c r="J18" i="30"/>
  <c r="K18" i="30"/>
  <c r="L18" i="30"/>
  <c r="M18" i="30"/>
  <c r="N18" i="30"/>
  <c r="O18" i="30"/>
  <c r="E19" i="30"/>
  <c r="F19" i="30"/>
  <c r="G19" i="30"/>
  <c r="H19" i="30"/>
  <c r="I19" i="30"/>
  <c r="J19" i="30"/>
  <c r="K19" i="30"/>
  <c r="L19" i="30"/>
  <c r="M19" i="30"/>
  <c r="N19" i="30"/>
  <c r="O19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R19" i="30"/>
  <c r="A19" i="30"/>
  <c r="R18" i="30"/>
  <c r="A18" i="30"/>
  <c r="R17" i="30"/>
  <c r="A17" i="30"/>
  <c r="R16" i="30"/>
  <c r="A16" i="30"/>
  <c r="R15" i="30"/>
  <c r="A15" i="30"/>
  <c r="R14" i="30"/>
  <c r="A14" i="30"/>
  <c r="R13" i="30"/>
  <c r="A13" i="30"/>
  <c r="R12" i="30"/>
  <c r="A12" i="30"/>
  <c r="R11" i="30"/>
  <c r="A11" i="30"/>
  <c r="R10" i="30"/>
  <c r="A10" i="30"/>
  <c r="R9" i="30"/>
  <c r="A9" i="30"/>
  <c r="R8" i="30"/>
  <c r="A8" i="30"/>
  <c r="R7" i="30"/>
  <c r="A7" i="30"/>
  <c r="R6" i="30"/>
  <c r="A6" i="30"/>
  <c r="R5" i="30"/>
  <c r="A5" i="30"/>
  <c r="R4" i="30"/>
  <c r="A4" i="30"/>
  <c r="R3" i="30"/>
  <c r="A3" i="30"/>
  <c r="R2" i="30"/>
  <c r="A2" i="30"/>
  <c r="A26" i="30" l="1"/>
  <c r="K24" i="12"/>
  <c r="L24" i="12"/>
  <c r="M24" i="12"/>
  <c r="N24" i="12"/>
  <c r="O24" i="12"/>
  <c r="P24" i="12"/>
  <c r="U29" i="12"/>
  <c r="V29" i="12"/>
  <c r="W29" i="12"/>
  <c r="X29" i="12"/>
  <c r="Y29" i="12"/>
  <c r="Z29" i="12"/>
  <c r="AA29" i="12"/>
  <c r="AB29" i="12"/>
  <c r="AC29" i="12"/>
  <c r="AD29" i="12"/>
  <c r="AE29" i="12"/>
  <c r="T29" i="12"/>
  <c r="U24" i="12"/>
  <c r="V24" i="12"/>
  <c r="W24" i="12"/>
  <c r="X24" i="12"/>
  <c r="Y24" i="12"/>
  <c r="Z24" i="12"/>
  <c r="T24" i="12"/>
  <c r="E12" i="11"/>
  <c r="F12" i="11"/>
  <c r="G12" i="11"/>
  <c r="H12" i="11"/>
  <c r="I12" i="11"/>
  <c r="J12" i="11"/>
  <c r="K12" i="11"/>
  <c r="AA24" i="12" s="1"/>
  <c r="L12" i="11"/>
  <c r="AB24" i="12" s="1"/>
  <c r="M12" i="11"/>
  <c r="AC24" i="12" s="1"/>
  <c r="N12" i="11"/>
  <c r="AD24" i="12" s="1"/>
  <c r="O12" i="11"/>
  <c r="AE24" i="12" s="1"/>
  <c r="D12" i="11"/>
  <c r="V2" i="29"/>
  <c r="W2" i="29"/>
  <c r="X2" i="29"/>
  <c r="Y2" i="29"/>
  <c r="Z2" i="29"/>
  <c r="AA2" i="29"/>
  <c r="AB2" i="29"/>
  <c r="AC2" i="29"/>
  <c r="AD2" i="29"/>
  <c r="AE2" i="29"/>
  <c r="AF2" i="29"/>
  <c r="V3" i="29"/>
  <c r="W3" i="29"/>
  <c r="X3" i="29"/>
  <c r="Y3" i="29"/>
  <c r="Z3" i="29"/>
  <c r="AA3" i="29"/>
  <c r="AB3" i="29"/>
  <c r="AC3" i="29"/>
  <c r="AD3" i="29"/>
  <c r="AE3" i="29"/>
  <c r="AF3" i="29"/>
  <c r="V4" i="29"/>
  <c r="W4" i="29"/>
  <c r="X4" i="29"/>
  <c r="Y4" i="29"/>
  <c r="Z4" i="29"/>
  <c r="AA4" i="29"/>
  <c r="AB4" i="29"/>
  <c r="AC4" i="29"/>
  <c r="AD4" i="29"/>
  <c r="AE4" i="29"/>
  <c r="AF4" i="29"/>
  <c r="V5" i="29"/>
  <c r="W5" i="29"/>
  <c r="X5" i="29"/>
  <c r="Y5" i="29"/>
  <c r="Z5" i="29"/>
  <c r="AA5" i="29"/>
  <c r="AB5" i="29"/>
  <c r="AC5" i="29"/>
  <c r="AD5" i="29"/>
  <c r="AE5" i="29"/>
  <c r="AF5" i="29"/>
  <c r="V6" i="29"/>
  <c r="W6" i="29"/>
  <c r="X6" i="29"/>
  <c r="Y6" i="29"/>
  <c r="Z6" i="29"/>
  <c r="AA6" i="29"/>
  <c r="AB6" i="29"/>
  <c r="AC6" i="29"/>
  <c r="AD6" i="29"/>
  <c r="AE6" i="29"/>
  <c r="AF6" i="29"/>
  <c r="V7" i="29"/>
  <c r="W7" i="29"/>
  <c r="X7" i="29"/>
  <c r="Y7" i="29"/>
  <c r="Z7" i="29"/>
  <c r="AA7" i="29"/>
  <c r="AB7" i="29"/>
  <c r="AC7" i="29"/>
  <c r="AD7" i="29"/>
  <c r="AE7" i="29"/>
  <c r="AF7" i="29"/>
  <c r="V8" i="29"/>
  <c r="W8" i="29"/>
  <c r="X8" i="29"/>
  <c r="Y8" i="29"/>
  <c r="Z8" i="29"/>
  <c r="AA8" i="29"/>
  <c r="AB8" i="29"/>
  <c r="AC8" i="29"/>
  <c r="AD8" i="29"/>
  <c r="AE8" i="29"/>
  <c r="AF8" i="29"/>
  <c r="V9" i="29"/>
  <c r="W9" i="29"/>
  <c r="X9" i="29"/>
  <c r="Y9" i="29"/>
  <c r="Z9" i="29"/>
  <c r="AA9" i="29"/>
  <c r="AB9" i="29"/>
  <c r="AC9" i="29"/>
  <c r="AD9" i="29"/>
  <c r="AE9" i="29"/>
  <c r="AF9" i="29"/>
  <c r="V10" i="29"/>
  <c r="W10" i="29"/>
  <c r="X10" i="29"/>
  <c r="Y10" i="29"/>
  <c r="Z10" i="29"/>
  <c r="AA10" i="29"/>
  <c r="AB10" i="29"/>
  <c r="AC10" i="29"/>
  <c r="AD10" i="29"/>
  <c r="AE10" i="29"/>
  <c r="AF10" i="29"/>
  <c r="V11" i="29"/>
  <c r="W11" i="29"/>
  <c r="X11" i="29"/>
  <c r="Y11" i="29"/>
  <c r="Z11" i="29"/>
  <c r="AA11" i="29"/>
  <c r="AB11" i="29"/>
  <c r="AC11" i="29"/>
  <c r="AD11" i="29"/>
  <c r="AE11" i="29"/>
  <c r="AF11" i="29"/>
  <c r="V12" i="29"/>
  <c r="W12" i="29"/>
  <c r="X12" i="29"/>
  <c r="Y12" i="29"/>
  <c r="Z12" i="29"/>
  <c r="AA12" i="29"/>
  <c r="AB12" i="29"/>
  <c r="AC12" i="29"/>
  <c r="AD12" i="29"/>
  <c r="AE12" i="29"/>
  <c r="AF12" i="29"/>
  <c r="V13" i="29"/>
  <c r="W13" i="29"/>
  <c r="X13" i="29"/>
  <c r="Y13" i="29"/>
  <c r="Z13" i="29"/>
  <c r="AA13" i="29"/>
  <c r="AB13" i="29"/>
  <c r="AC13" i="29"/>
  <c r="AD13" i="29"/>
  <c r="AE13" i="29"/>
  <c r="AF13" i="29"/>
  <c r="V14" i="29"/>
  <c r="W14" i="29"/>
  <c r="X14" i="29"/>
  <c r="Y14" i="29"/>
  <c r="Z14" i="29"/>
  <c r="AA14" i="29"/>
  <c r="AB14" i="29"/>
  <c r="AC14" i="29"/>
  <c r="AD14" i="29"/>
  <c r="AE14" i="29"/>
  <c r="AF14" i="29"/>
  <c r="V15" i="29"/>
  <c r="W15" i="29"/>
  <c r="X15" i="29"/>
  <c r="Y15" i="29"/>
  <c r="Z15" i="29"/>
  <c r="AA15" i="29"/>
  <c r="AB15" i="29"/>
  <c r="AC15" i="29"/>
  <c r="AD15" i="29"/>
  <c r="AE15" i="29"/>
  <c r="AF15" i="29"/>
  <c r="V16" i="29"/>
  <c r="W16" i="29"/>
  <c r="X16" i="29"/>
  <c r="Y16" i="29"/>
  <c r="Z16" i="29"/>
  <c r="AA16" i="29"/>
  <c r="AB16" i="29"/>
  <c r="AC16" i="29"/>
  <c r="AD16" i="29"/>
  <c r="AE16" i="29"/>
  <c r="AF16" i="29"/>
  <c r="V17" i="29"/>
  <c r="W17" i="29"/>
  <c r="X17" i="29"/>
  <c r="Y17" i="29"/>
  <c r="Z17" i="29"/>
  <c r="AA17" i="29"/>
  <c r="AB17" i="29"/>
  <c r="AC17" i="29"/>
  <c r="AD17" i="29"/>
  <c r="AE17" i="29"/>
  <c r="AF17" i="29"/>
  <c r="V18" i="29"/>
  <c r="W18" i="29"/>
  <c r="X18" i="29"/>
  <c r="Y18" i="29"/>
  <c r="Z18" i="29"/>
  <c r="AA18" i="29"/>
  <c r="AB18" i="29"/>
  <c r="AC18" i="29"/>
  <c r="AD18" i="29"/>
  <c r="AE18" i="29"/>
  <c r="AF18" i="29"/>
  <c r="V19" i="29"/>
  <c r="W19" i="29"/>
  <c r="X19" i="29"/>
  <c r="Y19" i="29"/>
  <c r="Z19" i="29"/>
  <c r="AA19" i="29"/>
  <c r="AB19" i="29"/>
  <c r="AC19" i="29"/>
  <c r="AD19" i="29"/>
  <c r="AE19" i="29"/>
  <c r="AF19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R3" i="29"/>
  <c r="R2" i="29"/>
  <c r="D3" i="29"/>
  <c r="E3" i="29"/>
  <c r="F3" i="29"/>
  <c r="G3" i="29"/>
  <c r="H3" i="29"/>
  <c r="I3" i="29"/>
  <c r="J3" i="29"/>
  <c r="K3" i="29"/>
  <c r="L3" i="29"/>
  <c r="M3" i="29"/>
  <c r="N3" i="29"/>
  <c r="O3" i="29"/>
  <c r="D4" i="29"/>
  <c r="E4" i="29"/>
  <c r="F4" i="29"/>
  <c r="G4" i="29"/>
  <c r="H4" i="29"/>
  <c r="I4" i="29"/>
  <c r="J4" i="29"/>
  <c r="K4" i="29"/>
  <c r="L4" i="29"/>
  <c r="M4" i="29"/>
  <c r="N4" i="29"/>
  <c r="O4" i="29"/>
  <c r="D5" i="29"/>
  <c r="E5" i="29"/>
  <c r="F5" i="29"/>
  <c r="G5" i="29"/>
  <c r="H5" i="29"/>
  <c r="I5" i="29"/>
  <c r="J5" i="29"/>
  <c r="K5" i="29"/>
  <c r="L5" i="29"/>
  <c r="M5" i="29"/>
  <c r="N5" i="29"/>
  <c r="O5" i="29"/>
  <c r="D6" i="29"/>
  <c r="E6" i="29"/>
  <c r="F6" i="29"/>
  <c r="G6" i="29"/>
  <c r="H6" i="29"/>
  <c r="I6" i="29"/>
  <c r="J6" i="29"/>
  <c r="K6" i="29"/>
  <c r="L6" i="29"/>
  <c r="M6" i="29"/>
  <c r="N6" i="29"/>
  <c r="O6" i="29"/>
  <c r="D7" i="29"/>
  <c r="E7" i="29"/>
  <c r="F7" i="29"/>
  <c r="G7" i="29"/>
  <c r="H7" i="29"/>
  <c r="I7" i="29"/>
  <c r="J7" i="29"/>
  <c r="K7" i="29"/>
  <c r="L7" i="29"/>
  <c r="M7" i="29"/>
  <c r="N7" i="29"/>
  <c r="O7" i="29"/>
  <c r="D8" i="29"/>
  <c r="E8" i="29"/>
  <c r="F8" i="29"/>
  <c r="G8" i="29"/>
  <c r="H8" i="29"/>
  <c r="I8" i="29"/>
  <c r="J8" i="29"/>
  <c r="K8" i="29"/>
  <c r="L8" i="29"/>
  <c r="M8" i="29"/>
  <c r="N8" i="29"/>
  <c r="O8" i="29"/>
  <c r="D9" i="29"/>
  <c r="E9" i="29"/>
  <c r="F9" i="29"/>
  <c r="G9" i="29"/>
  <c r="H9" i="29"/>
  <c r="I9" i="29"/>
  <c r="J9" i="29"/>
  <c r="K9" i="29"/>
  <c r="L9" i="29"/>
  <c r="M9" i="29"/>
  <c r="N9" i="29"/>
  <c r="O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E2" i="29"/>
  <c r="F2" i="29"/>
  <c r="G2" i="29"/>
  <c r="H2" i="29"/>
  <c r="I2" i="29"/>
  <c r="J2" i="29"/>
  <c r="K2" i="29"/>
  <c r="L2" i="29"/>
  <c r="M2" i="29"/>
  <c r="N2" i="29"/>
  <c r="O2" i="29"/>
  <c r="D2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B26" i="29"/>
  <c r="A26" i="29" s="1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F4" i="12" l="1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F24" i="12"/>
  <c r="G24" i="12"/>
  <c r="H24" i="12"/>
  <c r="I24" i="12"/>
  <c r="J24" i="12"/>
  <c r="Q24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G3" i="12"/>
  <c r="H3" i="12"/>
  <c r="I3" i="12"/>
  <c r="J3" i="12"/>
  <c r="K3" i="12"/>
  <c r="L3" i="12"/>
  <c r="M3" i="12"/>
  <c r="N3" i="12"/>
  <c r="O3" i="12"/>
  <c r="P3" i="12"/>
  <c r="Q3" i="12"/>
  <c r="F3" i="12"/>
  <c r="M12" i="21" l="1"/>
  <c r="L12" i="21"/>
  <c r="K12" i="21"/>
  <c r="J12" i="21"/>
  <c r="I12" i="21"/>
  <c r="H12" i="21"/>
  <c r="G12" i="21"/>
  <c r="F12" i="21"/>
  <c r="E12" i="21"/>
  <c r="D12" i="21"/>
  <c r="C12" i="21"/>
  <c r="B12" i="21"/>
  <c r="N6" i="13" l="1"/>
  <c r="N5" i="13"/>
  <c r="N4" i="13"/>
  <c r="N3" i="13"/>
  <c r="N2" i="13"/>
  <c r="N3" i="18" l="1"/>
  <c r="N4" i="18"/>
  <c r="N5" i="18"/>
  <c r="N6" i="18"/>
  <c r="N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2" i="19"/>
  <c r="U12" i="12"/>
  <c r="V12" i="12"/>
  <c r="W12" i="12"/>
  <c r="X12" i="12"/>
  <c r="Y12" i="12"/>
  <c r="Z12" i="12"/>
  <c r="AA12" i="12"/>
  <c r="AB12" i="12"/>
  <c r="AC12" i="12"/>
  <c r="AD12" i="12"/>
  <c r="AE12" i="12"/>
  <c r="T12" i="12"/>
  <c r="U19" i="12"/>
  <c r="V19" i="12"/>
  <c r="W19" i="12"/>
  <c r="X19" i="12"/>
  <c r="Y19" i="12"/>
  <c r="Z19" i="12"/>
  <c r="AA19" i="12"/>
  <c r="AB19" i="12"/>
  <c r="AC19" i="12"/>
  <c r="AD19" i="12"/>
  <c r="AE19" i="12"/>
  <c r="T19" i="12"/>
  <c r="U30" i="12"/>
  <c r="V30" i="12"/>
  <c r="W30" i="12"/>
  <c r="X30" i="12"/>
  <c r="Y30" i="12"/>
  <c r="Z30" i="12"/>
  <c r="AA30" i="12"/>
  <c r="AB30" i="12"/>
  <c r="AC30" i="12"/>
  <c r="AD30" i="12"/>
  <c r="AE30" i="12"/>
  <c r="T30" i="12"/>
  <c r="O10" i="11"/>
  <c r="AE10" i="12" s="1"/>
  <c r="N10" i="11"/>
  <c r="AD10" i="12" s="1"/>
  <c r="M10" i="11"/>
  <c r="AC10" i="12" s="1"/>
  <c r="L10" i="11"/>
  <c r="AB10" i="12" s="1"/>
  <c r="K10" i="11"/>
  <c r="AA10" i="12" s="1"/>
  <c r="J10" i="11"/>
  <c r="Z10" i="12" s="1"/>
  <c r="I10" i="11"/>
  <c r="Y10" i="12" s="1"/>
  <c r="H10" i="11"/>
  <c r="X10" i="12" s="1"/>
  <c r="G10" i="11"/>
  <c r="W10" i="12" s="1"/>
  <c r="F10" i="11"/>
  <c r="V10" i="12" s="1"/>
  <c r="E10" i="11"/>
  <c r="U10" i="12" s="1"/>
  <c r="D10" i="11"/>
  <c r="T10" i="12" s="1"/>
  <c r="O7" i="11"/>
  <c r="AE18" i="12" s="1"/>
  <c r="N7" i="11"/>
  <c r="AD18" i="12" s="1"/>
  <c r="M7" i="11"/>
  <c r="AC18" i="12" s="1"/>
  <c r="L7" i="11"/>
  <c r="AB18" i="12" s="1"/>
  <c r="K7" i="11"/>
  <c r="AA18" i="12" s="1"/>
  <c r="J7" i="11"/>
  <c r="Z18" i="12" s="1"/>
  <c r="I7" i="11"/>
  <c r="Y18" i="12" s="1"/>
  <c r="H7" i="11"/>
  <c r="X18" i="12" s="1"/>
  <c r="G7" i="11"/>
  <c r="W18" i="12" s="1"/>
  <c r="F7" i="11"/>
  <c r="V18" i="12" s="1"/>
  <c r="E7" i="11"/>
  <c r="U18" i="12" s="1"/>
  <c r="D7" i="11"/>
  <c r="T18" i="12" s="1"/>
  <c r="O6" i="11"/>
  <c r="AE17" i="12" s="1"/>
  <c r="N6" i="11"/>
  <c r="AD17" i="12" s="1"/>
  <c r="M6" i="11"/>
  <c r="AC17" i="12" s="1"/>
  <c r="L6" i="11"/>
  <c r="AB17" i="12" s="1"/>
  <c r="K6" i="11"/>
  <c r="AA17" i="12" s="1"/>
  <c r="J6" i="11"/>
  <c r="Z17" i="12" s="1"/>
  <c r="I6" i="11"/>
  <c r="Y17" i="12" s="1"/>
  <c r="H6" i="11"/>
  <c r="X17" i="12" s="1"/>
  <c r="G6" i="11"/>
  <c r="W17" i="12" s="1"/>
  <c r="F6" i="11"/>
  <c r="V17" i="12" s="1"/>
  <c r="E6" i="11"/>
  <c r="U17" i="12" s="1"/>
  <c r="D6" i="11"/>
  <c r="T17" i="12" s="1"/>
  <c r="O4" i="11"/>
  <c r="AE27" i="12" s="1"/>
  <c r="N4" i="11"/>
  <c r="AD27" i="12" s="1"/>
  <c r="M4" i="11"/>
  <c r="AC27" i="12" s="1"/>
  <c r="L4" i="11"/>
  <c r="AB27" i="12" s="1"/>
  <c r="K4" i="11"/>
  <c r="AA27" i="12" s="1"/>
  <c r="J4" i="11"/>
  <c r="Z27" i="12" s="1"/>
  <c r="I4" i="11"/>
  <c r="Y27" i="12" s="1"/>
  <c r="H4" i="11"/>
  <c r="X27" i="12" s="1"/>
  <c r="G4" i="11"/>
  <c r="W27" i="12" s="1"/>
  <c r="F4" i="11"/>
  <c r="V27" i="12" s="1"/>
  <c r="E4" i="11"/>
  <c r="U27" i="12" s="1"/>
  <c r="D4" i="11"/>
  <c r="T27" i="12" s="1"/>
  <c r="O3" i="11"/>
  <c r="AE8" i="12" s="1"/>
  <c r="N3" i="11"/>
  <c r="AD8" i="12" s="1"/>
  <c r="M3" i="11"/>
  <c r="AC8" i="12" s="1"/>
  <c r="L3" i="11"/>
  <c r="AB8" i="12" s="1"/>
  <c r="K3" i="11"/>
  <c r="AA8" i="12" s="1"/>
  <c r="J3" i="11"/>
  <c r="Z8" i="12" s="1"/>
  <c r="I3" i="11"/>
  <c r="Y8" i="12" s="1"/>
  <c r="H3" i="11"/>
  <c r="X8" i="12" s="1"/>
  <c r="G3" i="11"/>
  <c r="W8" i="12" s="1"/>
  <c r="F3" i="11"/>
  <c r="V8" i="12" s="1"/>
  <c r="E3" i="11"/>
  <c r="U8" i="12" s="1"/>
  <c r="D3" i="11"/>
  <c r="T8" i="12" s="1"/>
  <c r="O2" i="11"/>
  <c r="AE3" i="12" s="1"/>
  <c r="N2" i="11"/>
  <c r="AD3" i="12" s="1"/>
  <c r="M2" i="11"/>
  <c r="AC3" i="12" s="1"/>
  <c r="L2" i="11"/>
  <c r="AB3" i="12" s="1"/>
  <c r="K2" i="11"/>
  <c r="AA3" i="12" s="1"/>
  <c r="J2" i="11"/>
  <c r="Z3" i="12" s="1"/>
  <c r="I2" i="11"/>
  <c r="Y3" i="12" s="1"/>
  <c r="H2" i="11"/>
  <c r="X3" i="12" s="1"/>
  <c r="G2" i="11"/>
  <c r="W3" i="12" s="1"/>
  <c r="F2" i="11"/>
  <c r="V3" i="12" s="1"/>
  <c r="E2" i="11"/>
  <c r="U3" i="12" s="1"/>
  <c r="D2" i="11"/>
  <c r="T3" i="12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2" i="19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" i="15"/>
  <c r="D3" i="16"/>
  <c r="E3" i="16"/>
  <c r="F3" i="16"/>
  <c r="G3" i="16"/>
  <c r="H3" i="16"/>
  <c r="I3" i="16"/>
  <c r="J3" i="16"/>
  <c r="K3" i="16"/>
  <c r="L3" i="16"/>
  <c r="M3" i="16"/>
  <c r="N3" i="16"/>
  <c r="O3" i="16"/>
  <c r="D4" i="16"/>
  <c r="E4" i="16"/>
  <c r="F4" i="16"/>
  <c r="G4" i="16"/>
  <c r="H4" i="16"/>
  <c r="I4" i="16"/>
  <c r="J4" i="16"/>
  <c r="K4" i="16"/>
  <c r="L4" i="16"/>
  <c r="M4" i="16"/>
  <c r="N4" i="16"/>
  <c r="O4" i="16"/>
  <c r="D5" i="16"/>
  <c r="E5" i="16"/>
  <c r="F5" i="16"/>
  <c r="G5" i="16"/>
  <c r="H5" i="16"/>
  <c r="I5" i="16"/>
  <c r="J5" i="16"/>
  <c r="K5" i="16"/>
  <c r="L5" i="16"/>
  <c r="M5" i="16"/>
  <c r="N5" i="16"/>
  <c r="O5" i="16"/>
  <c r="D6" i="16"/>
  <c r="E6" i="16"/>
  <c r="F6" i="16"/>
  <c r="G6" i="16"/>
  <c r="H6" i="16"/>
  <c r="I6" i="16"/>
  <c r="J6" i="16"/>
  <c r="K6" i="16"/>
  <c r="L6" i="16"/>
  <c r="M6" i="16"/>
  <c r="N6" i="16"/>
  <c r="O6" i="16"/>
  <c r="D7" i="16"/>
  <c r="E7" i="16"/>
  <c r="F7" i="16"/>
  <c r="G7" i="16"/>
  <c r="H7" i="16"/>
  <c r="I7" i="16"/>
  <c r="J7" i="16"/>
  <c r="K7" i="16"/>
  <c r="L7" i="16"/>
  <c r="M7" i="16"/>
  <c r="N7" i="16"/>
  <c r="O7" i="16"/>
  <c r="D8" i="16"/>
  <c r="E8" i="16"/>
  <c r="F8" i="16"/>
  <c r="G8" i="16"/>
  <c r="H8" i="16"/>
  <c r="I8" i="16"/>
  <c r="J8" i="16"/>
  <c r="K8" i="16"/>
  <c r="L8" i="16"/>
  <c r="M8" i="16"/>
  <c r="N8" i="16"/>
  <c r="O8" i="16"/>
  <c r="D9" i="16"/>
  <c r="E9" i="16"/>
  <c r="F9" i="16"/>
  <c r="G9" i="16"/>
  <c r="H9" i="16"/>
  <c r="I9" i="16"/>
  <c r="J9" i="16"/>
  <c r="K9" i="16"/>
  <c r="L9" i="16"/>
  <c r="M9" i="16"/>
  <c r="N9" i="16"/>
  <c r="O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E2" i="16"/>
  <c r="F2" i="16"/>
  <c r="G2" i="16"/>
  <c r="H2" i="16"/>
  <c r="I2" i="16"/>
  <c r="J2" i="16"/>
  <c r="K2" i="16"/>
  <c r="L2" i="16"/>
  <c r="M2" i="16"/>
  <c r="N2" i="16"/>
  <c r="O2" i="16"/>
  <c r="D2" i="16"/>
  <c r="E3" i="19"/>
  <c r="F3" i="19"/>
  <c r="G3" i="19"/>
  <c r="H3" i="19"/>
  <c r="I3" i="19"/>
  <c r="J3" i="19"/>
  <c r="K3" i="19"/>
  <c r="L3" i="19"/>
  <c r="M3" i="19"/>
  <c r="N3" i="19"/>
  <c r="O3" i="19"/>
  <c r="P3" i="19"/>
  <c r="E4" i="19"/>
  <c r="F4" i="19"/>
  <c r="G4" i="19"/>
  <c r="H4" i="19"/>
  <c r="I4" i="19"/>
  <c r="J4" i="19"/>
  <c r="K4" i="19"/>
  <c r="L4" i="19"/>
  <c r="M4" i="19"/>
  <c r="N4" i="19"/>
  <c r="O4" i="19"/>
  <c r="P4" i="19"/>
  <c r="E5" i="19"/>
  <c r="F5" i="19"/>
  <c r="G5" i="19"/>
  <c r="H5" i="19"/>
  <c r="I5" i="19"/>
  <c r="J5" i="19"/>
  <c r="K5" i="19"/>
  <c r="L5" i="19"/>
  <c r="M5" i="19"/>
  <c r="N5" i="19"/>
  <c r="O5" i="19"/>
  <c r="P5" i="19"/>
  <c r="E6" i="19"/>
  <c r="F6" i="19"/>
  <c r="G6" i="19"/>
  <c r="H6" i="19"/>
  <c r="I6" i="19"/>
  <c r="J6" i="19"/>
  <c r="K6" i="19"/>
  <c r="L6" i="19"/>
  <c r="M6" i="19"/>
  <c r="N6" i="19"/>
  <c r="O6" i="19"/>
  <c r="P6" i="19"/>
  <c r="E7" i="19"/>
  <c r="F7" i="19"/>
  <c r="G7" i="19"/>
  <c r="H7" i="19"/>
  <c r="I7" i="19"/>
  <c r="J7" i="19"/>
  <c r="K7" i="19"/>
  <c r="L7" i="19"/>
  <c r="M7" i="19"/>
  <c r="N7" i="19"/>
  <c r="O7" i="19"/>
  <c r="P7" i="19"/>
  <c r="E8" i="19"/>
  <c r="F8" i="19"/>
  <c r="G8" i="19"/>
  <c r="H8" i="19"/>
  <c r="I8" i="19"/>
  <c r="J8" i="19"/>
  <c r="K8" i="19"/>
  <c r="L8" i="19"/>
  <c r="M8" i="19"/>
  <c r="N8" i="19"/>
  <c r="O8" i="19"/>
  <c r="P8" i="19"/>
  <c r="E9" i="19"/>
  <c r="F9" i="19"/>
  <c r="G9" i="19"/>
  <c r="H9" i="19"/>
  <c r="I9" i="19"/>
  <c r="J9" i="19"/>
  <c r="K9" i="19"/>
  <c r="L9" i="19"/>
  <c r="M9" i="19"/>
  <c r="N9" i="19"/>
  <c r="O9" i="19"/>
  <c r="P9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F2" i="19"/>
  <c r="G2" i="19"/>
  <c r="H2" i="19"/>
  <c r="I2" i="19"/>
  <c r="J2" i="19"/>
  <c r="K2" i="19"/>
  <c r="L2" i="19"/>
  <c r="M2" i="19"/>
  <c r="N2" i="19"/>
  <c r="O2" i="19"/>
  <c r="P2" i="19"/>
  <c r="E2" i="19"/>
  <c r="C2" i="20" l="1"/>
  <c r="D2" i="20"/>
  <c r="E2" i="20"/>
  <c r="F2" i="20"/>
  <c r="G2" i="20"/>
  <c r="H2" i="20"/>
  <c r="I2" i="20"/>
  <c r="J2" i="20"/>
  <c r="K2" i="20"/>
  <c r="L2" i="20"/>
  <c r="M2" i="20"/>
  <c r="C3" i="20"/>
  <c r="D3" i="20"/>
  <c r="E3" i="20"/>
  <c r="F3" i="20"/>
  <c r="G3" i="20"/>
  <c r="H3" i="20"/>
  <c r="I3" i="20"/>
  <c r="J3" i="20"/>
  <c r="K3" i="20"/>
  <c r="L3" i="20"/>
  <c r="M3" i="20"/>
  <c r="C4" i="20"/>
  <c r="D4" i="20"/>
  <c r="E4" i="20"/>
  <c r="F4" i="20"/>
  <c r="G4" i="20"/>
  <c r="H4" i="20"/>
  <c r="I4" i="20"/>
  <c r="J4" i="20"/>
  <c r="K4" i="20"/>
  <c r="L4" i="20"/>
  <c r="M4" i="20"/>
  <c r="C5" i="20"/>
  <c r="D5" i="20"/>
  <c r="E5" i="20"/>
  <c r="F5" i="20"/>
  <c r="G5" i="20"/>
  <c r="H5" i="20"/>
  <c r="I5" i="20"/>
  <c r="J5" i="20"/>
  <c r="K5" i="20"/>
  <c r="L5" i="20"/>
  <c r="M5" i="20"/>
  <c r="C6" i="20"/>
  <c r="D6" i="20"/>
  <c r="E6" i="20"/>
  <c r="F6" i="20"/>
  <c r="G6" i="20"/>
  <c r="H6" i="20"/>
  <c r="I6" i="20"/>
  <c r="J6" i="20"/>
  <c r="K6" i="20"/>
  <c r="L6" i="20"/>
  <c r="M6" i="20"/>
  <c r="C7" i="20"/>
  <c r="D7" i="20"/>
  <c r="E7" i="20"/>
  <c r="F7" i="20"/>
  <c r="G7" i="20"/>
  <c r="H7" i="20"/>
  <c r="I7" i="20"/>
  <c r="J7" i="20"/>
  <c r="K7" i="20"/>
  <c r="L7" i="20"/>
  <c r="M7" i="20"/>
  <c r="C8" i="20"/>
  <c r="D8" i="20"/>
  <c r="E8" i="20"/>
  <c r="F8" i="20"/>
  <c r="G8" i="20"/>
  <c r="H8" i="20"/>
  <c r="I8" i="20"/>
  <c r="J8" i="20"/>
  <c r="K8" i="20"/>
  <c r="L8" i="20"/>
  <c r="M8" i="20"/>
  <c r="C9" i="20"/>
  <c r="D9" i="20"/>
  <c r="E9" i="20"/>
  <c r="F9" i="20"/>
  <c r="G9" i="20"/>
  <c r="H9" i="20"/>
  <c r="I9" i="20"/>
  <c r="J9" i="20"/>
  <c r="K9" i="20"/>
  <c r="L9" i="20"/>
  <c r="M9" i="20"/>
  <c r="B3" i="20"/>
  <c r="B4" i="20"/>
  <c r="B5" i="20"/>
  <c r="B6" i="20"/>
  <c r="B7" i="20"/>
  <c r="B8" i="20"/>
  <c r="B9" i="20"/>
  <c r="B2" i="20"/>
  <c r="B6" i="18"/>
  <c r="C6" i="18"/>
  <c r="D6" i="18"/>
  <c r="E6" i="18"/>
  <c r="F6" i="18"/>
  <c r="G6" i="18"/>
  <c r="H6" i="18"/>
  <c r="I6" i="18"/>
  <c r="J6" i="18"/>
  <c r="K6" i="18"/>
  <c r="L6" i="18"/>
  <c r="M6" i="18"/>
  <c r="B4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B5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" i="15"/>
  <c r="C2" i="14"/>
  <c r="D3" i="17"/>
  <c r="C3" i="17"/>
  <c r="B3" i="17"/>
  <c r="D2" i="14" l="1"/>
  <c r="E3" i="15" l="1"/>
  <c r="F3" i="15"/>
  <c r="G3" i="15"/>
  <c r="H3" i="15"/>
  <c r="I3" i="15"/>
  <c r="J3" i="15"/>
  <c r="K3" i="15"/>
  <c r="L3" i="15"/>
  <c r="M3" i="15"/>
  <c r="N3" i="15"/>
  <c r="O3" i="15"/>
  <c r="E4" i="15"/>
  <c r="F4" i="15"/>
  <c r="G4" i="15"/>
  <c r="H4" i="15"/>
  <c r="I4" i="15"/>
  <c r="J4" i="15"/>
  <c r="K4" i="15"/>
  <c r="L4" i="15"/>
  <c r="M4" i="15"/>
  <c r="N4" i="15"/>
  <c r="O4" i="15"/>
  <c r="E5" i="15"/>
  <c r="F5" i="15"/>
  <c r="G5" i="15"/>
  <c r="H5" i="15"/>
  <c r="I5" i="15"/>
  <c r="J5" i="15"/>
  <c r="K5" i="15"/>
  <c r="L5" i="15"/>
  <c r="M5" i="15"/>
  <c r="N5" i="15"/>
  <c r="O5" i="15"/>
  <c r="E6" i="15"/>
  <c r="F6" i="15"/>
  <c r="G6" i="15"/>
  <c r="H6" i="15"/>
  <c r="I6" i="15"/>
  <c r="J6" i="15"/>
  <c r="K6" i="15"/>
  <c r="L6" i="15"/>
  <c r="M6" i="15"/>
  <c r="N6" i="15"/>
  <c r="O6" i="15"/>
  <c r="E7" i="15"/>
  <c r="F7" i="15"/>
  <c r="G7" i="15"/>
  <c r="H7" i="15"/>
  <c r="I7" i="15"/>
  <c r="J7" i="15"/>
  <c r="K7" i="15"/>
  <c r="L7" i="15"/>
  <c r="M7" i="15"/>
  <c r="N7" i="15"/>
  <c r="O7" i="15"/>
  <c r="E8" i="15"/>
  <c r="F8" i="15"/>
  <c r="G8" i="15"/>
  <c r="H8" i="15"/>
  <c r="I8" i="15"/>
  <c r="J8" i="15"/>
  <c r="K8" i="15"/>
  <c r="L8" i="15"/>
  <c r="M8" i="15"/>
  <c r="N8" i="15"/>
  <c r="O8" i="15"/>
  <c r="E9" i="15"/>
  <c r="F9" i="15"/>
  <c r="G9" i="15"/>
  <c r="H9" i="15"/>
  <c r="I9" i="15"/>
  <c r="J9" i="15"/>
  <c r="K9" i="15"/>
  <c r="L9" i="15"/>
  <c r="M9" i="15"/>
  <c r="N9" i="15"/>
  <c r="O9" i="15"/>
  <c r="E10" i="15"/>
  <c r="F10" i="15"/>
  <c r="G10" i="15"/>
  <c r="H10" i="15"/>
  <c r="I10" i="15"/>
  <c r="J10" i="15"/>
  <c r="K10" i="15"/>
  <c r="L10" i="15"/>
  <c r="M10" i="15"/>
  <c r="N10" i="15"/>
  <c r="O10" i="15"/>
  <c r="E11" i="15"/>
  <c r="F11" i="15"/>
  <c r="G11" i="15"/>
  <c r="H11" i="15"/>
  <c r="I11" i="15"/>
  <c r="J11" i="15"/>
  <c r="K11" i="15"/>
  <c r="L11" i="15"/>
  <c r="M11" i="15"/>
  <c r="N11" i="15"/>
  <c r="O11" i="15"/>
  <c r="E12" i="15"/>
  <c r="F12" i="15"/>
  <c r="G12" i="15"/>
  <c r="H12" i="15"/>
  <c r="I12" i="15"/>
  <c r="J12" i="15"/>
  <c r="K12" i="15"/>
  <c r="L12" i="15"/>
  <c r="M12" i="15"/>
  <c r="N12" i="15"/>
  <c r="O12" i="15"/>
  <c r="E13" i="15"/>
  <c r="F13" i="15"/>
  <c r="G13" i="15"/>
  <c r="H13" i="15"/>
  <c r="I13" i="15"/>
  <c r="J13" i="15"/>
  <c r="K13" i="15"/>
  <c r="L13" i="15"/>
  <c r="M13" i="15"/>
  <c r="N13" i="15"/>
  <c r="O13" i="15"/>
  <c r="E14" i="15"/>
  <c r="F14" i="15"/>
  <c r="G14" i="15"/>
  <c r="H14" i="15"/>
  <c r="I14" i="15"/>
  <c r="J14" i="15"/>
  <c r="K14" i="15"/>
  <c r="L14" i="15"/>
  <c r="M14" i="15"/>
  <c r="N14" i="15"/>
  <c r="O14" i="15"/>
  <c r="E15" i="15"/>
  <c r="F15" i="15"/>
  <c r="G15" i="15"/>
  <c r="H15" i="15"/>
  <c r="I15" i="15"/>
  <c r="J15" i="15"/>
  <c r="K15" i="15"/>
  <c r="L15" i="15"/>
  <c r="M15" i="15"/>
  <c r="N15" i="15"/>
  <c r="O15" i="15"/>
  <c r="E16" i="15"/>
  <c r="F16" i="15"/>
  <c r="G16" i="15"/>
  <c r="H16" i="15"/>
  <c r="I16" i="15"/>
  <c r="J16" i="15"/>
  <c r="K16" i="15"/>
  <c r="L16" i="15"/>
  <c r="M16" i="15"/>
  <c r="N16" i="15"/>
  <c r="O16" i="15"/>
  <c r="E17" i="15"/>
  <c r="F17" i="15"/>
  <c r="G17" i="15"/>
  <c r="H17" i="15"/>
  <c r="I17" i="15"/>
  <c r="J17" i="15"/>
  <c r="K17" i="15"/>
  <c r="L17" i="15"/>
  <c r="M17" i="15"/>
  <c r="N17" i="15"/>
  <c r="O17" i="15"/>
  <c r="E18" i="15"/>
  <c r="F18" i="15"/>
  <c r="G18" i="15"/>
  <c r="H18" i="15"/>
  <c r="I18" i="15"/>
  <c r="J18" i="15"/>
  <c r="K18" i="15"/>
  <c r="L18" i="15"/>
  <c r="M18" i="15"/>
  <c r="N18" i="15"/>
  <c r="O18" i="15"/>
  <c r="E19" i="15"/>
  <c r="F19" i="15"/>
  <c r="G19" i="15"/>
  <c r="H19" i="15"/>
  <c r="I19" i="15"/>
  <c r="J19" i="15"/>
  <c r="K19" i="15"/>
  <c r="L19" i="15"/>
  <c r="M19" i="15"/>
  <c r="N19" i="15"/>
  <c r="O19" i="15"/>
  <c r="E20" i="15"/>
  <c r="F20" i="15"/>
  <c r="G20" i="15"/>
  <c r="H20" i="15"/>
  <c r="I20" i="15"/>
  <c r="J20" i="15"/>
  <c r="K20" i="15"/>
  <c r="L20" i="15"/>
  <c r="M20" i="15"/>
  <c r="N20" i="15"/>
  <c r="O20" i="15"/>
  <c r="E2" i="15"/>
  <c r="F2" i="15"/>
  <c r="G2" i="15"/>
  <c r="H2" i="15"/>
  <c r="I2" i="15"/>
  <c r="J2" i="15"/>
  <c r="K2" i="15"/>
  <c r="L2" i="15"/>
  <c r="M2" i="15"/>
  <c r="N2" i="15"/>
  <c r="O2" i="15"/>
  <c r="E2" i="14"/>
  <c r="F2" i="14"/>
  <c r="G2" i="14"/>
  <c r="H2" i="14"/>
  <c r="I2" i="14"/>
  <c r="J2" i="14"/>
  <c r="K2" i="14"/>
  <c r="L2" i="14"/>
  <c r="M2" i="14"/>
  <c r="N2" i="14"/>
  <c r="O2" i="14"/>
  <c r="B3" i="13"/>
  <c r="C3" i="13"/>
  <c r="D3" i="13"/>
  <c r="E3" i="13"/>
  <c r="F3" i="13"/>
  <c r="G3" i="13"/>
  <c r="H3" i="13"/>
  <c r="I3" i="13"/>
  <c r="J3" i="13"/>
  <c r="K3" i="13"/>
  <c r="L3" i="13"/>
  <c r="M3" i="13"/>
  <c r="B4" i="13"/>
  <c r="C4" i="13"/>
  <c r="D4" i="13"/>
  <c r="E4" i="13"/>
  <c r="F4" i="13"/>
  <c r="G4" i="13"/>
  <c r="H4" i="13"/>
  <c r="I4" i="13"/>
  <c r="J4" i="13"/>
  <c r="K4" i="13"/>
  <c r="L4" i="13"/>
  <c r="M4" i="13"/>
  <c r="B5" i="13"/>
  <c r="C5" i="13"/>
  <c r="D5" i="13"/>
  <c r="E5" i="13"/>
  <c r="F5" i="13"/>
  <c r="G5" i="13"/>
  <c r="H5" i="13"/>
  <c r="I5" i="13"/>
  <c r="J5" i="13"/>
  <c r="K5" i="13"/>
  <c r="L5" i="13"/>
  <c r="M5" i="13"/>
  <c r="B6" i="13"/>
  <c r="C6" i="13"/>
  <c r="D6" i="13"/>
  <c r="E6" i="13"/>
  <c r="F6" i="13"/>
  <c r="G6" i="13"/>
  <c r="H6" i="13"/>
  <c r="I6" i="13"/>
  <c r="J6" i="13"/>
  <c r="K6" i="13"/>
  <c r="L6" i="13"/>
  <c r="M6" i="13"/>
  <c r="C2" i="13"/>
  <c r="D2" i="13"/>
  <c r="E2" i="13"/>
  <c r="F2" i="13"/>
  <c r="G2" i="13"/>
  <c r="H2" i="13"/>
  <c r="I2" i="13"/>
  <c r="J2" i="13"/>
  <c r="K2" i="13"/>
  <c r="L2" i="13"/>
  <c r="M2" i="13"/>
  <c r="B2" i="13"/>
</calcChain>
</file>

<file path=xl/sharedStrings.xml><?xml version="1.0" encoding="utf-8"?>
<sst xmlns="http://schemas.openxmlformats.org/spreadsheetml/2006/main" count="2355" uniqueCount="177">
  <si>
    <t>j1</t>
  </si>
  <si>
    <t>j4</t>
  </si>
  <si>
    <t>j18</t>
  </si>
  <si>
    <t>j5</t>
  </si>
  <si>
    <t>j6</t>
  </si>
  <si>
    <t>j7</t>
  </si>
  <si>
    <t>j9</t>
  </si>
  <si>
    <t>j12</t>
  </si>
  <si>
    <t>j14</t>
  </si>
  <si>
    <t>j17</t>
  </si>
  <si>
    <t>j20</t>
  </si>
  <si>
    <t>j19</t>
  </si>
  <si>
    <t>j21</t>
  </si>
  <si>
    <t>j23</t>
  </si>
  <si>
    <t>j24</t>
  </si>
  <si>
    <t>j25</t>
  </si>
  <si>
    <t>j29</t>
  </si>
  <si>
    <t>j30</t>
  </si>
  <si>
    <t>j31</t>
  </si>
  <si>
    <t>j32</t>
  </si>
  <si>
    <t>j33</t>
  </si>
  <si>
    <t>j34</t>
  </si>
  <si>
    <t>j37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</si>
  <si>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</si>
  <si>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</si>
  <si>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</si>
  <si>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</si>
  <si>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</si>
  <si>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</si>
  <si>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</si>
  <si>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</si>
  <si>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</si>
  <si>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</si>
  <si>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</si>
  <si>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</si>
  <si>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 Mm3/month</t>
  </si>
  <si>
    <t>cfs</t>
  </si>
  <si>
    <t>L2</t>
  </si>
  <si>
    <t>L3</t>
  </si>
  <si>
    <t>L4</t>
  </si>
  <si>
    <t>L5</t>
  </si>
  <si>
    <t>L8</t>
  </si>
  <si>
    <t>L9</t>
  </si>
  <si>
    <t>L11</t>
  </si>
  <si>
    <t>L12</t>
  </si>
  <si>
    <t>L13</t>
  </si>
  <si>
    <t>L14</t>
  </si>
  <si>
    <t>L16</t>
  </si>
  <si>
    <t>L17</t>
  </si>
  <si>
    <t>L28</t>
  </si>
  <si>
    <t>L27</t>
  </si>
  <si>
    <t>L25</t>
  </si>
  <si>
    <t>L22</t>
  </si>
  <si>
    <t>L21</t>
  </si>
  <si>
    <t>L23</t>
  </si>
  <si>
    <t>L24</t>
  </si>
  <si>
    <t>L19</t>
  </si>
  <si>
    <t>L1</t>
  </si>
  <si>
    <t>Link</t>
  </si>
  <si>
    <t>StartNode</t>
  </si>
  <si>
    <t>EndNode</t>
  </si>
  <si>
    <t>L7</t>
  </si>
  <si>
    <t>j3</t>
  </si>
  <si>
    <t>j8</t>
  </si>
  <si>
    <t>j13</t>
  </si>
  <si>
    <t>j22</t>
  </si>
  <si>
    <t>j27</t>
  </si>
  <si>
    <t>j28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</si>
  <si>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</si>
  <si>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</si>
  <si>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</si>
  <si>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</si>
  <si>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</si>
  <si>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</si>
  <si>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</si>
  <si>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</si>
  <si>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</si>
  <si>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</si>
  <si>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</si>
  <si>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</si>
  <si>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cottonwood</t>
  </si>
  <si>
    <t>trout</t>
  </si>
  <si>
    <t>Model Recommended</t>
  </si>
  <si>
    <t>Current Flow</t>
  </si>
  <si>
    <t>1Mm2</t>
  </si>
  <si>
    <t>acre</t>
  </si>
  <si>
    <t>Conc</t>
  </si>
  <si>
    <t>j16</t>
  </si>
  <si>
    <t>j15</t>
  </si>
  <si>
    <t>j39</t>
  </si>
  <si>
    <t>URL</t>
  </si>
  <si>
    <t>NodeID</t>
  </si>
  <si>
    <t>Jan_Stor</t>
  </si>
  <si>
    <t>Feb_Stor</t>
  </si>
  <si>
    <t>Mar_Stor</t>
  </si>
  <si>
    <t>Apr_Stor</t>
  </si>
  <si>
    <t>May_Stor</t>
  </si>
  <si>
    <t>Jun_Stor</t>
  </si>
  <si>
    <t>Jul_Stor</t>
  </si>
  <si>
    <t>Aug_Stor</t>
  </si>
  <si>
    <t>Sep_Stor</t>
  </si>
  <si>
    <t>Oct_Stor</t>
  </si>
  <si>
    <t>Nov_Stor</t>
  </si>
  <si>
    <t>Dec_Stor</t>
  </si>
  <si>
    <t>Jan_Releases</t>
  </si>
  <si>
    <t>Feb_Releases</t>
  </si>
  <si>
    <t>Mar_Releases</t>
  </si>
  <si>
    <t>Apr_Releases</t>
  </si>
  <si>
    <t>May_Releases</t>
  </si>
  <si>
    <t>Jun_Releases</t>
  </si>
  <si>
    <t>Jul_Releases</t>
  </si>
  <si>
    <t>Aug_Releases</t>
  </si>
  <si>
    <t>Sep_Releases</t>
  </si>
  <si>
    <t>Oct_Releases</t>
  </si>
  <si>
    <t>Nov_Releases</t>
  </si>
  <si>
    <t>Dec_Releases</t>
  </si>
  <si>
    <t>j36</t>
  </si>
  <si>
    <t>NA</t>
  </si>
  <si>
    <t>j1j4</t>
  </si>
  <si>
    <t>j3j18</t>
  </si>
  <si>
    <t>j4j3</t>
  </si>
  <si>
    <t>j4j5</t>
  </si>
  <si>
    <t>j5j18</t>
  </si>
  <si>
    <t>j6j5</t>
  </si>
  <si>
    <t>j7j8</t>
  </si>
  <si>
    <t>j7j9</t>
  </si>
  <si>
    <t>j8j9</t>
  </si>
  <si>
    <t>j9j12</t>
  </si>
  <si>
    <t>j12j14</t>
  </si>
  <si>
    <t>j14j17</t>
  </si>
  <si>
    <t>j17j20</t>
  </si>
  <si>
    <t>j18j7</t>
  </si>
  <si>
    <t>j19j20</t>
  </si>
  <si>
    <t>j20j21</t>
  </si>
  <si>
    <t>j21j23</t>
  </si>
  <si>
    <t>j22j20</t>
  </si>
  <si>
    <t>j24j7</t>
  </si>
  <si>
    <t>j25j24</t>
  </si>
  <si>
    <t>j28j24</t>
  </si>
  <si>
    <t>j29j24</t>
  </si>
  <si>
    <t>j29j28</t>
  </si>
  <si>
    <t>j30j25</t>
  </si>
  <si>
    <t>j31j30</t>
  </si>
  <si>
    <t>j32j29</t>
  </si>
  <si>
    <t>j33j32</t>
  </si>
  <si>
    <t>j34j33</t>
  </si>
  <si>
    <t>j36j7</t>
  </si>
  <si>
    <t>j37j1</t>
  </si>
  <si>
    <t>Stateline</t>
  </si>
  <si>
    <t>Cub</t>
  </si>
  <si>
    <t>BLKsmith</t>
  </si>
  <si>
    <t>East Fork</t>
  </si>
  <si>
    <t>Malad</t>
  </si>
  <si>
    <t>Corinne</t>
  </si>
  <si>
    <t>Conrinne</t>
  </si>
  <si>
    <t>Paradise</t>
  </si>
  <si>
    <t>Cutler</t>
  </si>
  <si>
    <t>S_URL</t>
  </si>
  <si>
    <t>R_URL</t>
  </si>
  <si>
    <t>Hyrum</t>
  </si>
  <si>
    <t>Max</t>
  </si>
  <si>
    <t>Min</t>
  </si>
  <si>
    <t>Porcupine</t>
  </si>
  <si>
    <t>Date</t>
  </si>
  <si>
    <t>Storage (a-f)</t>
  </si>
  <si>
    <t>Releases (cfs)</t>
  </si>
  <si>
    <t xml:space="preserve"> </t>
  </si>
  <si>
    <t>Calculated from Daily</t>
  </si>
  <si>
    <t>Floodplain</t>
  </si>
  <si>
    <t>Aquatic</t>
  </si>
  <si>
    <t>Wetlands</t>
  </si>
  <si>
    <t>Mendon</t>
  </si>
  <si>
    <t>Mendon cfs</t>
  </si>
  <si>
    <t>Floodplain Habitat</t>
  </si>
  <si>
    <t>Aquatic Habitat</t>
  </si>
  <si>
    <t>j35</t>
  </si>
  <si>
    <t>j38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</si>
</sst>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1" fillId="2" borderId="1" xfId="0" quotePrefix="1" applyFont="1" applyFill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3" borderId="1" xfId="0" quotePrefix="1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0" borderId="0" xfId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15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4" borderId="0" xfId="0" quotePrefix="1" applyFill="1"/>
    <xf numFmtId="0" fontId="0" fillId="4" borderId="0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3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5.xml"/><Relationship Id="rId30" Type="http://schemas.openxmlformats.org/officeDocument/2006/relationships/chartsheet" Target="chartsheets/sheet5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L2 - Below Oneida Reservoir</a:t>
            </a:r>
          </a:p>
        </c:rich>
      </c:tx>
      <c:layout>
        <c:manualLayout>
          <c:xMode val="edge"/>
          <c:yMode val="edge"/>
          <c:x val="0.2997780469806424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0037535270962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Q_Analysis_Cfs!$T$3:$AE$3</c:f>
              <c:numCache>
                <c:formatCode>General</c:formatCode>
                <c:ptCount val="12"/>
                <c:pt idx="0">
                  <c:v>310.46908599969049</c:v>
                </c:pt>
                <c:pt idx="1">
                  <c:v>299.25892859970168</c:v>
                </c:pt>
                <c:pt idx="2">
                  <c:v>509.04569889949249</c:v>
                </c:pt>
                <c:pt idx="3">
                  <c:v>1039.2555559989639</c:v>
                </c:pt>
                <c:pt idx="4">
                  <c:v>1245.4543009987585</c:v>
                </c:pt>
                <c:pt idx="5">
                  <c:v>898.42499999910433</c:v>
                </c:pt>
                <c:pt idx="6">
                  <c:v>730.87903229927133</c:v>
                </c:pt>
                <c:pt idx="7">
                  <c:v>753.97311829924831</c:v>
                </c:pt>
                <c:pt idx="8">
                  <c:v>443.16249999955824</c:v>
                </c:pt>
                <c:pt idx="9">
                  <c:v>417.97043009958333</c:v>
                </c:pt>
                <c:pt idx="10">
                  <c:v>434.08749999956723</c:v>
                </c:pt>
                <c:pt idx="11">
                  <c:v>423.49999999957782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8-4366-99BF-0D6D8408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1256"/>
        <c:axId val="2070615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Q_Analysis_Cfs!$F$3:$Q$3</c:f>
              <c:numCache>
                <c:formatCode>General</c:formatCode>
                <c:ptCount val="12"/>
                <c:pt idx="0">
                  <c:v>285.58602149971534</c:v>
                </c:pt>
                <c:pt idx="1">
                  <c:v>357.05803569964405</c:v>
                </c:pt>
                <c:pt idx="2">
                  <c:v>398.29166669960296</c:v>
                </c:pt>
                <c:pt idx="3">
                  <c:v>363.14863775841638</c:v>
                </c:pt>
                <c:pt idx="4">
                  <c:v>242.08496303487235</c:v>
                </c:pt>
                <c:pt idx="5">
                  <c:v>902.69735519299229</c:v>
                </c:pt>
                <c:pt idx="6">
                  <c:v>1025.456073951648</c:v>
                </c:pt>
                <c:pt idx="7">
                  <c:v>896.50640539299843</c:v>
                </c:pt>
                <c:pt idx="8">
                  <c:v>427.97924647590861</c:v>
                </c:pt>
                <c:pt idx="9">
                  <c:v>215.26970347612061</c:v>
                </c:pt>
                <c:pt idx="10">
                  <c:v>285.5263888997153</c:v>
                </c:pt>
                <c:pt idx="11">
                  <c:v>295.18145159970572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8-4366-99BF-0D6D8408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1256"/>
        <c:axId val="207061592"/>
      </c:lineChart>
      <c:catAx>
        <c:axId val="20668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1592"/>
        <c:crosses val="autoZero"/>
        <c:auto val="1"/>
        <c:lblAlgn val="ctr"/>
        <c:lblOffset val="100"/>
        <c:noMultiLvlLbl val="0"/>
      </c:catAx>
      <c:valAx>
        <c:axId val="2070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59218992912377"/>
          <c:y val="0.17492563429571301"/>
          <c:w val="0.40761738778116374"/>
          <c:h val="0.1991396908719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L19 - East Fork Little Bear</a:t>
            </a:r>
          </a:p>
        </c:rich>
      </c:tx>
      <c:layout>
        <c:manualLayout>
          <c:xMode val="edge"/>
          <c:yMode val="edge"/>
          <c:x val="0.302089592404851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Q_Analysis_Cfs!$T$30:$AE$30</c:f>
              <c:numCache>
                <c:formatCode>General</c:formatCode>
                <c:ptCount val="12"/>
                <c:pt idx="0">
                  <c:v>55.531518799944635</c:v>
                </c:pt>
                <c:pt idx="1">
                  <c:v>0</c:v>
                </c:pt>
                <c:pt idx="2">
                  <c:v>226.56599459977411</c:v>
                </c:pt>
                <c:pt idx="3">
                  <c:v>429.86090279957142</c:v>
                </c:pt>
                <c:pt idx="4">
                  <c:v>426.40302419957493</c:v>
                </c:pt>
                <c:pt idx="5">
                  <c:v>224.71548609977597</c:v>
                </c:pt>
                <c:pt idx="6">
                  <c:v>109.94899194989041</c:v>
                </c:pt>
                <c:pt idx="7">
                  <c:v>78.715053749921523</c:v>
                </c:pt>
                <c:pt idx="8">
                  <c:v>75.751041649924488</c:v>
                </c:pt>
                <c:pt idx="9">
                  <c:v>78.259677399921983</c:v>
                </c:pt>
                <c:pt idx="10">
                  <c:v>87.153611099913107</c:v>
                </c:pt>
                <c:pt idx="11">
                  <c:v>71.786827949928437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E-4808-B88B-A4EC1287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Q_Analysis_Cfs!$F$30:$Q$30</c:f>
              <c:numCache>
                <c:formatCode>General</c:formatCode>
                <c:ptCount val="12"/>
                <c:pt idx="0">
                  <c:v>75.275335999924948</c:v>
                </c:pt>
                <c:pt idx="1">
                  <c:v>17.924925594982135</c:v>
                </c:pt>
                <c:pt idx="2">
                  <c:v>179.0279569998215</c:v>
                </c:pt>
                <c:pt idx="3">
                  <c:v>372.3859027996287</c:v>
                </c:pt>
                <c:pt idx="4">
                  <c:v>405.54516129959569</c:v>
                </c:pt>
                <c:pt idx="5">
                  <c:v>216.03541664978465</c:v>
                </c:pt>
                <c:pt idx="6">
                  <c:v>103.40295699989692</c:v>
                </c:pt>
                <c:pt idx="7">
                  <c:v>82.447513449917793</c:v>
                </c:pt>
                <c:pt idx="8">
                  <c:v>87.624166649912652</c:v>
                </c:pt>
                <c:pt idx="9">
                  <c:v>90.026276899910258</c:v>
                </c:pt>
                <c:pt idx="10">
                  <c:v>97.783124999902512</c:v>
                </c:pt>
                <c:pt idx="11">
                  <c:v>88.334879049911933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E-4808-B88B-A4EC1287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90793264246417"/>
          <c:y val="0.20500182268883058"/>
          <c:w val="0.45829550317420398"/>
          <c:h val="0.18062117235345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L25 - Below Hyrum Reservoir</a:t>
            </a:r>
          </a:p>
        </c:rich>
      </c:tx>
      <c:layout>
        <c:manualLayout>
          <c:xMode val="edge"/>
          <c:yMode val="edge"/>
          <c:x val="0.37595467924106896"/>
          <c:y val="1.388880900754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Current Flow at Mendon Road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Q_Analysis_Cfs!$T$24:$AE$24</c:f>
              <c:numCache>
                <c:formatCode>General</c:formatCode>
                <c:ptCount val="12"/>
                <c:pt idx="0">
                  <c:v>166.44876330116321</c:v>
                </c:pt>
                <c:pt idx="1">
                  <c:v>118.17327528929022</c:v>
                </c:pt>
                <c:pt idx="2">
                  <c:v>238.07262258947259</c:v>
                </c:pt>
                <c:pt idx="3">
                  <c:v>356.59833508179446</c:v>
                </c:pt>
                <c:pt idx="4">
                  <c:v>287.89290469312414</c:v>
                </c:pt>
                <c:pt idx="5">
                  <c:v>116.92657833277873</c:v>
                </c:pt>
                <c:pt idx="6">
                  <c:v>59.938325518598113</c:v>
                </c:pt>
                <c:pt idx="7">
                  <c:v>73.326583757738177</c:v>
                </c:pt>
                <c:pt idx="8">
                  <c:v>78.702151203213063</c:v>
                </c:pt>
                <c:pt idx="9">
                  <c:v>73.438891937020088</c:v>
                </c:pt>
                <c:pt idx="10">
                  <c:v>114.80134564519815</c:v>
                </c:pt>
                <c:pt idx="11">
                  <c:v>136.31332428445478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Q_Analysis_Cfs!$F$24:$Q$24</c:f>
              <c:numCache>
                <c:formatCode>General</c:formatCode>
                <c:ptCount val="12"/>
                <c:pt idx="0">
                  <c:v>158.15527699546982</c:v>
                </c:pt>
                <c:pt idx="1">
                  <c:v>57.64008373990464</c:v>
                </c:pt>
                <c:pt idx="2">
                  <c:v>129.217927720094</c:v>
                </c:pt>
                <c:pt idx="3">
                  <c:v>393.65429850873096</c:v>
                </c:pt>
                <c:pt idx="4">
                  <c:v>336.86757647802938</c:v>
                </c:pt>
                <c:pt idx="5">
                  <c:v>7.8857886862144984</c:v>
                </c:pt>
                <c:pt idx="6">
                  <c:v>0</c:v>
                </c:pt>
                <c:pt idx="7">
                  <c:v>0</c:v>
                </c:pt>
                <c:pt idx="8">
                  <c:v>44.414698584864908</c:v>
                </c:pt>
                <c:pt idx="9">
                  <c:v>38.767658891892928</c:v>
                </c:pt>
                <c:pt idx="10">
                  <c:v>43.351800917076588</c:v>
                </c:pt>
                <c:pt idx="11">
                  <c:v>300.46009518753783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90039501299784"/>
          <c:y val="0.20500182268883058"/>
          <c:w val="0.41030319818900624"/>
          <c:h val="0.18062117235345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Stacked_Habitat!$D$2:$O$2</c:f>
              <c:numCache>
                <c:formatCode>General</c:formatCode>
                <c:ptCount val="12"/>
                <c:pt idx="0">
                  <c:v>1.4817376186268862</c:v>
                </c:pt>
                <c:pt idx="1">
                  <c:v>1.5119018466165726</c:v>
                </c:pt>
                <c:pt idx="2">
                  <c:v>1.5293041915798211</c:v>
                </c:pt>
                <c:pt idx="3">
                  <c:v>1.5077613248903623</c:v>
                </c:pt>
                <c:pt idx="4">
                  <c:v>1.4568937188804854</c:v>
                </c:pt>
                <c:pt idx="5">
                  <c:v>1.7344647654085021</c:v>
                </c:pt>
                <c:pt idx="6">
                  <c:v>1.786044582016185</c:v>
                </c:pt>
                <c:pt idx="7">
                  <c:v>1.7318634996202948</c:v>
                </c:pt>
                <c:pt idx="8">
                  <c:v>1.5418336121489615</c:v>
                </c:pt>
                <c:pt idx="9">
                  <c:v>1.4520611435477619</c:v>
                </c:pt>
                <c:pt idx="10">
                  <c:v>1.4817124511349362</c:v>
                </c:pt>
                <c:pt idx="11">
                  <c:v>1.4857872979934921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F60-AD3C-CBFE92569CEE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Stacked_Habitat!$U$2:$AF$2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1.5335572582669491E-3</c:v>
                </c:pt>
                <c:pt idx="4">
                  <c:v>1.5122863340589132E-3</c:v>
                </c:pt>
                <c:pt idx="5">
                  <c:v>2.1912695818998929E-3</c:v>
                </c:pt>
                <c:pt idx="6">
                  <c:v>2.7878657718750249E-3</c:v>
                </c:pt>
                <c:pt idx="7">
                  <c:v>2.1697493514686713E-3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F60-AD3C-CBFE9256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Stacked_Habitat!$D$3:$O$3</c:f>
              <c:numCache>
                <c:formatCode>General</c:formatCode>
                <c:ptCount val="12"/>
                <c:pt idx="0">
                  <c:v>0.37380420911264495</c:v>
                </c:pt>
                <c:pt idx="1">
                  <c:v>0.38148368501999402</c:v>
                </c:pt>
                <c:pt idx="2">
                  <c:v>0.38591412789167429</c:v>
                </c:pt>
                <c:pt idx="3">
                  <c:v>0.37111036093318639</c:v>
                </c:pt>
                <c:pt idx="4">
                  <c:v>0.35816003596710599</c:v>
                </c:pt>
                <c:pt idx="5">
                  <c:v>0.42882652758487266</c:v>
                </c:pt>
                <c:pt idx="6">
                  <c:v>0.44195817342310273</c:v>
                </c:pt>
                <c:pt idx="7">
                  <c:v>0.4281642743372186</c:v>
                </c:pt>
                <c:pt idx="8">
                  <c:v>0.37972804025711943</c:v>
                </c:pt>
                <c:pt idx="9">
                  <c:v>0.35687297133236906</c:v>
                </c:pt>
                <c:pt idx="10">
                  <c:v>0.37379780174998534</c:v>
                </c:pt>
                <c:pt idx="11">
                  <c:v>0.37483521229757544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5C3-B340-43A4B7964C7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Stacked_Habitat!$U$3:$AF$3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1.5125275690154737E-3</c:v>
                </c:pt>
                <c:pt idx="4">
                  <c:v>1.5008690040085914E-3</c:v>
                </c:pt>
                <c:pt idx="5">
                  <c:v>1.8741328224980312E-3</c:v>
                </c:pt>
                <c:pt idx="6">
                  <c:v>2.204014477177994E-3</c:v>
                </c:pt>
                <c:pt idx="7">
                  <c:v>1.8622669075491864E-3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5C3-B340-43A4B79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Stacked_Habitat!$D$4:$O$4</c:f>
              <c:numCache>
                <c:formatCode>General</c:formatCode>
                <c:ptCount val="12"/>
                <c:pt idx="0">
                  <c:v>0.25376262292630919</c:v>
                </c:pt>
                <c:pt idx="1">
                  <c:v>0.26384441923472152</c:v>
                </c:pt>
                <c:pt idx="2">
                  <c:v>0.27127550760139529</c:v>
                </c:pt>
                <c:pt idx="3">
                  <c:v>0.26014165757209451</c:v>
                </c:pt>
                <c:pt idx="4">
                  <c:v>0.28231350961570467</c:v>
                </c:pt>
                <c:pt idx="5">
                  <c:v>0.38035173450990045</c:v>
                </c:pt>
                <c:pt idx="6">
                  <c:v>0.35523001834955853</c:v>
                </c:pt>
                <c:pt idx="7">
                  <c:v>0.32968186703075797</c:v>
                </c:pt>
                <c:pt idx="8">
                  <c:v>0.26401807783655989</c:v>
                </c:pt>
                <c:pt idx="9">
                  <c:v>0.23362202468309273</c:v>
                </c:pt>
                <c:pt idx="10">
                  <c:v>0.25464998914142339</c:v>
                </c:pt>
                <c:pt idx="11">
                  <c:v>0.25513981458584922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89B-AA24-5AD3FBC1DEB1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Stacked_Habitat!$U$4:$AF$4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1.5254425153987769E-3</c:v>
                </c:pt>
                <c:pt idx="4">
                  <c:v>1.5738531893845021E-3</c:v>
                </c:pt>
                <c:pt idx="5">
                  <c:v>4.5927453489436254E-3</c:v>
                </c:pt>
                <c:pt idx="6">
                  <c:v>2.7427677533520866E-3</c:v>
                </c:pt>
                <c:pt idx="7">
                  <c:v>1.9812553057011548E-3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A-489B-AA24-5AD3FBC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Stacked_Habitat!$D$5:$O$5</c:f>
              <c:numCache>
                <c:formatCode>General</c:formatCode>
                <c:ptCount val="12"/>
                <c:pt idx="0">
                  <c:v>4.1831274496369744E-3</c:v>
                </c:pt>
                <c:pt idx="1">
                  <c:v>4.1904910473234925E-3</c:v>
                </c:pt>
                <c:pt idx="2">
                  <c:v>4.2455014535698289E-3</c:v>
                </c:pt>
                <c:pt idx="3">
                  <c:v>4.4423052467205577E-3</c:v>
                </c:pt>
                <c:pt idx="4">
                  <c:v>5.6614020518723383E-3</c:v>
                </c:pt>
                <c:pt idx="5">
                  <c:v>5.894699318086386E-3</c:v>
                </c:pt>
                <c:pt idx="6">
                  <c:v>4.575556365500855E-3</c:v>
                </c:pt>
                <c:pt idx="7">
                  <c:v>4.3284596306752549E-3</c:v>
                </c:pt>
                <c:pt idx="8">
                  <c:v>4.2667259410192017E-3</c:v>
                </c:pt>
                <c:pt idx="9">
                  <c:v>4.2325068694171516E-3</c:v>
                </c:pt>
                <c:pt idx="10">
                  <c:v>4.2112823819677771E-3</c:v>
                </c:pt>
                <c:pt idx="11">
                  <c:v>4.1848600608573316E-3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379-96B3-A3FB8A73E05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Stacked_Habitat!$U$5:$AF$5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1.5792005173812945E-2</c:v>
                </c:pt>
                <c:pt idx="4">
                  <c:v>1.8295860594705053E-2</c:v>
                </c:pt>
                <c:pt idx="5">
                  <c:v>2.3615903583515306E-2</c:v>
                </c:pt>
                <c:pt idx="6">
                  <c:v>1.5796729127345172E-2</c:v>
                </c:pt>
                <c:pt idx="7">
                  <c:v>1.5789883580948429E-2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7-4379-96B3-A3FB8A73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Stacked_Habitat!$D$6:$O$6</c:f>
              <c:numCache>
                <c:formatCode>General</c:formatCode>
                <c:ptCount val="12"/>
                <c:pt idx="0">
                  <c:v>0.27085631666620164</c:v>
                </c:pt>
                <c:pt idx="1">
                  <c:v>0.25449072600156419</c:v>
                </c:pt>
                <c:pt idx="2">
                  <c:v>0.28855585892022434</c:v>
                </c:pt>
                <c:pt idx="3">
                  <c:v>0.30165944591016247</c:v>
                </c:pt>
                <c:pt idx="4">
                  <c:v>0.22366432544308815</c:v>
                </c:pt>
                <c:pt idx="5">
                  <c:v>0.20682558014757685</c:v>
                </c:pt>
                <c:pt idx="6">
                  <c:v>0.18469500896082261</c:v>
                </c:pt>
                <c:pt idx="7">
                  <c:v>0.17102495935638007</c:v>
                </c:pt>
                <c:pt idx="8">
                  <c:v>0.16280881978555448</c:v>
                </c:pt>
                <c:pt idx="9">
                  <c:v>0.16615532336702132</c:v>
                </c:pt>
                <c:pt idx="10">
                  <c:v>0.21326272631016802</c:v>
                </c:pt>
                <c:pt idx="11">
                  <c:v>0.25296085569202681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773-8420-B4305BF94E6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Stacked_Habitat!$U$6:$AF$6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9.7306318303340925E-2</c:v>
                </c:pt>
                <c:pt idx="4">
                  <c:v>1.5902764072451908E-4</c:v>
                </c:pt>
                <c:pt idx="5">
                  <c:v>1.5508651404903107E-4</c:v>
                </c:pt>
                <c:pt idx="6">
                  <c:v>1.5489872025946621E-4</c:v>
                </c:pt>
                <c:pt idx="7">
                  <c:v>1.5489563199249442E-4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5-4773-8420-B4305BF9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Stacked_Habitat!$D$7:$O$7</c:f>
              <c:numCache>
                <c:formatCode>General</c:formatCode>
                <c:ptCount val="12"/>
                <c:pt idx="0">
                  <c:v>0.27882004647124542</c:v>
                </c:pt>
                <c:pt idx="1">
                  <c:v>0.26146765751881768</c:v>
                </c:pt>
                <c:pt idx="2">
                  <c:v>0.29573878762476863</c:v>
                </c:pt>
                <c:pt idx="3">
                  <c:v>0.30993429090738456</c:v>
                </c:pt>
                <c:pt idx="4">
                  <c:v>0.24448413523301366</c:v>
                </c:pt>
                <c:pt idx="5">
                  <c:v>0.23243596372065817</c:v>
                </c:pt>
                <c:pt idx="6">
                  <c:v>0.21089400588746993</c:v>
                </c:pt>
                <c:pt idx="7">
                  <c:v>0.19554757134410686</c:v>
                </c:pt>
                <c:pt idx="8">
                  <c:v>0.18275318465708074</c:v>
                </c:pt>
                <c:pt idx="9">
                  <c:v>0.17764190405765082</c:v>
                </c:pt>
                <c:pt idx="10">
                  <c:v>0.22390600264804647</c:v>
                </c:pt>
                <c:pt idx="11">
                  <c:v>0.2608495750925956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9D9-B9F1-A2D68780CEB4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Stacked_Habitat!$U$7:$AF$7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9.7584561646191059E-2</c:v>
                </c:pt>
                <c:pt idx="4">
                  <c:v>2.20807272391835E-4</c:v>
                </c:pt>
                <c:pt idx="5">
                  <c:v>1.6259027203550225E-4</c:v>
                </c:pt>
                <c:pt idx="6">
                  <c:v>1.5506055714347566E-4</c:v>
                </c:pt>
                <c:pt idx="7">
                  <c:v>1.5490605925888665E-4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49D9-B9F1-A2D68780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Stacked_Habitat!$D$8:$O$8</c:f>
              <c:numCache>
                <c:formatCode>General</c:formatCode>
                <c:ptCount val="12"/>
                <c:pt idx="0">
                  <c:v>0.47413523628147058</c:v>
                </c:pt>
                <c:pt idx="1">
                  <c:v>0.44462739012717412</c:v>
                </c:pt>
                <c:pt idx="2">
                  <c:v>0.5029056616362273</c:v>
                </c:pt>
                <c:pt idx="3">
                  <c:v>0.52704520392603038</c:v>
                </c:pt>
                <c:pt idx="4">
                  <c:v>0.41574680405101561</c:v>
                </c:pt>
                <c:pt idx="5">
                  <c:v>0.39525881289303599</c:v>
                </c:pt>
                <c:pt idx="6">
                  <c:v>0.35862657860260261</c:v>
                </c:pt>
                <c:pt idx="7">
                  <c:v>0.33252987049145905</c:v>
                </c:pt>
                <c:pt idx="8">
                  <c:v>0.31077293575271081</c:v>
                </c:pt>
                <c:pt idx="9">
                  <c:v>0.30208117106296661</c:v>
                </c:pt>
                <c:pt idx="10">
                  <c:v>0.38075356063510124</c:v>
                </c:pt>
                <c:pt idx="11">
                  <c:v>0.44357633708810051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F61-A242-AF391C4B3DF8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Stacked_Habitat!$U$8:$AF$8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6.1713463167898178E-3</c:v>
                </c:pt>
                <c:pt idx="4">
                  <c:v>6.1709625967355207E-3</c:v>
                </c:pt>
                <c:pt idx="5">
                  <c:v>6.1709567726401853E-3</c:v>
                </c:pt>
                <c:pt idx="6">
                  <c:v>6.1709523363737296E-3</c:v>
                </c:pt>
                <c:pt idx="7">
                  <c:v>6.1709511781370581E-3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B-4F61-A242-AF391C4B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Stacked_Habitat!$D$9:$O$9</c:f>
              <c:numCache>
                <c:formatCode>General</c:formatCode>
                <c:ptCount val="12"/>
                <c:pt idx="0">
                  <c:v>0.41527514021635076</c:v>
                </c:pt>
                <c:pt idx="1">
                  <c:v>0.3894304570219641</c:v>
                </c:pt>
                <c:pt idx="2">
                  <c:v>0.44047394745592805</c:v>
                </c:pt>
                <c:pt idx="3">
                  <c:v>0.46161675870933538</c:v>
                </c:pt>
                <c:pt idx="4">
                  <c:v>0.36413516468832136</c:v>
                </c:pt>
                <c:pt idx="5">
                  <c:v>0.3461905937096631</c:v>
                </c:pt>
                <c:pt idx="6">
                  <c:v>0.31410595821451837</c:v>
                </c:pt>
                <c:pt idx="7">
                  <c:v>0.29124894761746156</c:v>
                </c:pt>
                <c:pt idx="8">
                  <c:v>0.27215524015997872</c:v>
                </c:pt>
                <c:pt idx="9">
                  <c:v>0.26449015829226824</c:v>
                </c:pt>
                <c:pt idx="10">
                  <c:v>0.33348601917224296</c:v>
                </c:pt>
                <c:pt idx="11">
                  <c:v>0.38850988380238621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4-4F6D-8104-AE0D800865DA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Stacked_Habitat!$U$9:$AF$9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6.1713463167898178E-3</c:v>
                </c:pt>
                <c:pt idx="4">
                  <c:v>6.1709625967355207E-3</c:v>
                </c:pt>
                <c:pt idx="5">
                  <c:v>6.1709567726401853E-3</c:v>
                </c:pt>
                <c:pt idx="6">
                  <c:v>6.1709523363737296E-3</c:v>
                </c:pt>
                <c:pt idx="7">
                  <c:v>6.1709511781370581E-3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4-4F6D-8104-AE0D800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L4 - Cub River </a:t>
            </a:r>
          </a:p>
        </c:rich>
      </c:tx>
      <c:layout>
        <c:manualLayout>
          <c:xMode val="edge"/>
          <c:yMode val="edge"/>
          <c:x val="0.364044974968680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Q_Analysis_Cfs!$T$8:$AE$8</c:f>
              <c:numCache>
                <c:formatCode>General</c:formatCode>
                <c:ptCount val="12"/>
                <c:pt idx="0">
                  <c:v>20.199968769074694</c:v>
                </c:pt>
                <c:pt idx="1">
                  <c:v>17.599972788896768</c:v>
                </c:pt>
                <c:pt idx="2">
                  <c:v>28.299956245782866</c:v>
                </c:pt>
                <c:pt idx="3">
                  <c:v>125.69980565706382</c:v>
                </c:pt>
                <c:pt idx="4">
                  <c:v>467.09927782350451</c:v>
                </c:pt>
                <c:pt idx="5">
                  <c:v>399.79938187505263</c:v>
                </c:pt>
                <c:pt idx="6">
                  <c:v>88.399863326049655</c:v>
                </c:pt>
                <c:pt idx="7">
                  <c:v>44.399931353807744</c:v>
                </c:pt>
                <c:pt idx="8">
                  <c:v>30.899952225960796</c:v>
                </c:pt>
                <c:pt idx="9">
                  <c:v>26.199959492562229</c:v>
                </c:pt>
                <c:pt idx="10">
                  <c:v>24.099962739341592</c:v>
                </c:pt>
                <c:pt idx="11">
                  <c:v>20.299968614466152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9-4E12-B1F8-C8352E2C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4512"/>
        <c:axId val="154564904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Q_Analysis_Cfs!$F$8:$Q$8</c:f>
              <c:numCache>
                <c:formatCode>General</c:formatCode>
                <c:ptCount val="12"/>
                <c:pt idx="0">
                  <c:v>16.799974025765092</c:v>
                </c:pt>
                <c:pt idx="1">
                  <c:v>18.499971397419891</c:v>
                </c:pt>
                <c:pt idx="2">
                  <c:v>31.199951762135168</c:v>
                </c:pt>
                <c:pt idx="3">
                  <c:v>81.19987445786461</c:v>
                </c:pt>
                <c:pt idx="4">
                  <c:v>363.89943737951887</c:v>
                </c:pt>
                <c:pt idx="5">
                  <c:v>417.99935373629813</c:v>
                </c:pt>
                <c:pt idx="6">
                  <c:v>112.0998266838254</c:v>
                </c:pt>
                <c:pt idx="7">
                  <c:v>54.799915274519471</c:v>
                </c:pt>
                <c:pt idx="8">
                  <c:v>36.099944186316662</c:v>
                </c:pt>
                <c:pt idx="9">
                  <c:v>28.199956400391404</c:v>
                </c:pt>
                <c:pt idx="10">
                  <c:v>23.29996397620992</c:v>
                </c:pt>
                <c:pt idx="11">
                  <c:v>17.199973407330926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9-4E12-B1F8-C8352E2C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4512"/>
        <c:axId val="154564904"/>
      </c:lineChart>
      <c:catAx>
        <c:axId val="1545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4904"/>
        <c:crosses val="autoZero"/>
        <c:auto val="1"/>
        <c:lblAlgn val="ctr"/>
        <c:lblOffset val="100"/>
        <c:noMultiLvlLbl val="0"/>
      </c:catAx>
      <c:valAx>
        <c:axId val="1545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01122864006327"/>
          <c:y val="0.11011081948089822"/>
          <c:w val="0.41275183637614443"/>
          <c:h val="0.22691746864975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Stacked_Habitat!$D$10:$O$10</c:f>
              <c:numCache>
                <c:formatCode>General</c:formatCode>
                <c:ptCount val="12"/>
                <c:pt idx="0">
                  <c:v>1.8632676129207526</c:v>
                </c:pt>
                <c:pt idx="1">
                  <c:v>1.7473069966960255</c:v>
                </c:pt>
                <c:pt idx="2">
                  <c:v>1.9763302956261903</c:v>
                </c:pt>
                <c:pt idx="3">
                  <c:v>2.0703658189640364</c:v>
                </c:pt>
                <c:pt idx="4">
                  <c:v>1.6304969699752339</c:v>
                </c:pt>
                <c:pt idx="5">
                  <c:v>1.5491541806384552</c:v>
                </c:pt>
                <c:pt idx="6">
                  <c:v>1.4043673714057268</c:v>
                </c:pt>
                <c:pt idx="7">
                  <c:v>1.3026405325765145</c:v>
                </c:pt>
                <c:pt idx="8">
                  <c:v>1.2186054052656081</c:v>
                </c:pt>
                <c:pt idx="9">
                  <c:v>1.1841981140150128</c:v>
                </c:pt>
                <c:pt idx="10">
                  <c:v>1.4962939957392709</c:v>
                </c:pt>
                <c:pt idx="11">
                  <c:v>1.7431765441375893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A23-BEBC-0EB91E6230C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Stacked_Habitat!$U$10:$AF$10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6.1713437227343603E-3</c:v>
                </c:pt>
                <c:pt idx="4">
                  <c:v>6.1709622765746732E-3</c:v>
                </c:pt>
                <c:pt idx="5">
                  <c:v>6.170956561992437E-3</c:v>
                </c:pt>
                <c:pt idx="6">
                  <c:v>6.1709522559269744E-3</c:v>
                </c:pt>
                <c:pt idx="7">
                  <c:v>6.1709511483154554E-3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A23-BEBC-0EB91E6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Stacked_Habitat!$D$11:$O$11</c:f>
              <c:numCache>
                <c:formatCode>General</c:formatCode>
                <c:ptCount val="12"/>
                <c:pt idx="0">
                  <c:v>0.29696388250056643</c:v>
                </c:pt>
                <c:pt idx="1">
                  <c:v>0.30861463216596458</c:v>
                </c:pt>
                <c:pt idx="2">
                  <c:v>0.31720216435299442</c:v>
                </c:pt>
                <c:pt idx="3">
                  <c:v>0.30572644239650176</c:v>
                </c:pt>
                <c:pt idx="4">
                  <c:v>0.3313487313097192</c:v>
                </c:pt>
                <c:pt idx="5">
                  <c:v>0.444643900240003</c:v>
                </c:pt>
                <c:pt idx="6">
                  <c:v>0.41561268227092812</c:v>
                </c:pt>
                <c:pt idx="7">
                  <c:v>0.3860886662797805</c:v>
                </c:pt>
                <c:pt idx="8">
                  <c:v>0.31022882456223688</c:v>
                </c:pt>
                <c:pt idx="9">
                  <c:v>0.27510246460873433</c:v>
                </c:pt>
                <c:pt idx="10">
                  <c:v>0.29798934277744193</c:v>
                </c:pt>
                <c:pt idx="11">
                  <c:v>0.29855539603404124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523-B00B-FDDF23F25FF6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Stacked_Habitat!$U$11:$AF$11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1.5490419711091015E-4</c:v>
                </c:pt>
                <c:pt idx="4">
                  <c:v>1.5505707266672914E-4</c:v>
                </c:pt>
                <c:pt idx="5">
                  <c:v>3.8089244910968961E-2</c:v>
                </c:pt>
                <c:pt idx="6">
                  <c:v>2.3920854759358792E-3</c:v>
                </c:pt>
                <c:pt idx="7">
                  <c:v>2.3523588990803824E-4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523-B00B-FDDF23F2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Stacked_Habitat!$D$12:$O$12</c:f>
              <c:numCache>
                <c:formatCode>General</c:formatCode>
                <c:ptCount val="12"/>
                <c:pt idx="0">
                  <c:v>1.8405146990685426</c:v>
                </c:pt>
                <c:pt idx="1">
                  <c:v>0.80876127113995566</c:v>
                </c:pt>
                <c:pt idx="2">
                  <c:v>2.6497367186982381</c:v>
                </c:pt>
                <c:pt idx="3">
                  <c:v>3.0234297609539675</c:v>
                </c:pt>
                <c:pt idx="4">
                  <c:v>3.3378336305450014</c:v>
                </c:pt>
                <c:pt idx="5">
                  <c:v>3.1531308271563425</c:v>
                </c:pt>
                <c:pt idx="6">
                  <c:v>2.8752432624137549</c:v>
                </c:pt>
                <c:pt idx="7">
                  <c:v>2.6949344933202983</c:v>
                </c:pt>
                <c:pt idx="8">
                  <c:v>2.8546774138377549</c:v>
                </c:pt>
                <c:pt idx="9">
                  <c:v>3.1027863431171943</c:v>
                </c:pt>
                <c:pt idx="10">
                  <c:v>2.6368318367266874</c:v>
                </c:pt>
                <c:pt idx="11">
                  <c:v>0.38822110682312044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Stacked_Habitat!$U$12:$AF$12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8.9582053721681803E-3</c:v>
                </c:pt>
                <c:pt idx="4">
                  <c:v>2.2752882085325832E-2</c:v>
                </c:pt>
                <c:pt idx="5">
                  <c:v>1.3374096018311146E-2</c:v>
                </c:pt>
                <c:pt idx="6">
                  <c:v>5.5815843410734946E-3</c:v>
                </c:pt>
                <c:pt idx="7">
                  <c:v>3.1190773173084166E-3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Stacked_Habitat!$D$13:$O$13</c:f>
              <c:numCache>
                <c:formatCode>General</c:formatCode>
                <c:ptCount val="12"/>
                <c:pt idx="0">
                  <c:v>1.2090115131813048</c:v>
                </c:pt>
                <c:pt idx="1">
                  <c:v>1.1048186725287985</c:v>
                </c:pt>
                <c:pt idx="2">
                  <c:v>1.2994688633685376</c:v>
                </c:pt>
                <c:pt idx="3">
                  <c:v>1.4485222322053484</c:v>
                </c:pt>
                <c:pt idx="4">
                  <c:v>1.2760250790423946</c:v>
                </c:pt>
                <c:pt idx="5">
                  <c:v>1.1877857501600464</c:v>
                </c:pt>
                <c:pt idx="6">
                  <c:v>1.0120457889236287</c:v>
                </c:pt>
                <c:pt idx="7">
                  <c:v>0.89603085961911655</c:v>
                </c:pt>
                <c:pt idx="8">
                  <c:v>0.90852650939849144</c:v>
                </c:pt>
                <c:pt idx="9">
                  <c:v>0.95702372907681521</c:v>
                </c:pt>
                <c:pt idx="10">
                  <c:v>1.0102915691171024</c:v>
                </c:pt>
                <c:pt idx="11">
                  <c:v>1.0873316189075308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Stacked_Habitat!$U$13:$AF$13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6.176498558065173E-3</c:v>
                </c:pt>
                <c:pt idx="4">
                  <c:v>6.1715232792896356E-3</c:v>
                </c:pt>
                <c:pt idx="5">
                  <c:v>6.1711296421144163E-3</c:v>
                </c:pt>
                <c:pt idx="6">
                  <c:v>6.1709680073814433E-3</c:v>
                </c:pt>
                <c:pt idx="7">
                  <c:v>6.1709541111001987E-3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Stacked_Habitat!$D$14:$O$14</c:f>
              <c:numCache>
                <c:formatCode>General</c:formatCode>
                <c:ptCount val="12"/>
                <c:pt idx="0">
                  <c:v>0.28699914099198209</c:v>
                </c:pt>
                <c:pt idx="1">
                  <c:v>0.25878438198194642</c:v>
                </c:pt>
                <c:pt idx="2">
                  <c:v>0.28330053588494847</c:v>
                </c:pt>
                <c:pt idx="3">
                  <c:v>0.32604869003423298</c:v>
                </c:pt>
                <c:pt idx="4">
                  <c:v>0.31673983676504575</c:v>
                </c:pt>
                <c:pt idx="5">
                  <c:v>0.26543650293147336</c:v>
                </c:pt>
                <c:pt idx="6">
                  <c:v>0.26552430653669185</c:v>
                </c:pt>
                <c:pt idx="7">
                  <c:v>0.26495958939825687</c:v>
                </c:pt>
                <c:pt idx="8">
                  <c:v>0.26196956845854863</c:v>
                </c:pt>
                <c:pt idx="9">
                  <c:v>0.24842002338002137</c:v>
                </c:pt>
                <c:pt idx="10">
                  <c:v>0.25297041866854569</c:v>
                </c:pt>
                <c:pt idx="11">
                  <c:v>0.31107054112632759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Stacked_Habitat!$U$14:$AF$14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9.6936094345602228E-2</c:v>
                </c:pt>
                <c:pt idx="4">
                  <c:v>9.2192778630669645E-2</c:v>
                </c:pt>
                <c:pt idx="5">
                  <c:v>3.7439449055771618E-3</c:v>
                </c:pt>
                <c:pt idx="6">
                  <c:v>3.7519540085726999E-3</c:v>
                </c:pt>
                <c:pt idx="7">
                  <c:v>3.7022307164344308E-3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Stacked_Habitat!$D$15:$O$15</c:f>
              <c:numCache>
                <c:formatCode>General</c:formatCode>
                <c:ptCount val="12"/>
                <c:pt idx="0">
                  <c:v>0.93279810614517777</c:v>
                </c:pt>
                <c:pt idx="1">
                  <c:v>0.73875699137931305</c:v>
                </c:pt>
                <c:pt idx="2">
                  <c:v>0.91336180719578752</c:v>
                </c:pt>
                <c:pt idx="3">
                  <c:v>1.056504185612122</c:v>
                </c:pt>
                <c:pt idx="4">
                  <c:v>1.0259714700590306</c:v>
                </c:pt>
                <c:pt idx="5">
                  <c:v>0.84515596767564682</c:v>
                </c:pt>
                <c:pt idx="6">
                  <c:v>0.83625049253124262</c:v>
                </c:pt>
                <c:pt idx="7">
                  <c:v>0.83625049253124262</c:v>
                </c:pt>
                <c:pt idx="8">
                  <c:v>0.63882915574106958</c:v>
                </c:pt>
                <c:pt idx="9">
                  <c:v>0.58649396891963446</c:v>
                </c:pt>
                <c:pt idx="10">
                  <c:v>0.629380038428064</c:v>
                </c:pt>
                <c:pt idx="11">
                  <c:v>1.0108744401629903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Stacked_Habitat!$U$15:$AF$15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9.4177834430243523E-2</c:v>
                </c:pt>
                <c:pt idx="4">
                  <c:v>8.3107814091206919E-2</c:v>
                </c:pt>
                <c:pt idx="5">
                  <c:v>3.297439772460982E-3</c:v>
                </c:pt>
                <c:pt idx="6">
                  <c:v>3.2686522509291884E-3</c:v>
                </c:pt>
                <c:pt idx="7">
                  <c:v>3.2686522509291884E-3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Stacked_Habitat!$D$16:$O$16</c:f>
              <c:numCache>
                <c:formatCode>General</c:formatCode>
                <c:ptCount val="12"/>
                <c:pt idx="0">
                  <c:v>0.17854081275904543</c:v>
                </c:pt>
                <c:pt idx="1">
                  <c:v>0.17851143225095117</c:v>
                </c:pt>
                <c:pt idx="2">
                  <c:v>0.1793560238833205</c:v>
                </c:pt>
                <c:pt idx="3">
                  <c:v>0.17908782720183697</c:v>
                </c:pt>
                <c:pt idx="4">
                  <c:v>0.17728107938830276</c:v>
                </c:pt>
                <c:pt idx="5">
                  <c:v>0.17734264980011474</c:v>
                </c:pt>
                <c:pt idx="6">
                  <c:v>0.17840296624427418</c:v>
                </c:pt>
                <c:pt idx="7">
                  <c:v>0.1782857380080741</c:v>
                </c:pt>
                <c:pt idx="8">
                  <c:v>0.17945361407781299</c:v>
                </c:pt>
                <c:pt idx="9">
                  <c:v>0.17931157120379787</c:v>
                </c:pt>
                <c:pt idx="10">
                  <c:v>0.1793088738019476</c:v>
                </c:pt>
                <c:pt idx="11">
                  <c:v>0.1790542895784954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Stacked_Habitat!$U$16:$AF$16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1.2747584218644934E-3</c:v>
                </c:pt>
                <c:pt idx="4">
                  <c:v>1.27238848429676E-3</c:v>
                </c:pt>
                <c:pt idx="5">
                  <c:v>1.2724474450386382E-3</c:v>
                </c:pt>
                <c:pt idx="6">
                  <c:v>1.2736845692329403E-3</c:v>
                </c:pt>
                <c:pt idx="7">
                  <c:v>1.2735246962660039E-3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Stacked_Habitat!$D$17:$O$17</c:f>
              <c:numCache>
                <c:formatCode>General</c:formatCode>
                <c:ptCount val="12"/>
                <c:pt idx="0">
                  <c:v>0.2871863874320329</c:v>
                </c:pt>
                <c:pt idx="1">
                  <c:v>0.28713912831043414</c:v>
                </c:pt>
                <c:pt idx="2">
                  <c:v>0.28849767046114583</c:v>
                </c:pt>
                <c:pt idx="3">
                  <c:v>0.28806627085628084</c:v>
                </c:pt>
                <c:pt idx="4">
                  <c:v>0.28516008167997264</c:v>
                </c:pt>
                <c:pt idx="5">
                  <c:v>0.28525911889094829</c:v>
                </c:pt>
                <c:pt idx="6">
                  <c:v>0.28696465861840481</c:v>
                </c:pt>
                <c:pt idx="7">
                  <c:v>0.28677609470890381</c:v>
                </c:pt>
                <c:pt idx="8">
                  <c:v>0.28865464619667641</c:v>
                </c:pt>
                <c:pt idx="9">
                  <c:v>0.28842616745717436</c:v>
                </c:pt>
                <c:pt idx="10">
                  <c:v>0.28842182863356947</c:v>
                </c:pt>
                <c:pt idx="11">
                  <c:v>0.28801232493354373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Stacked_Habitat!$U$17:$AF$17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1.2747584218644934E-3</c:v>
                </c:pt>
                <c:pt idx="4">
                  <c:v>1.27238848429676E-3</c:v>
                </c:pt>
                <c:pt idx="5">
                  <c:v>1.2724474450386382E-3</c:v>
                </c:pt>
                <c:pt idx="6">
                  <c:v>1.2736845692329403E-3</c:v>
                </c:pt>
                <c:pt idx="7">
                  <c:v>1.2735246962660039E-3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Stacked_Habitat!$D$18:$O$18</c:f>
              <c:numCache>
                <c:formatCode>General</c:formatCode>
                <c:ptCount val="12"/>
                <c:pt idx="0">
                  <c:v>0.26808481489233293</c:v>
                </c:pt>
                <c:pt idx="1">
                  <c:v>0.26556050516517898</c:v>
                </c:pt>
                <c:pt idx="2">
                  <c:v>0.28397992009147599</c:v>
                </c:pt>
                <c:pt idx="3">
                  <c:v>0.31842608417041907</c:v>
                </c:pt>
                <c:pt idx="4">
                  <c:v>0.32385842767339207</c:v>
                </c:pt>
                <c:pt idx="5">
                  <c:v>0.29281183385105136</c:v>
                </c:pt>
                <c:pt idx="6">
                  <c:v>0.2743597261115629</c:v>
                </c:pt>
                <c:pt idx="7">
                  <c:v>0.27092668289014227</c:v>
                </c:pt>
                <c:pt idx="8">
                  <c:v>0.27298441630494502</c:v>
                </c:pt>
                <c:pt idx="9">
                  <c:v>0.27337969562800191</c:v>
                </c:pt>
                <c:pt idx="10">
                  <c:v>0.27752366319039534</c:v>
                </c:pt>
                <c:pt idx="11">
                  <c:v>0.27973075987451146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Stacked_Habitat!$U$18:$AF$18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9.1399103836420248E-2</c:v>
                </c:pt>
                <c:pt idx="4">
                  <c:v>9.5253114798279123E-2</c:v>
                </c:pt>
                <c:pt idx="5">
                  <c:v>2.3625895754916203E-2</c:v>
                </c:pt>
                <c:pt idx="6">
                  <c:v>4.7908566933385355E-3</c:v>
                </c:pt>
                <c:pt idx="7">
                  <c:v>4.1357257830538638E-3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Stacked_Habitat!$D$19:$O$19</c:f>
              <c:numCache>
                <c:formatCode>General</c:formatCode>
                <c:ptCount val="12"/>
                <c:pt idx="0">
                  <c:v>0.58195422262511443</c:v>
                </c:pt>
                <c:pt idx="1">
                  <c:v>0.59380125925977301</c:v>
                </c:pt>
                <c:pt idx="2">
                  <c:v>0.60063605106611606</c:v>
                </c:pt>
                <c:pt idx="3">
                  <c:v>0.59217826879163427</c:v>
                </c:pt>
                <c:pt idx="4">
                  <c:v>0.57220956884978991</c:v>
                </c:pt>
                <c:pt idx="5">
                  <c:v>0.68122913388335682</c:v>
                </c:pt>
                <c:pt idx="6">
                  <c:v>0.70149037296562844</c:v>
                </c:pt>
                <c:pt idx="7">
                  <c:v>0.68020748363260575</c:v>
                </c:pt>
                <c:pt idx="8">
                  <c:v>0.60556665195624115</c:v>
                </c:pt>
                <c:pt idx="9">
                  <c:v>0.57030840749973455</c:v>
                </c:pt>
                <c:pt idx="10">
                  <c:v>0.58194433806253798</c:v>
                </c:pt>
                <c:pt idx="11">
                  <c:v>0.58354473904181847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Stacked_Habitat!$U$19:$AF$19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1.5335618172754556E-3</c:v>
                </c:pt>
                <c:pt idx="4">
                  <c:v>1.5122962370832402E-3</c:v>
                </c:pt>
                <c:pt idx="5">
                  <c:v>2.1916123810204161E-3</c:v>
                </c:pt>
                <c:pt idx="6">
                  <c:v>2.7886210644667711E-3</c:v>
                </c:pt>
                <c:pt idx="7">
                  <c:v>2.1700817476456107E-3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L8 - Below Cutler Reservoir</a:t>
            </a:r>
          </a:p>
        </c:rich>
      </c:tx>
      <c:layout>
        <c:manualLayout>
          <c:xMode val="edge"/>
          <c:yMode val="edge"/>
          <c:x val="0.2997438075488059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375216389603"/>
          <c:y val="0.11261592300962382"/>
          <c:w val="0.8334505748098608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Q_Analysis_Cfs!$T$10:$AE$10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2173.9999999978327</c:v>
                </c:pt>
                <c:pt idx="3">
                  <c:v>3128.9999999968804</c:v>
                </c:pt>
                <c:pt idx="4">
                  <c:v>5204.9999999948113</c:v>
                </c:pt>
                <c:pt idx="5">
                  <c:v>3015.9999999969932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5688"/>
        <c:axId val="154566080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Q_Analysis_Cfs!$F$10:$Q$10</c:f>
              <c:numCache>
                <c:formatCode>General</c:formatCode>
                <c:ptCount val="12"/>
                <c:pt idx="0">
                  <c:v>1166.1074010821101</c:v>
                </c:pt>
                <c:pt idx="1">
                  <c:v>1000.7086403704945</c:v>
                </c:pt>
                <c:pt idx="2">
                  <c:v>1344.9877369018193</c:v>
                </c:pt>
                <c:pt idx="3">
                  <c:v>1490.9888624010891</c:v>
                </c:pt>
                <c:pt idx="4">
                  <c:v>699.22304801614928</c:v>
                </c:pt>
                <c:pt idx="5">
                  <c:v>528.28488159906806</c:v>
                </c:pt>
                <c:pt idx="6">
                  <c:v>303.62685666683689</c:v>
                </c:pt>
                <c:pt idx="7">
                  <c:v>164.855637481233</c:v>
                </c:pt>
                <c:pt idx="8">
                  <c:v>74.125910877391931</c:v>
                </c:pt>
                <c:pt idx="9">
                  <c:v>107.94733269063616</c:v>
                </c:pt>
                <c:pt idx="10">
                  <c:v>584.03806640151788</c:v>
                </c:pt>
                <c:pt idx="11">
                  <c:v>985.24701369094259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5688"/>
        <c:axId val="154566080"/>
      </c:lineChart>
      <c:catAx>
        <c:axId val="1545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80"/>
        <c:crosses val="autoZero"/>
        <c:auto val="1"/>
        <c:lblAlgn val="ctr"/>
        <c:lblOffset val="100"/>
        <c:noMultiLvlLbl val="0"/>
      </c:catAx>
      <c:valAx>
        <c:axId val="154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71673382505309"/>
          <c:y val="0.13325896762904638"/>
          <c:w val="0.39128326617494702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Stacked_Habitat!$A$25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Stacked_Habitat!$D$26:$O$26</c:f>
              <c:numCache>
                <c:formatCode>General</c:formatCode>
                <c:ptCount val="12"/>
                <c:pt idx="0">
                  <c:v>110.33073413353205</c:v>
                </c:pt>
                <c:pt idx="1">
                  <c:v>123.91744457898791</c:v>
                </c:pt>
                <c:pt idx="2">
                  <c:v>91.655250127465322</c:v>
                </c:pt>
                <c:pt idx="3">
                  <c:v>42.007072951798229</c:v>
                </c:pt>
                <c:pt idx="4">
                  <c:v>36.370484668365684</c:v>
                </c:pt>
                <c:pt idx="5">
                  <c:v>35.159085307982835</c:v>
                </c:pt>
                <c:pt idx="6">
                  <c:v>42.216384741509785</c:v>
                </c:pt>
                <c:pt idx="7">
                  <c:v>40.643508482656976</c:v>
                </c:pt>
                <c:pt idx="8">
                  <c:v>51.055459232645376</c:v>
                </c:pt>
                <c:pt idx="9">
                  <c:v>56.438668869101711</c:v>
                </c:pt>
                <c:pt idx="10">
                  <c:v>119.77041457242184</c:v>
                </c:pt>
                <c:pt idx="11">
                  <c:v>122.52751013844889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C59-8028-E4CACB62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'Stacked_Habitat-acre'!$D$2:$O$2</c:f>
              <c:numCache>
                <c:formatCode>General</c:formatCode>
                <c:ptCount val="12"/>
                <c:pt idx="0">
                  <c:v>366.14533879282942</c:v>
                </c:pt>
                <c:pt idx="1">
                  <c:v>373.59908184279169</c:v>
                </c:pt>
                <c:pt idx="2">
                  <c:v>377.89929492522867</c:v>
                </c:pt>
                <c:pt idx="3">
                  <c:v>372.57593664409774</c:v>
                </c:pt>
                <c:pt idx="4">
                  <c:v>360.00627748046924</c:v>
                </c:pt>
                <c:pt idx="5">
                  <c:v>428.59557668734351</c:v>
                </c:pt>
                <c:pt idx="6">
                  <c:v>441.34122692209513</c:v>
                </c:pt>
                <c:pt idx="7">
                  <c:v>427.95278991366632</c:v>
                </c:pt>
                <c:pt idx="8">
                  <c:v>380.99538216867535</c:v>
                </c:pt>
                <c:pt idx="9">
                  <c:v>358.81212211166542</c:v>
                </c:pt>
                <c:pt idx="10">
                  <c:v>366.13911977014232</c:v>
                </c:pt>
                <c:pt idx="11">
                  <c:v>367.14603635564237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0C0-B346-235438AB250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'Stacked_Habitat-acre'!$U$2:$AF$2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0.37895025058936987</c:v>
                </c:pt>
                <c:pt idx="4">
                  <c:v>0.37369409075872101</c:v>
                </c:pt>
                <c:pt idx="5">
                  <c:v>0.54147450490908378</c:v>
                </c:pt>
                <c:pt idx="6">
                  <c:v>0.68889663373603705</c:v>
                </c:pt>
                <c:pt idx="7">
                  <c:v>0.53615674016916892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9-40C0-B346-235438AB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'Stacked_Habitat-acre'!$D$3:$O$3</c:f>
              <c:numCache>
                <c:formatCode>General</c:formatCode>
                <c:ptCount val="12"/>
                <c:pt idx="0">
                  <c:v>92.369031512183795</c:v>
                </c:pt>
                <c:pt idx="1">
                  <c:v>94.266671332149613</c:v>
                </c:pt>
                <c:pt idx="2">
                  <c:v>95.361457605954897</c:v>
                </c:pt>
                <c:pt idx="3">
                  <c:v>91.703367131442533</c:v>
                </c:pt>
                <c:pt idx="4">
                  <c:v>88.503272146625434</c:v>
                </c:pt>
                <c:pt idx="5">
                  <c:v>105.96534248176697</c:v>
                </c:pt>
                <c:pt idx="6">
                  <c:v>109.21024282977987</c:v>
                </c:pt>
                <c:pt idx="7">
                  <c:v>105.80169614068693</c:v>
                </c:pt>
                <c:pt idx="8">
                  <c:v>93.832842064118836</c:v>
                </c:pt>
                <c:pt idx="9">
                  <c:v>88.185231549687131</c:v>
                </c:pt>
                <c:pt idx="10">
                  <c:v>92.367448218392596</c:v>
                </c:pt>
                <c:pt idx="11">
                  <c:v>92.623797947008256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E0E-8C3E-01A1D6A5C97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'Stacked_Habitat-acre'!$U$3:$AF$3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0.37375370121457241</c:v>
                </c:pt>
                <c:pt idx="4">
                  <c:v>0.3708728070666335</c:v>
                </c:pt>
                <c:pt idx="5">
                  <c:v>0.46310830514798135</c:v>
                </c:pt>
                <c:pt idx="6">
                  <c:v>0.544623837112584</c:v>
                </c:pt>
                <c:pt idx="7">
                  <c:v>0.46017617371363345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9-4E0E-8C3E-01A1D6A5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'Stacked_Habitat-acre'!$D$4:$O$4</c:f>
              <c:numCache>
                <c:formatCode>General</c:formatCode>
                <c:ptCount val="12"/>
                <c:pt idx="0">
                  <c:v>62.706109621764966</c:v>
                </c:pt>
                <c:pt idx="1">
                  <c:v>65.19737573971959</c:v>
                </c:pt>
                <c:pt idx="2">
                  <c:v>67.033637661811184</c:v>
                </c:pt>
                <c:pt idx="3">
                  <c:v>64.282403408323944</c:v>
                </c:pt>
                <c:pt idx="4">
                  <c:v>69.761187355035858</c:v>
                </c:pt>
                <c:pt idx="5">
                  <c:v>93.986960270079791</c:v>
                </c:pt>
                <c:pt idx="6">
                  <c:v>87.779249026904651</c:v>
                </c:pt>
                <c:pt idx="7">
                  <c:v>81.46616336142678</c:v>
                </c:pt>
                <c:pt idx="8">
                  <c:v>65.240287714690794</c:v>
                </c:pt>
                <c:pt idx="9">
                  <c:v>57.729259419307034</c:v>
                </c:pt>
                <c:pt idx="10">
                  <c:v>62.925382588437287</c:v>
                </c:pt>
                <c:pt idx="11">
                  <c:v>63.046421091505628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92-A3D5-880654772ED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'Stacked_Habitat-acre'!$U$4:$AF$4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0.37694505396121314</c:v>
                </c:pt>
                <c:pt idx="4">
                  <c:v>0.38890759200092251</c:v>
                </c:pt>
                <c:pt idx="5">
                  <c:v>1.1348920892866925</c:v>
                </c:pt>
                <c:pt idx="6">
                  <c:v>0.6777526706865814</c:v>
                </c:pt>
                <c:pt idx="7">
                  <c:v>0.48957884717355532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0-4292-A3D5-88065477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'Stacked_Habitat-acre'!$D$5:$O$5</c:f>
              <c:numCache>
                <c:formatCode>General</c:formatCode>
                <c:ptCount val="12"/>
                <c:pt idx="0">
                  <c:v>1.0336733022141029</c:v>
                </c:pt>
                <c:pt idx="1">
                  <c:v>1.0354928868259605</c:v>
                </c:pt>
                <c:pt idx="2">
                  <c:v>1.0490862542204265</c:v>
                </c:pt>
                <c:pt idx="3">
                  <c:v>1.0977175305091824</c:v>
                </c:pt>
                <c:pt idx="4">
                  <c:v>1.3989629110220958</c:v>
                </c:pt>
                <c:pt idx="5">
                  <c:v>1.4566119208761765</c:v>
                </c:pt>
                <c:pt idx="6">
                  <c:v>1.1306445989840641</c:v>
                </c:pt>
                <c:pt idx="7">
                  <c:v>1.069585666181128</c:v>
                </c:pt>
                <c:pt idx="8">
                  <c:v>1.0543309392781333</c:v>
                </c:pt>
                <c:pt idx="9">
                  <c:v>1.0458752225524424</c:v>
                </c:pt>
                <c:pt idx="10">
                  <c:v>1.0406305374947351</c:v>
                </c:pt>
                <c:pt idx="11">
                  <c:v>1.034101439769834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802-BA39-036FFA3961B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'Stacked_Habitat-acre'!$U$5:$AF$5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3.9022894552290186</c:v>
                </c:pt>
                <c:pt idx="4">
                  <c:v>4.5210056029774783</c:v>
                </c:pt>
                <c:pt idx="5">
                  <c:v>5.835616852663815</c:v>
                </c:pt>
                <c:pt idx="6">
                  <c:v>3.903456769566426</c:v>
                </c:pt>
                <c:pt idx="7">
                  <c:v>3.9017651982159061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6-4802-BA39-036FFA39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'Stacked_Habitat-acre'!$D$6:$O$6</c:f>
              <c:numCache>
                <c:formatCode>General</c:formatCode>
                <c:ptCount val="12"/>
                <c:pt idx="0">
                  <c:v>66.930053326058399</c:v>
                </c:pt>
                <c:pt idx="1">
                  <c:v>62.886027809583126</c:v>
                </c:pt>
                <c:pt idx="2">
                  <c:v>71.303705458264275</c:v>
                </c:pt>
                <c:pt idx="3">
                  <c:v>74.541672313879587</c:v>
                </c:pt>
                <c:pt idx="4">
                  <c:v>55.268658354722291</c:v>
                </c:pt>
                <c:pt idx="5">
                  <c:v>51.107713782913009</c:v>
                </c:pt>
                <c:pt idx="6">
                  <c:v>45.639130558062483</c:v>
                </c:pt>
                <c:pt idx="7">
                  <c:v>42.261187742267808</c:v>
                </c:pt>
                <c:pt idx="8">
                  <c:v>40.230935443269779</c:v>
                </c:pt>
                <c:pt idx="9">
                  <c:v>41.057874485786009</c:v>
                </c:pt>
                <c:pt idx="10">
                  <c:v>52.698367237972789</c:v>
                </c:pt>
                <c:pt idx="11">
                  <c:v>62.5079886238643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'Stacked_Habitat-acre'!$U$6:$AF$6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24.044914858054334</c:v>
                </c:pt>
                <c:pt idx="4">
                  <c:v>3.9296585750763398E-2</c:v>
                </c:pt>
                <c:pt idx="5">
                  <c:v>3.8322712142047674E-2</c:v>
                </c:pt>
                <c:pt idx="6">
                  <c:v>3.8276307286127818E-2</c:v>
                </c:pt>
                <c:pt idx="7">
                  <c:v>3.8275544158741119E-2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'Stacked_Habitat-acre'!$D$7:$O$7</c:f>
              <c:numCache>
                <c:formatCode>General</c:formatCode>
                <c:ptCount val="12"/>
                <c:pt idx="0">
                  <c:v>68.897933813714801</c:v>
                </c:pt>
                <c:pt idx="1">
                  <c:v>64.610065130364958</c:v>
                </c:pt>
                <c:pt idx="2">
                  <c:v>73.07864579249653</c:v>
                </c:pt>
                <c:pt idx="3">
                  <c:v>76.586431039634093</c:v>
                </c:pt>
                <c:pt idx="4">
                  <c:v>60.413345385209361</c:v>
                </c:pt>
                <c:pt idx="5">
                  <c:v>57.436177373295415</c:v>
                </c:pt>
                <c:pt idx="6">
                  <c:v>52.113043675439499</c:v>
                </c:pt>
                <c:pt idx="7">
                  <c:v>48.320857120610206</c:v>
                </c:pt>
                <c:pt idx="8">
                  <c:v>45.159295323651286</c:v>
                </c:pt>
                <c:pt idx="9">
                  <c:v>43.896270383731249</c:v>
                </c:pt>
                <c:pt idx="10">
                  <c:v>55.328378092532532</c:v>
                </c:pt>
                <c:pt idx="11">
                  <c:v>64.457333636943943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'Stacked_Habitat-acre'!$U$7:$AF$7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24.113670285300028</c:v>
                </c:pt>
                <c:pt idx="4">
                  <c:v>5.4562665171955169E-2</c:v>
                </c:pt>
                <c:pt idx="5">
                  <c:v>4.0176931118226428E-2</c:v>
                </c:pt>
                <c:pt idx="6">
                  <c:v>3.8316298051010826E-2</c:v>
                </c:pt>
                <c:pt idx="7">
                  <c:v>3.8278120792375761E-2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'Stacked_Habitat-acre'!$D$8:$O$8</c:f>
              <c:numCache>
                <c:formatCode>General</c:formatCode>
                <c:ptCount val="12"/>
                <c:pt idx="0">
                  <c:v>117.16136820685782</c:v>
                </c:pt>
                <c:pt idx="1">
                  <c:v>109.86982064041099</c:v>
                </c:pt>
                <c:pt idx="2">
                  <c:v>124.27069512567702</c:v>
                </c:pt>
                <c:pt idx="3">
                  <c:v>130.23570592036444</c:v>
                </c:pt>
                <c:pt idx="4">
                  <c:v>102.73327241455856</c:v>
                </c:pt>
                <c:pt idx="5">
                  <c:v>97.670579553541373</c:v>
                </c:pt>
                <c:pt idx="6">
                  <c:v>88.618557342322561</c:v>
                </c:pt>
                <c:pt idx="7">
                  <c:v>82.169920341672636</c:v>
                </c:pt>
                <c:pt idx="8">
                  <c:v>76.793664693662123</c:v>
                </c:pt>
                <c:pt idx="9">
                  <c:v>74.645882868440538</c:v>
                </c:pt>
                <c:pt idx="10">
                  <c:v>94.086253667843295</c:v>
                </c:pt>
                <c:pt idx="11">
                  <c:v>109.61009977873951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'Stacked_Habitat-acre'!$U$8:$AF$8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1.5249728828932947</c:v>
                </c:pt>
                <c:pt idx="4">
                  <c:v>1.5248780636030801</c:v>
                </c:pt>
                <c:pt idx="5">
                  <c:v>1.5248766244377834</c:v>
                </c:pt>
                <c:pt idx="6">
                  <c:v>1.5248755282124706</c:v>
                </c:pt>
                <c:pt idx="7">
                  <c:v>1.5248752420059566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'Stacked_Habitat-acre'!$D$9:$O$9</c:f>
              <c:numCache>
                <c:formatCode>General</c:formatCode>
                <c:ptCount val="12"/>
                <c:pt idx="0">
                  <c:v>102.61672174298977</c:v>
                </c:pt>
                <c:pt idx="1">
                  <c:v>96.230361455416556</c:v>
                </c:pt>
                <c:pt idx="2">
                  <c:v>108.84348260667107</c:v>
                </c:pt>
                <c:pt idx="3">
                  <c:v>114.06798503685539</c:v>
                </c:pt>
                <c:pt idx="4">
                  <c:v>89.979758605805387</c:v>
                </c:pt>
                <c:pt idx="5">
                  <c:v>85.545558557242501</c:v>
                </c:pt>
                <c:pt idx="6">
                  <c:v>77.617272478968644</c:v>
                </c:pt>
                <c:pt idx="7">
                  <c:v>71.969182166861884</c:v>
                </c:pt>
                <c:pt idx="8">
                  <c:v>67.251024310878037</c:v>
                </c:pt>
                <c:pt idx="9">
                  <c:v>65.356941335561245</c:v>
                </c:pt>
                <c:pt idx="10">
                  <c:v>82.406189825730394</c:v>
                </c:pt>
                <c:pt idx="11">
                  <c:v>96.00288285925437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'Stacked_Habitat-acre'!$U$9:$AF$9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1.5249728828932947</c:v>
                </c:pt>
                <c:pt idx="4">
                  <c:v>1.5248780636030801</c:v>
                </c:pt>
                <c:pt idx="5">
                  <c:v>1.5248766244377834</c:v>
                </c:pt>
                <c:pt idx="6">
                  <c:v>1.5248755282124706</c:v>
                </c:pt>
                <c:pt idx="7">
                  <c:v>1.5248752420059566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'Stacked_Habitat-acre'!$D$10:$O$10</c:f>
              <c:numCache>
                <c:formatCode>General</c:formatCode>
                <c:ptCount val="12"/>
                <c:pt idx="0">
                  <c:v>460.42345339574308</c:v>
                </c:pt>
                <c:pt idx="1">
                  <c:v>431.76896114253714</c:v>
                </c:pt>
                <c:pt idx="2">
                  <c:v>488.36185068255236</c:v>
                </c:pt>
                <c:pt idx="3">
                  <c:v>511.5985345044852</c:v>
                </c:pt>
                <c:pt idx="4">
                  <c:v>402.90457498507573</c:v>
                </c:pt>
                <c:pt idx="5">
                  <c:v>382.80433403440827</c:v>
                </c:pt>
                <c:pt idx="6">
                  <c:v>347.02673437518058</c:v>
                </c:pt>
                <c:pt idx="7">
                  <c:v>321.88948510836252</c:v>
                </c:pt>
                <c:pt idx="8">
                  <c:v>301.1239529568175</c:v>
                </c:pt>
                <c:pt idx="9">
                  <c:v>292.6217261431612</c:v>
                </c:pt>
                <c:pt idx="10">
                  <c:v>369.74229790516489</c:v>
                </c:pt>
                <c:pt idx="11">
                  <c:v>430.74830408938232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AF7-B522-686AF979E6B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'Stacked_Habitat-acre'!$U$10:$AF$10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1.5249722418882325</c:v>
                </c:pt>
                <c:pt idx="4">
                  <c:v>1.5248779844896119</c:v>
                </c:pt>
                <c:pt idx="5">
                  <c:v>1.5248765723855913</c:v>
                </c:pt>
                <c:pt idx="6">
                  <c:v>1.5248755083336445</c:v>
                </c:pt>
                <c:pt idx="7">
                  <c:v>1.5248752346368781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AF7-B522-686AF979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L9- Below Bear</a:t>
            </a:r>
            <a:r>
              <a:rPr lang="en-US" baseline="0"/>
              <a:t> River Canal Company Return </a:t>
            </a:r>
            <a:endParaRPr lang="en-US"/>
          </a:p>
        </c:rich>
      </c:tx>
      <c:layout>
        <c:manualLayout>
          <c:xMode val="edge"/>
          <c:yMode val="edge"/>
          <c:x val="0.1945645892063828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Q_Analysis_Cfs!$T$12:$AE$12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2173.9999999978327</c:v>
                </c:pt>
                <c:pt idx="3">
                  <c:v>3128.9999999968804</c:v>
                </c:pt>
                <c:pt idx="4">
                  <c:v>5204.9999999948113</c:v>
                </c:pt>
                <c:pt idx="5">
                  <c:v>3015.9999999969932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7256"/>
        <c:axId val="15456764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Q_Analysis_Cfs!$F$12:$Q$12</c:f>
              <c:numCache>
                <c:formatCode>General</c:formatCode>
                <c:ptCount val="12"/>
                <c:pt idx="0">
                  <c:v>1181.5488188165732</c:v>
                </c:pt>
                <c:pt idx="1">
                  <c:v>1010.2250035318277</c:v>
                </c:pt>
                <c:pt idx="2">
                  <c:v>1348.591137438131</c:v>
                </c:pt>
                <c:pt idx="3">
                  <c:v>1502.3665573554965</c:v>
                </c:pt>
                <c:pt idx="4">
                  <c:v>853.28705579501059</c:v>
                </c:pt>
                <c:pt idx="5">
                  <c:v>733.80344144178798</c:v>
                </c:pt>
                <c:pt idx="6">
                  <c:v>520.16845296951271</c:v>
                </c:pt>
                <c:pt idx="7">
                  <c:v>367.97544469470904</c:v>
                </c:pt>
                <c:pt idx="8">
                  <c:v>233.0603234539536</c:v>
                </c:pt>
                <c:pt idx="9">
                  <c:v>182.59556637145872</c:v>
                </c:pt>
                <c:pt idx="10">
                  <c:v>639.37082094568655</c:v>
                </c:pt>
                <c:pt idx="11">
                  <c:v>1004.1225446881995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256"/>
        <c:axId val="154567648"/>
      </c:lineChart>
      <c:catAx>
        <c:axId val="15456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648"/>
        <c:crosses val="autoZero"/>
        <c:auto val="1"/>
        <c:lblAlgn val="ctr"/>
        <c:lblOffset val="100"/>
        <c:noMultiLvlLbl val="0"/>
      </c:catAx>
      <c:valAx>
        <c:axId val="154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65018898971473"/>
          <c:y val="0.18881452318460196"/>
          <c:w val="0.45934974028805009"/>
          <c:h val="0.1713291046952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'Stacked_Habitat-acre'!$D$11:$O$11</c:f>
              <c:numCache>
                <c:formatCode>General</c:formatCode>
                <c:ptCount val="12"/>
                <c:pt idx="0">
                  <c:v>73.381373328541699</c:v>
                </c:pt>
                <c:pt idx="1">
                  <c:v>76.260336263545526</c:v>
                </c:pt>
                <c:pt idx="2">
                  <c:v>78.382361676471305</c:v>
                </c:pt>
                <c:pt idx="3">
                  <c:v>75.546649030162115</c:v>
                </c:pt>
                <c:pt idx="4">
                  <c:v>81.878054494154796</c:v>
                </c:pt>
                <c:pt idx="5">
                  <c:v>109.87390037813194</c:v>
                </c:pt>
                <c:pt idx="6">
                  <c:v>102.70013020098963</c:v>
                </c:pt>
                <c:pt idx="7">
                  <c:v>95.404586980847014</c:v>
                </c:pt>
                <c:pt idx="8">
                  <c:v>76.659211890633699</c:v>
                </c:pt>
                <c:pt idx="9">
                  <c:v>67.979299331180314</c:v>
                </c:pt>
                <c:pt idx="10">
                  <c:v>73.634770080959385</c:v>
                </c:pt>
                <c:pt idx="11">
                  <c:v>73.774644886597642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9-4184-8EAC-FFE3C2C520F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'Stacked_Habitat-acre'!$U$11:$AF$11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3.8277660645590551E-2</c:v>
                </c:pt>
                <c:pt idx="4">
                  <c:v>3.8315437018056786E-2</c:v>
                </c:pt>
                <c:pt idx="5">
                  <c:v>9.4120573757272954</c:v>
                </c:pt>
                <c:pt idx="6">
                  <c:v>0.59109719291570173</c:v>
                </c:pt>
                <c:pt idx="7">
                  <c:v>5.8128054200599841E-2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9-4184-8EAC-FFE3C2C5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'Stacked_Habitat-acre'!$D$12:$O$12</c:f>
              <c:numCache>
                <c:formatCode>General</c:formatCode>
                <c:ptCount val="12"/>
                <c:pt idx="0">
                  <c:v>454.80108594943255</c:v>
                </c:pt>
                <c:pt idx="1">
                  <c:v>199.84926204308303</c:v>
                </c:pt>
                <c:pt idx="2">
                  <c:v>654.76420142361792</c:v>
                </c:pt>
                <c:pt idx="3">
                  <c:v>747.10576300726905</c:v>
                </c:pt>
                <c:pt idx="4">
                  <c:v>824.79665099043575</c:v>
                </c:pt>
                <c:pt idx="5">
                  <c:v>779.15559438731316</c:v>
                </c:pt>
                <c:pt idx="6">
                  <c:v>710.48808182643393</c:v>
                </c:pt>
                <c:pt idx="7">
                  <c:v>665.9328147419543</c:v>
                </c:pt>
                <c:pt idx="8">
                  <c:v>705.40614997847308</c:v>
                </c:pt>
                <c:pt idx="9">
                  <c:v>766.71520147757099</c:v>
                </c:pt>
                <c:pt idx="10">
                  <c:v>651.57533564727783</c:v>
                </c:pt>
                <c:pt idx="11">
                  <c:v>95.931524513768878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5CA-8997-427ACFD57061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'Stacked_Habitat-acre'!$U$12:$AF$12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2.2136207515658648</c:v>
                </c:pt>
                <c:pt idx="4">
                  <c:v>5.6223595965425144</c:v>
                </c:pt>
                <c:pt idx="5">
                  <c:v>3.3048110921353588</c:v>
                </c:pt>
                <c:pt idx="6">
                  <c:v>1.3792395251845999</c:v>
                </c:pt>
                <c:pt idx="7">
                  <c:v>0.77074078886195418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5CA-8997-427ACFD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'Stacked_Habitat-acre'!$D$13:$O$13</c:f>
              <c:numCache>
                <c:formatCode>General</c:formatCode>
                <c:ptCount val="12"/>
                <c:pt idx="0">
                  <c:v>298.75325059805283</c:v>
                </c:pt>
                <c:pt idx="1">
                  <c:v>273.00663901114297</c:v>
                </c:pt>
                <c:pt idx="2">
                  <c:v>321.10574858031941</c:v>
                </c:pt>
                <c:pt idx="3">
                  <c:v>357.93763807607309</c:v>
                </c:pt>
                <c:pt idx="4">
                  <c:v>315.31266332232605</c:v>
                </c:pt>
                <c:pt idx="5">
                  <c:v>293.50825033966908</c:v>
                </c:pt>
                <c:pt idx="6">
                  <c:v>250.08196026141886</c:v>
                </c:pt>
                <c:pt idx="7">
                  <c:v>221.41404695393931</c:v>
                </c:pt>
                <c:pt idx="8">
                  <c:v>224.50178925351432</c:v>
                </c:pt>
                <c:pt idx="9">
                  <c:v>236.48571319956719</c:v>
                </c:pt>
                <c:pt idx="10">
                  <c:v>249.64848310776941</c:v>
                </c:pt>
                <c:pt idx="11">
                  <c:v>268.68549396349221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150-B641-D69971141930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'Stacked_Habitat-acre'!$U$13:$AF$13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1.5262460294366451</c:v>
                </c:pt>
                <c:pt idx="4">
                  <c:v>1.5250166112792347</c:v>
                </c:pt>
                <c:pt idx="5">
                  <c:v>1.5249193414150766</c:v>
                </c:pt>
                <c:pt idx="6">
                  <c:v>1.5248794006028024</c:v>
                </c:pt>
                <c:pt idx="7">
                  <c:v>1.5248759667569309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150-B641-D6997114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'Stacked_Habitat-acre'!$D$14:$O$14</c:f>
              <c:numCache>
                <c:formatCode>General</c:formatCode>
                <c:ptCount val="12"/>
                <c:pt idx="0">
                  <c:v>70.919032081496454</c:v>
                </c:pt>
                <c:pt idx="1">
                  <c:v>63.947013306498405</c:v>
                </c:pt>
                <c:pt idx="2">
                  <c:v>70.005086857354357</c:v>
                </c:pt>
                <c:pt idx="3">
                  <c:v>80.568385775460044</c:v>
                </c:pt>
                <c:pt idx="4">
                  <c:v>78.26811804170444</c:v>
                </c:pt>
                <c:pt idx="5">
                  <c:v>65.590788188189336</c:v>
                </c:pt>
                <c:pt idx="6">
                  <c:v>65.612484931510025</c:v>
                </c:pt>
                <c:pt idx="7">
                  <c:v>65.472940287859828</c:v>
                </c:pt>
                <c:pt idx="8">
                  <c:v>64.73409002435524</c:v>
                </c:pt>
                <c:pt idx="9">
                  <c:v>61.385924525349083</c:v>
                </c:pt>
                <c:pt idx="10">
                  <c:v>62.510351686820492</c:v>
                </c:pt>
                <c:pt idx="11">
                  <c:v>76.867204582897344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0EF-AD41-2AE92295C429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'Stacked_Habitat-acre'!$U$14:$AF$14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23.953430525921984</c:v>
                </c:pt>
                <c:pt idx="4">
                  <c:v>22.781331688980281</c:v>
                </c:pt>
                <c:pt idx="5">
                  <c:v>0.92514893233565354</c:v>
                </c:pt>
                <c:pt idx="6">
                  <c:v>0.92712802478283429</c:v>
                </c:pt>
                <c:pt idx="7">
                  <c:v>0.91484113173443293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0EF-AD41-2AE92295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'Stacked_Habitat-acre'!$D$15:$O$15</c:f>
              <c:numCache>
                <c:formatCode>General</c:formatCode>
                <c:ptCount val="12"/>
                <c:pt idx="0">
                  <c:v>230.4994314150826</c:v>
                </c:pt>
                <c:pt idx="1">
                  <c:v>182.55082782119885</c:v>
                </c:pt>
                <c:pt idx="2">
                  <c:v>225.69661735796362</c:v>
                </c:pt>
                <c:pt idx="3">
                  <c:v>261.06786931377815</c:v>
                </c:pt>
                <c:pt idx="4">
                  <c:v>253.52307100406682</c:v>
                </c:pt>
                <c:pt idx="5">
                  <c:v>208.84258739691438</c:v>
                </c:pt>
                <c:pt idx="6">
                  <c:v>206.64199656837036</c:v>
                </c:pt>
                <c:pt idx="7">
                  <c:v>206.64199656837036</c:v>
                </c:pt>
                <c:pt idx="8">
                  <c:v>157.85812192330533</c:v>
                </c:pt>
                <c:pt idx="9">
                  <c:v>144.92581564408843</c:v>
                </c:pt>
                <c:pt idx="10">
                  <c:v>155.52319418956139</c:v>
                </c:pt>
                <c:pt idx="11">
                  <c:v>249.79251367963741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5F2-A956-84A2C3616B1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'Stacked_Habitat-acre'!$U$15:$AF$15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23.271849658640242</c:v>
                </c:pt>
                <c:pt idx="4">
                  <c:v>20.536388065084854</c:v>
                </c:pt>
                <c:pt idx="5">
                  <c:v>0.81481511129852424</c:v>
                </c:pt>
                <c:pt idx="6">
                  <c:v>0.80770155982236469</c:v>
                </c:pt>
                <c:pt idx="7">
                  <c:v>0.80770155982236469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5F2-A956-84A2C36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'Stacked_Habitat-acre'!$D$16:$O$16</c:f>
              <c:numCache>
                <c:formatCode>General</c:formatCode>
                <c:ptCount val="12"/>
                <c:pt idx="0">
                  <c:v>44.11839556087358</c:v>
                </c:pt>
                <c:pt idx="1">
                  <c:v>44.111135479226974</c:v>
                </c:pt>
                <c:pt idx="2">
                  <c:v>44.319838616333008</c:v>
                </c:pt>
                <c:pt idx="3">
                  <c:v>44.253565773172085</c:v>
                </c:pt>
                <c:pt idx="4">
                  <c:v>43.807108666337797</c:v>
                </c:pt>
                <c:pt idx="5">
                  <c:v>43.822323046406929</c:v>
                </c:pt>
                <c:pt idx="6">
                  <c:v>44.084332945321506</c:v>
                </c:pt>
                <c:pt idx="7">
                  <c:v>44.05536521735133</c:v>
                </c:pt>
                <c:pt idx="8">
                  <c:v>44.34395367852494</c:v>
                </c:pt>
                <c:pt idx="9">
                  <c:v>44.308854120023099</c:v>
                </c:pt>
                <c:pt idx="10">
                  <c:v>44.308187577511177</c:v>
                </c:pt>
                <c:pt idx="11">
                  <c:v>44.245278445978435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DE1-82A9-1922B4E419F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'Stacked_Habitat-acre'!$U$16:$AF$16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0.31499966551778436</c:v>
                </c:pt>
                <c:pt idx="4">
                  <c:v>0.31441404119216337</c:v>
                </c:pt>
                <c:pt idx="5">
                  <c:v>0.31442861070874922</c:v>
                </c:pt>
                <c:pt idx="6">
                  <c:v>0.31473431075412656</c:v>
                </c:pt>
                <c:pt idx="7">
                  <c:v>0.31469480528372018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DE1-82A9-1922B4E4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'Stacked_Habitat-acre'!$D$17:$O$17</c:f>
              <c:numCache>
                <c:formatCode>General</c:formatCode>
                <c:ptCount val="12"/>
                <c:pt idx="0">
                  <c:v>70.9653016844061</c:v>
                </c:pt>
                <c:pt idx="1">
                  <c:v>70.95362370115771</c:v>
                </c:pt>
                <c:pt idx="2">
                  <c:v>71.289326776913882</c:v>
                </c:pt>
                <c:pt idx="3">
                  <c:v>71.18272561319047</c:v>
                </c:pt>
                <c:pt idx="4">
                  <c:v>70.464590629520757</c:v>
                </c:pt>
                <c:pt idx="5">
                  <c:v>70.489063257272079</c:v>
                </c:pt>
                <c:pt idx="6">
                  <c:v>70.910511301435847</c:v>
                </c:pt>
                <c:pt idx="7">
                  <c:v>70.863916144735754</c:v>
                </c:pt>
                <c:pt idx="8">
                  <c:v>71.328116325849919</c:v>
                </c:pt>
                <c:pt idx="9">
                  <c:v>71.271657999874876</c:v>
                </c:pt>
                <c:pt idx="10">
                  <c:v>71.270585853214897</c:v>
                </c:pt>
                <c:pt idx="11">
                  <c:v>71.169395285399119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499-A2F3-B0190FFA06D8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'Stacked_Habitat-acre'!$U$17:$AF$17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0.31499966551778436</c:v>
                </c:pt>
                <c:pt idx="4">
                  <c:v>0.31441404119216337</c:v>
                </c:pt>
                <c:pt idx="5">
                  <c:v>0.31442861070874922</c:v>
                </c:pt>
                <c:pt idx="6">
                  <c:v>0.31473431075412656</c:v>
                </c:pt>
                <c:pt idx="7">
                  <c:v>0.31469480528372018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499-A2F3-B0190FF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'Stacked_Habitat-acre'!$D$18:$O$18</c:f>
              <c:numCache>
                <c:formatCode>General</c:formatCode>
                <c:ptCount val="12"/>
                <c:pt idx="0">
                  <c:v>66.245200324284397</c:v>
                </c:pt>
                <c:pt idx="1">
                  <c:v>65.621429807394023</c:v>
                </c:pt>
                <c:pt idx="2">
                  <c:v>70.172966350553722</c:v>
                </c:pt>
                <c:pt idx="3">
                  <c:v>78.68479884926947</c:v>
                </c:pt>
                <c:pt idx="4">
                  <c:v>80.027160160294486</c:v>
                </c:pt>
                <c:pt idx="5">
                  <c:v>72.35537976507274</c:v>
                </c:pt>
                <c:pt idx="6">
                  <c:v>67.795764651853403</c:v>
                </c:pt>
                <c:pt idx="7">
                  <c:v>66.947441198634777</c:v>
                </c:pt>
                <c:pt idx="8">
                  <c:v>67.455918198096043</c:v>
                </c:pt>
                <c:pt idx="9">
                  <c:v>67.553593845821439</c:v>
                </c:pt>
                <c:pt idx="10">
                  <c:v>68.577590529178309</c:v>
                </c:pt>
                <c:pt idx="11">
                  <c:v>69.12297599621067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A87-8B5B-961627C7FEA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'Stacked_Habitat-acre'!$U$18:$AF$18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22.585210376557185</c:v>
                </c:pt>
                <c:pt idx="4">
                  <c:v>23.537557223665502</c:v>
                </c:pt>
                <c:pt idx="5">
                  <c:v>5.8380859719848512</c:v>
                </c:pt>
                <c:pt idx="6">
                  <c:v>1.183846468523819</c:v>
                </c:pt>
                <c:pt idx="7">
                  <c:v>1.0219600953330483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A87-8B5B-961627C7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'Stacked_Habitat-acre'!$D$19:$O$19</c:f>
              <c:numCache>
                <c:formatCode>General</c:formatCode>
                <c:ptCount val="12"/>
                <c:pt idx="0">
                  <c:v>143.80401990633771</c:v>
                </c:pt>
                <c:pt idx="1">
                  <c:v>146.73148640766598</c:v>
                </c:pt>
                <c:pt idx="2">
                  <c:v>148.42040024102806</c:v>
                </c:pt>
                <c:pt idx="3">
                  <c:v>146.33043672967719</c:v>
                </c:pt>
                <c:pt idx="4">
                  <c:v>141.39606352247307</c:v>
                </c:pt>
                <c:pt idx="5">
                  <c:v>168.33538467654688</c:v>
                </c:pt>
                <c:pt idx="6">
                  <c:v>173.3420458795037</c:v>
                </c:pt>
                <c:pt idx="7">
                  <c:v>168.08292940208631</c:v>
                </c:pt>
                <c:pt idx="8">
                  <c:v>149.63877825254136</c:v>
                </c:pt>
                <c:pt idx="9">
                  <c:v>140.92627632272516</c:v>
                </c:pt>
                <c:pt idx="10">
                  <c:v>143.80157737773624</c:v>
                </c:pt>
                <c:pt idx="11">
                  <c:v>144.19704507147412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58E-A41A-000BB0BD388A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'Stacked_Habitat-acre'!$U$19:$AF$19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2.4710538100000002E-2</c:v>
                </c:pt>
                <c:pt idx="2">
                  <c:v>2.4710538100000002E-2</c:v>
                </c:pt>
                <c:pt idx="3">
                  <c:v>0.37895137714490384</c:v>
                </c:pt>
                <c:pt idx="4">
                  <c:v>0.37369653784932039</c:v>
                </c:pt>
                <c:pt idx="5">
                  <c:v>0.54155921241636706</c:v>
                </c:pt>
                <c:pt idx="6">
                  <c:v>0.68908327059968699</c:v>
                </c:pt>
                <c:pt idx="7">
                  <c:v>0.53623887705311446</c:v>
                </c:pt>
                <c:pt idx="8">
                  <c:v>2.4710538100000002E-2</c:v>
                </c:pt>
                <c:pt idx="9">
                  <c:v>2.4710538100000002E-2</c:v>
                </c:pt>
                <c:pt idx="10">
                  <c:v>2.4710538100000002E-2</c:v>
                </c:pt>
                <c:pt idx="11">
                  <c:v>2.4710538100000002E-2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58E-A41A-000BB0BD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'Stacked_Habitat-acre'!$A$25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'Stacked_Habitat-acre'!$D$26:$O$26</c:f>
              <c:numCache>
                <c:formatCode>General</c:formatCode>
                <c:ptCount val="12"/>
                <c:pt idx="0">
                  <c:v>110.33073413353205</c:v>
                </c:pt>
                <c:pt idx="1">
                  <c:v>123.91744457898791</c:v>
                </c:pt>
                <c:pt idx="2">
                  <c:v>91.655250127465322</c:v>
                </c:pt>
                <c:pt idx="3">
                  <c:v>42.007072951798229</c:v>
                </c:pt>
                <c:pt idx="4">
                  <c:v>36.370484668365684</c:v>
                </c:pt>
                <c:pt idx="5">
                  <c:v>35.159085307982835</c:v>
                </c:pt>
                <c:pt idx="6">
                  <c:v>42.216384741509785</c:v>
                </c:pt>
                <c:pt idx="7">
                  <c:v>40.643508482656976</c:v>
                </c:pt>
                <c:pt idx="8">
                  <c:v>51.055459232645376</c:v>
                </c:pt>
                <c:pt idx="9">
                  <c:v>56.438668869101711</c:v>
                </c:pt>
                <c:pt idx="10">
                  <c:v>119.77041457242184</c:v>
                </c:pt>
                <c:pt idx="11">
                  <c:v>122.52751013844889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DC3-9FD4-35228EB2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L14- Malad River</a:t>
            </a:r>
          </a:p>
        </c:rich>
      </c:tx>
      <c:layout>
        <c:manualLayout>
          <c:xMode val="edge"/>
          <c:yMode val="edge"/>
          <c:x val="0.4083384686481499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1269542551373"/>
          <c:y val="0.11261592300962382"/>
          <c:w val="0.82693166099976301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Q_Analysis_Cfs!$T$17:$AE$17</c:f>
              <c:numCache>
                <c:formatCode>General</c:formatCode>
                <c:ptCount val="12"/>
                <c:pt idx="0">
                  <c:v>32.63747311996746</c:v>
                </c:pt>
                <c:pt idx="1">
                  <c:v>58.740818449941443</c:v>
                </c:pt>
                <c:pt idx="2">
                  <c:v>96.435698919903857</c:v>
                </c:pt>
                <c:pt idx="3">
                  <c:v>53.72063888994645</c:v>
                </c:pt>
                <c:pt idx="4">
                  <c:v>19.938978489980126</c:v>
                </c:pt>
                <c:pt idx="5">
                  <c:v>29.229902779970857</c:v>
                </c:pt>
                <c:pt idx="6">
                  <c:v>16.052016129983997</c:v>
                </c:pt>
                <c:pt idx="7">
                  <c:v>13.783266129986259</c:v>
                </c:pt>
                <c:pt idx="8">
                  <c:v>15.731680559984316</c:v>
                </c:pt>
                <c:pt idx="9">
                  <c:v>24.294327959975782</c:v>
                </c:pt>
                <c:pt idx="10">
                  <c:v>32.585972219967516</c:v>
                </c:pt>
                <c:pt idx="11">
                  <c:v>50.267043009949894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67F-9A05-6AAE608B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4168"/>
        <c:axId val="208104560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Q_Analysis_Cfs!$F$17:$Q$17</c:f>
              <c:numCache>
                <c:formatCode>General</c:formatCode>
                <c:ptCount val="12"/>
                <c:pt idx="0">
                  <c:v>90.399999999909895</c:v>
                </c:pt>
                <c:pt idx="1">
                  <c:v>44.09999999995604</c:v>
                </c:pt>
                <c:pt idx="2">
                  <c:v>186.99999999981358</c:v>
                </c:pt>
                <c:pt idx="3">
                  <c:v>424.09999999957722</c:v>
                </c:pt>
                <c:pt idx="4">
                  <c:v>631.59999999937043</c:v>
                </c:pt>
                <c:pt idx="5">
                  <c:v>509.69999999949181</c:v>
                </c:pt>
                <c:pt idx="6">
                  <c:v>326.29999999967475</c:v>
                </c:pt>
                <c:pt idx="7">
                  <c:v>207.29999999979336</c:v>
                </c:pt>
                <c:pt idx="8">
                  <c:v>304.59999999969637</c:v>
                </c:pt>
                <c:pt idx="9">
                  <c:v>467.39999999953397</c:v>
                </c:pt>
                <c:pt idx="10">
                  <c:v>181.99999999981856</c:v>
                </c:pt>
                <c:pt idx="11">
                  <c:v>16.499999999983551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8-467F-9A05-6AAE608B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4168"/>
        <c:axId val="208104560"/>
      </c:lineChart>
      <c:catAx>
        <c:axId val="20810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4560"/>
        <c:crosses val="autoZero"/>
        <c:auto val="1"/>
        <c:lblAlgn val="ctr"/>
        <c:lblOffset val="100"/>
        <c:noMultiLvlLbl val="0"/>
      </c:catAx>
      <c:valAx>
        <c:axId val="2081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66816538181781"/>
          <c:y val="0.19807378244386117"/>
          <c:w val="0.33743118885215201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Data</a:t>
            </a:r>
          </a:p>
        </c:rich>
      </c:tx>
      <c:layout>
        <c:manualLayout>
          <c:xMode val="edge"/>
          <c:yMode val="edge"/>
          <c:x val="0.44036656891495596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j24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Q!$C$23:$N$23</c:f>
              <c:numCache>
                <c:formatCode>General</c:formatCode>
                <c:ptCount val="12"/>
                <c:pt idx="0">
                  <c:v>11.777209065315777</c:v>
                </c:pt>
                <c:pt idx="1">
                  <c:v>4.2922331119347348</c:v>
                </c:pt>
                <c:pt idx="2">
                  <c:v>9.6223570825904261</c:v>
                </c:pt>
                <c:pt idx="3">
                  <c:v>29.313906314554057</c:v>
                </c:pt>
                <c:pt idx="4">
                  <c:v>25.085219733905205</c:v>
                </c:pt>
                <c:pt idx="5">
                  <c:v>0.5872240482061829</c:v>
                </c:pt>
                <c:pt idx="8">
                  <c:v>3.3073900583280689</c:v>
                </c:pt>
                <c:pt idx="9">
                  <c:v>2.8868769504020357</c:v>
                </c:pt>
                <c:pt idx="10">
                  <c:v>3.2282401982260995</c:v>
                </c:pt>
                <c:pt idx="11">
                  <c:v>22.374096040498671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0B0-B080-9F8047E02D0B}"/>
            </c:ext>
          </c:extLst>
        </c:ser>
        <c:ser>
          <c:idx val="3"/>
          <c:order val="3"/>
          <c:tx>
            <c:v>Flow to S.Cache Exist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Q!$C$24:$N$24</c:f>
              <c:numCache>
                <c:formatCode>General</c:formatCode>
                <c:ptCount val="12"/>
                <c:pt idx="4">
                  <c:v>4.3517174400000007</c:v>
                </c:pt>
                <c:pt idx="5">
                  <c:v>7.8819372000000003</c:v>
                </c:pt>
                <c:pt idx="6">
                  <c:v>7.5723337199999996</c:v>
                </c:pt>
                <c:pt idx="7">
                  <c:v>6.9087214800000005</c:v>
                </c:pt>
                <c:pt idx="8">
                  <c:v>2.6458146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RR!$B$5:$M$5</c:f>
              <c:numCache>
                <c:formatCode>General</c:formatCode>
                <c:ptCount val="12"/>
                <c:pt idx="0">
                  <c:v>11.777209065315777</c:v>
                </c:pt>
                <c:pt idx="1">
                  <c:v>4.2922331119347348</c:v>
                </c:pt>
                <c:pt idx="2">
                  <c:v>9.6223570825904261</c:v>
                </c:pt>
                <c:pt idx="3">
                  <c:v>29.313906314554057</c:v>
                </c:pt>
                <c:pt idx="4">
                  <c:v>29.436937173905207</c:v>
                </c:pt>
                <c:pt idx="5">
                  <c:v>8.4691612482061824</c:v>
                </c:pt>
                <c:pt idx="6">
                  <c:v>7.5723337199999996</c:v>
                </c:pt>
                <c:pt idx="7">
                  <c:v>6.9087214800000005</c:v>
                </c:pt>
                <c:pt idx="8">
                  <c:v>5.9532046583280689</c:v>
                </c:pt>
                <c:pt idx="9">
                  <c:v>2.8868769504020357</c:v>
                </c:pt>
                <c:pt idx="10">
                  <c:v>3.2282401982260995</c:v>
                </c:pt>
                <c:pt idx="11">
                  <c:v>22.374096040498671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0B0-B080-9F8047E02D0B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Q!$C$27:$N$27</c:f>
              <c:numCache>
                <c:formatCode>General</c:formatCode>
                <c:ptCount val="12"/>
                <c:pt idx="0">
                  <c:v>4.3078138422486703</c:v>
                </c:pt>
                <c:pt idx="1">
                  <c:v>3.1654875679145968</c:v>
                </c:pt>
                <c:pt idx="2">
                  <c:v>11.500828462767302</c:v>
                </c:pt>
                <c:pt idx="3">
                  <c:v>27.730131511028929</c:v>
                </c:pt>
                <c:pt idx="4">
                  <c:v>30.199372672145209</c:v>
                </c:pt>
                <c:pt idx="5">
                  <c:v>16.087318208610853</c:v>
                </c:pt>
                <c:pt idx="6">
                  <c:v>7.7000165008375019</c:v>
                </c:pt>
                <c:pt idx="7">
                  <c:v>6.1395460288241255</c:v>
                </c:pt>
                <c:pt idx="8">
                  <c:v>6.5250312820080687</c:v>
                </c:pt>
                <c:pt idx="9">
                  <c:v>6.7039071004416835</c:v>
                </c:pt>
                <c:pt idx="10">
                  <c:v>8.5791774389536961</c:v>
                </c:pt>
                <c:pt idx="11">
                  <c:v>9.5779552734114262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6318133024314"/>
          <c:y val="0.10385773628979866"/>
          <c:w val="0.2187343505045885"/>
          <c:h val="0.22507762373159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0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STOR!$B$2:$M$2</c:f>
              <c:numCache>
                <c:formatCode>General</c:formatCode>
                <c:ptCount val="12"/>
                <c:pt idx="0">
                  <c:v>4.2</c:v>
                </c:pt>
                <c:pt idx="1">
                  <c:v>5.3267455440201381</c:v>
                </c:pt>
                <c:pt idx="2">
                  <c:v>4.2</c:v>
                </c:pt>
                <c:pt idx="3">
                  <c:v>6.0784713801768753</c:v>
                </c:pt>
                <c:pt idx="4">
                  <c:v>4.2</c:v>
                </c:pt>
                <c:pt idx="5">
                  <c:v>4.2</c:v>
                </c:pt>
                <c:pt idx="6">
                  <c:v>10.865112587604669</c:v>
                </c:pt>
                <c:pt idx="7">
                  <c:v>6.6308554079702171</c:v>
                </c:pt>
                <c:pt idx="8">
                  <c:v>4.2</c:v>
                </c:pt>
                <c:pt idx="9">
                  <c:v>4.2</c:v>
                </c:pt>
                <c:pt idx="10">
                  <c:v>7.4452035263596477</c:v>
                </c:pt>
                <c:pt idx="11">
                  <c:v>12.796140767087245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1"/>
          <c:order val="1"/>
          <c:tx>
            <c:v>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STOR_MaxMin!$B$3:$M$3</c:f>
              <c:numCache>
                <c:formatCode>General</c:formatCode>
                <c:ptCount val="12"/>
                <c:pt idx="0">
                  <c:v>23.046340000000001</c:v>
                </c:pt>
                <c:pt idx="1">
                  <c:v>23.046340000000001</c:v>
                </c:pt>
                <c:pt idx="2">
                  <c:v>23.046340000000001</c:v>
                </c:pt>
                <c:pt idx="3">
                  <c:v>23.046340000000001</c:v>
                </c:pt>
                <c:pt idx="4">
                  <c:v>23.046340000000001</c:v>
                </c:pt>
                <c:pt idx="5">
                  <c:v>23.046340000000001</c:v>
                </c:pt>
                <c:pt idx="6">
                  <c:v>23.046340000000001</c:v>
                </c:pt>
                <c:pt idx="7">
                  <c:v>23.046340000000001</c:v>
                </c:pt>
                <c:pt idx="8">
                  <c:v>23.046340000000001</c:v>
                </c:pt>
                <c:pt idx="9">
                  <c:v>23.046340000000001</c:v>
                </c:pt>
                <c:pt idx="10">
                  <c:v>23.046340000000001</c:v>
                </c:pt>
                <c:pt idx="11">
                  <c:v>23.046340000000001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205-95A1-5D5E082C37D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STOR_MaxMin!$B$4:$M$4</c:f>
              <c:numCache>
                <c:formatCode>General</c:formatCode>
                <c:ptCount val="12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stacked"/>
        <c:varyColors val="0"/>
        <c:ser>
          <c:idx val="2"/>
          <c:order val="3"/>
          <c:tx>
            <c:v>Diversion to S. Cache demand</c:v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Q_Analysis_Cfs!$F$25:$Q$25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58.438894419911811</c:v>
                </c:pt>
                <c:pt idx="5">
                  <c:v>105.8459567299423</c:v>
                </c:pt>
                <c:pt idx="6">
                  <c:v>101.68831429814017</c:v>
                </c:pt>
                <c:pt idx="7">
                  <c:v>92.776714185353185</c:v>
                </c:pt>
                <c:pt idx="8">
                  <c:v>35.53045026380692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5B1-AB2C-C00089912981}"/>
            </c:ext>
          </c:extLst>
        </c:ser>
        <c:ser>
          <c:idx val="3"/>
          <c:order val="4"/>
          <c:tx>
            <c:v>Instream flow below reservoir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Q_Analysis_Cfs!$F$24:$Q$24</c:f>
              <c:numCache>
                <c:formatCode>General</c:formatCode>
                <c:ptCount val="12"/>
                <c:pt idx="0">
                  <c:v>158.15527699546982</c:v>
                </c:pt>
                <c:pt idx="1">
                  <c:v>57.64008373990464</c:v>
                </c:pt>
                <c:pt idx="2">
                  <c:v>129.217927720094</c:v>
                </c:pt>
                <c:pt idx="3">
                  <c:v>393.65429850873096</c:v>
                </c:pt>
                <c:pt idx="4">
                  <c:v>336.86757647802938</c:v>
                </c:pt>
                <c:pt idx="5">
                  <c:v>7.8857886862144984</c:v>
                </c:pt>
                <c:pt idx="6">
                  <c:v>0</c:v>
                </c:pt>
                <c:pt idx="7">
                  <c:v>0</c:v>
                </c:pt>
                <c:pt idx="8">
                  <c:v>44.414698584864908</c:v>
                </c:pt>
                <c:pt idx="9">
                  <c:v>38.767658891892928</c:v>
                </c:pt>
                <c:pt idx="10">
                  <c:v>43.351800917076588</c:v>
                </c:pt>
                <c:pt idx="11">
                  <c:v>300.46009518753783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4-45B1-AB2C-C0008991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957344"/>
        <c:axId val="566965544"/>
      </c:barChart>
      <c:lineChart>
        <c:grouping val="standard"/>
        <c:varyColors val="0"/>
        <c:ser>
          <c:idx val="4"/>
          <c:order val="0"/>
          <c:tx>
            <c:v>Inflow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Q_Analysis_Cfs!$F$28:$Q$28</c:f>
              <c:numCache>
                <c:formatCode>General</c:formatCode>
                <c:ptCount val="12"/>
                <c:pt idx="0">
                  <c:v>57.849316224861475</c:v>
                </c:pt>
                <c:pt idx="1">
                  <c:v>42.509100445847082</c:v>
                </c:pt>
                <c:pt idx="2">
                  <c:v>154.44378214895656</c:v>
                </c:pt>
                <c:pt idx="3">
                  <c:v>372.3859027996287</c:v>
                </c:pt>
                <c:pt idx="4">
                  <c:v>405.54516129959569</c:v>
                </c:pt>
                <c:pt idx="5">
                  <c:v>216.03541664978465</c:v>
                </c:pt>
                <c:pt idx="6">
                  <c:v>103.40295699989692</c:v>
                </c:pt>
                <c:pt idx="7">
                  <c:v>82.447513449917793</c:v>
                </c:pt>
                <c:pt idx="8">
                  <c:v>87.624166649912652</c:v>
                </c:pt>
                <c:pt idx="9">
                  <c:v>90.026276899910258</c:v>
                </c:pt>
                <c:pt idx="10">
                  <c:v>115.20914477496599</c:v>
                </c:pt>
                <c:pt idx="11">
                  <c:v>128.62165908031193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4-45B1-AB2C-C00089912981}"/>
            </c:ext>
          </c:extLst>
        </c:ser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158.15527699546982</c:v>
                </c:pt>
                <c:pt idx="1">
                  <c:v>57.64008373990464</c:v>
                </c:pt>
                <c:pt idx="2">
                  <c:v>129.217927720094</c:v>
                </c:pt>
                <c:pt idx="3">
                  <c:v>393.65429850873096</c:v>
                </c:pt>
                <c:pt idx="4">
                  <c:v>395.30647089794121</c:v>
                </c:pt>
                <c:pt idx="5">
                  <c:v>113.73174541615678</c:v>
                </c:pt>
                <c:pt idx="6">
                  <c:v>101.68831429814017</c:v>
                </c:pt>
                <c:pt idx="7">
                  <c:v>92.776714185353185</c:v>
                </c:pt>
                <c:pt idx="8">
                  <c:v>79.945148848671835</c:v>
                </c:pt>
                <c:pt idx="9">
                  <c:v>38.767658891892928</c:v>
                </c:pt>
                <c:pt idx="10">
                  <c:v>43.351800917076588</c:v>
                </c:pt>
                <c:pt idx="11">
                  <c:v>300.46009518753783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A-4697-A53C-6B1E0D7CD91D}"/>
            </c:ext>
          </c:extLst>
        </c:ser>
        <c:ser>
          <c:idx val="1"/>
          <c:order val="2"/>
          <c:tx>
            <c:v>Current releases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Hyrum_BOR_Data!$C$14:$C$25</c:f>
              <c:numCache>
                <c:formatCode>General</c:formatCode>
                <c:ptCount val="12"/>
                <c:pt idx="0">
                  <c:v>46</c:v>
                </c:pt>
                <c:pt idx="1">
                  <c:v>44</c:v>
                </c:pt>
                <c:pt idx="2">
                  <c:v>115</c:v>
                </c:pt>
                <c:pt idx="3">
                  <c:v>386</c:v>
                </c:pt>
                <c:pt idx="4">
                  <c:v>569</c:v>
                </c:pt>
                <c:pt idx="5">
                  <c:v>238</c:v>
                </c:pt>
                <c:pt idx="6">
                  <c:v>100</c:v>
                </c:pt>
                <c:pt idx="7">
                  <c:v>107</c:v>
                </c:pt>
                <c:pt idx="8">
                  <c:v>108</c:v>
                </c:pt>
                <c:pt idx="9">
                  <c:v>59</c:v>
                </c:pt>
                <c:pt idx="10">
                  <c:v>65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25668989307978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- Hyrum Reservoir</a:t>
            </a:r>
          </a:p>
        </c:rich>
      </c:tx>
      <c:layout>
        <c:manualLayout>
          <c:xMode val="edge"/>
          <c:yMode val="edge"/>
          <c:x val="0.34611650866199645"/>
          <c:y val="3.8373986222259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095519468161"/>
          <c:y val="0.17171296296296296"/>
          <c:w val="0.75282867044654833"/>
          <c:h val="0.67492782152230968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Storage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Hyrum_BOR_Data!$B$14:$B$25</c:f>
              <c:numCache>
                <c:formatCode>General</c:formatCode>
                <c:ptCount val="12"/>
                <c:pt idx="0">
                  <c:v>10374</c:v>
                </c:pt>
                <c:pt idx="1">
                  <c:v>10409</c:v>
                </c:pt>
                <c:pt idx="2">
                  <c:v>12072</c:v>
                </c:pt>
                <c:pt idx="3">
                  <c:v>13757</c:v>
                </c:pt>
                <c:pt idx="4">
                  <c:v>15221</c:v>
                </c:pt>
                <c:pt idx="5">
                  <c:v>15091</c:v>
                </c:pt>
                <c:pt idx="6">
                  <c:v>10735</c:v>
                </c:pt>
                <c:pt idx="7">
                  <c:v>6902</c:v>
                </c:pt>
                <c:pt idx="8">
                  <c:v>6423</c:v>
                </c:pt>
                <c:pt idx="9">
                  <c:v>9836</c:v>
                </c:pt>
                <c:pt idx="10">
                  <c:v>10417</c:v>
                </c:pt>
                <c:pt idx="11">
                  <c:v>10470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957344"/>
        <c:axId val="566965544"/>
      </c:barChart>
      <c:lineChart>
        <c:grouping val="stacked"/>
        <c:varyColors val="0"/>
        <c:ser>
          <c:idx val="0"/>
          <c:order val="0"/>
          <c:tx>
            <c:v>Model Recommended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Hyrum_BOR_Data!$A$14:$A$25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STOR_acft!$B$5:$M$5</c:f>
              <c:numCache>
                <c:formatCode>General</c:formatCode>
                <c:ptCount val="12"/>
                <c:pt idx="0">
                  <c:v>3405.0004884</c:v>
                </c:pt>
                <c:pt idx="1">
                  <c:v>4318.4693283264505</c:v>
                </c:pt>
                <c:pt idx="2">
                  <c:v>3405.0004884</c:v>
                </c:pt>
                <c:pt idx="3">
                  <c:v>4927.9042900542099</c:v>
                </c:pt>
                <c:pt idx="4">
                  <c:v>3405.0004884</c:v>
                </c:pt>
                <c:pt idx="5">
                  <c:v>3405.0004884</c:v>
                </c:pt>
                <c:pt idx="6">
                  <c:v>8808.5032541225919</c:v>
                </c:pt>
                <c:pt idx="7">
                  <c:v>5375.7299768210405</c:v>
                </c:pt>
                <c:pt idx="8">
                  <c:v>3405.0004884</c:v>
                </c:pt>
                <c:pt idx="9">
                  <c:v>3405.0004884</c:v>
                </c:pt>
                <c:pt idx="10">
                  <c:v>6035.9337246409523</c:v>
                </c:pt>
                <c:pt idx="11">
                  <c:v>10374.015609896956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(acre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30517011680455"/>
          <c:y val="0.17671223388743074"/>
          <c:w val="0.25586319026246851"/>
          <c:h val="0.1026759572319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Hydrology</a:t>
            </a:r>
          </a:p>
        </c:rich>
      </c:tx>
      <c:layout>
        <c:manualLayout>
          <c:xMode val="edge"/>
          <c:yMode val="edge"/>
          <c:x val="0.38269839093449892"/>
          <c:y val="3.84553905517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j32</c:v>
          </c:tx>
          <c:spPr>
            <a:solidFill>
              <a:schemeClr val="bg2"/>
            </a:solidFill>
            <a:ln w="25400">
              <a:noFill/>
            </a:ln>
            <a:effectLst/>
          </c:spPr>
          <c:val>
            <c:numRef>
              <c:f>Q!$C$28:$N$28</c:f>
              <c:numCache>
                <c:formatCode>General</c:formatCode>
                <c:ptCount val="12"/>
                <c:pt idx="0">
                  <c:v>4.3078138422486703</c:v>
                </c:pt>
                <c:pt idx="1">
                  <c:v>3.1654875679145968</c:v>
                </c:pt>
                <c:pt idx="2">
                  <c:v>11.500828462767302</c:v>
                </c:pt>
                <c:pt idx="3">
                  <c:v>27.730131511028929</c:v>
                </c:pt>
                <c:pt idx="4">
                  <c:v>30.199372672145209</c:v>
                </c:pt>
                <c:pt idx="5">
                  <c:v>16.087318208610853</c:v>
                </c:pt>
                <c:pt idx="6">
                  <c:v>7.7000165008375019</c:v>
                </c:pt>
                <c:pt idx="7">
                  <c:v>6.1395460288241255</c:v>
                </c:pt>
                <c:pt idx="8">
                  <c:v>6.5250312820080687</c:v>
                </c:pt>
                <c:pt idx="9">
                  <c:v>6.7039071004416835</c:v>
                </c:pt>
                <c:pt idx="10">
                  <c:v>8.5791774389536961</c:v>
                </c:pt>
                <c:pt idx="11">
                  <c:v>9.5779552734114262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531-9739-E117328B2604}"/>
            </c:ext>
          </c:extLst>
        </c:ser>
        <c:ser>
          <c:idx val="3"/>
          <c:order val="3"/>
          <c:tx>
            <c:v>Flow to j38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Q!$C$32:$N$32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RR!$B$6:$M$6</c:f>
              <c:numCache>
                <c:formatCode>General</c:formatCode>
                <c:ptCount val="12"/>
                <c:pt idx="0">
                  <c:v>4.3078138422486703</c:v>
                </c:pt>
                <c:pt idx="1">
                  <c:v>3.1654875679145968</c:v>
                </c:pt>
                <c:pt idx="2">
                  <c:v>11.500828462767302</c:v>
                </c:pt>
                <c:pt idx="3">
                  <c:v>27.730131511028929</c:v>
                </c:pt>
                <c:pt idx="4">
                  <c:v>30.199372672145209</c:v>
                </c:pt>
                <c:pt idx="5">
                  <c:v>16.087318208610853</c:v>
                </c:pt>
                <c:pt idx="6">
                  <c:v>7.7000165008375019</c:v>
                </c:pt>
                <c:pt idx="7">
                  <c:v>6.1395460288241255</c:v>
                </c:pt>
                <c:pt idx="8">
                  <c:v>6.5250312820080687</c:v>
                </c:pt>
                <c:pt idx="9">
                  <c:v>6.7039071004416835</c:v>
                </c:pt>
                <c:pt idx="10">
                  <c:v>8.5791774389536961</c:v>
                </c:pt>
                <c:pt idx="11">
                  <c:v>9.5779552734114262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1-4531-9739-E117328B2604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[2]Q!$C$29:$N$29</c:f>
              <c:numCache>
                <c:formatCode>General</c:formatCode>
                <c:ptCount val="12"/>
                <c:pt idx="0">
                  <c:v>4.1352164723545375</c:v>
                </c:pt>
                <c:pt idx="2">
                  <c:v>16.871489438630466</c:v>
                </c:pt>
                <c:pt idx="3">
                  <c:v>32.010071478177409</c:v>
                </c:pt>
                <c:pt idx="4">
                  <c:v>31.752576692241139</c:v>
                </c:pt>
                <c:pt idx="5">
                  <c:v>16.733689259618757</c:v>
                </c:pt>
                <c:pt idx="6">
                  <c:v>8.1874742930750983</c:v>
                </c:pt>
                <c:pt idx="7">
                  <c:v>5.8616042550824812</c:v>
                </c:pt>
                <c:pt idx="8">
                  <c:v>5.6408857887945016</c:v>
                </c:pt>
                <c:pt idx="9">
                  <c:v>5.8276941473754924</c:v>
                </c:pt>
                <c:pt idx="10">
                  <c:v>6.4899908382462836</c:v>
                </c:pt>
                <c:pt idx="11">
                  <c:v>5.3456861950068104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3608460951021"/>
          <c:y val="0.12412438060500848"/>
          <c:w val="0.16273119684800616"/>
          <c:h val="0.1578771864038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2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STOR!$B$3:$M$3</c:f>
              <c:numCache>
                <c:formatCode>General</c:formatCode>
                <c:ptCount val="12"/>
                <c:pt idx="0">
                  <c:v>4.2976479948445103</c:v>
                </c:pt>
                <c:pt idx="1">
                  <c:v>4.2976479948445103</c:v>
                </c:pt>
                <c:pt idx="2">
                  <c:v>2.4669599999999998</c:v>
                </c:pt>
                <c:pt idx="3">
                  <c:v>4.2976479948445103</c:v>
                </c:pt>
                <c:pt idx="4">
                  <c:v>4.2976479948445103</c:v>
                </c:pt>
                <c:pt idx="5">
                  <c:v>4.2976479948445103</c:v>
                </c:pt>
                <c:pt idx="6">
                  <c:v>4.2976479948445103</c:v>
                </c:pt>
                <c:pt idx="7">
                  <c:v>4.2976479948445103</c:v>
                </c:pt>
                <c:pt idx="8">
                  <c:v>4.2976479948445103</c:v>
                </c:pt>
                <c:pt idx="9">
                  <c:v>4.2976479948445103</c:v>
                </c:pt>
                <c:pt idx="10">
                  <c:v>4.2976479948445103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2"/>
          <c:order val="0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[2]STOR_MaxMin!$B$11:$M$11</c:f>
              <c:numCache>
                <c:formatCode>General</c:formatCode>
                <c:ptCount val="12"/>
                <c:pt idx="0">
                  <c:v>16.035240000000002</c:v>
                </c:pt>
                <c:pt idx="1">
                  <c:v>16.035240000000002</c:v>
                </c:pt>
                <c:pt idx="2">
                  <c:v>16.035240000000002</c:v>
                </c:pt>
                <c:pt idx="3">
                  <c:v>16.035240000000002</c:v>
                </c:pt>
                <c:pt idx="4">
                  <c:v>16.035240000000002</c:v>
                </c:pt>
                <c:pt idx="5">
                  <c:v>16.035240000000002</c:v>
                </c:pt>
                <c:pt idx="6">
                  <c:v>16.035240000000002</c:v>
                </c:pt>
                <c:pt idx="7">
                  <c:v>16.035240000000002</c:v>
                </c:pt>
                <c:pt idx="8">
                  <c:v>16.035240000000002</c:v>
                </c:pt>
                <c:pt idx="9">
                  <c:v>16.035240000000002</c:v>
                </c:pt>
                <c:pt idx="10">
                  <c:v>16.035240000000002</c:v>
                </c:pt>
                <c:pt idx="11">
                  <c:v>16.035240000000002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0-4FBC-A4C1-0D6BC04DE0B2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[2]STOR_MaxMin!$B$12:$M$12</c:f>
              <c:numCache>
                <c:formatCode>General</c:formatCode>
                <c:ptCount val="12"/>
                <c:pt idx="0">
                  <c:v>2.4669599999999998</c:v>
                </c:pt>
                <c:pt idx="1">
                  <c:v>2.4669599999999998</c:v>
                </c:pt>
                <c:pt idx="2">
                  <c:v>2.4669599999999998</c:v>
                </c:pt>
                <c:pt idx="3">
                  <c:v>2.4669599999999998</c:v>
                </c:pt>
                <c:pt idx="4">
                  <c:v>2.4669599999999998</c:v>
                </c:pt>
                <c:pt idx="5">
                  <c:v>2.4669599999999998</c:v>
                </c:pt>
                <c:pt idx="6">
                  <c:v>2.4669599999999998</c:v>
                </c:pt>
                <c:pt idx="7">
                  <c:v>2.4669599999999998</c:v>
                </c:pt>
                <c:pt idx="8">
                  <c:v>2.4669599999999998</c:v>
                </c:pt>
                <c:pt idx="9">
                  <c:v>2.4669599999999998</c:v>
                </c:pt>
                <c:pt idx="10">
                  <c:v>2.4669599999999998</c:v>
                </c:pt>
                <c:pt idx="11">
                  <c:v>2.4669599999999998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L16- At Corinne USGS site</a:t>
            </a:r>
          </a:p>
        </c:rich>
      </c:tx>
      <c:layout>
        <c:manualLayout>
          <c:xMode val="edge"/>
          <c:yMode val="edge"/>
          <c:x val="0.332943684668493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Q_Analysis_Cfs!$T$18:$AE$18</c:f>
              <c:numCache>
                <c:formatCode>General</c:formatCode>
                <c:ptCount val="12"/>
                <c:pt idx="0">
                  <c:v>1239.999999998764</c:v>
                </c:pt>
                <c:pt idx="1">
                  <c:v>1015.9999999989872</c:v>
                </c:pt>
                <c:pt idx="2">
                  <c:v>2231.9999999977749</c:v>
                </c:pt>
                <c:pt idx="3">
                  <c:v>3113.9999999968959</c:v>
                </c:pt>
                <c:pt idx="4">
                  <c:v>5861.9999999941556</c:v>
                </c:pt>
                <c:pt idx="5">
                  <c:v>3240.999999996769</c:v>
                </c:pt>
                <c:pt idx="6">
                  <c:v>243.79999999975695</c:v>
                </c:pt>
                <c:pt idx="7">
                  <c:v>171.09999999982941</c:v>
                </c:pt>
                <c:pt idx="8">
                  <c:v>297.09999999970381</c:v>
                </c:pt>
                <c:pt idx="9">
                  <c:v>775.79999999922654</c:v>
                </c:pt>
                <c:pt idx="10">
                  <c:v>870.89999999913175</c:v>
                </c:pt>
                <c:pt idx="11">
                  <c:v>1188.9999999988147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Q_Analysis_Cfs!$F$18:$Q$18</c:f>
              <c:numCache>
                <c:formatCode>General</c:formatCode>
                <c:ptCount val="12"/>
                <c:pt idx="0">
                  <c:v>1393.238308016362</c:v>
                </c:pt>
                <c:pt idx="1">
                  <c:v>1137.7537832917005</c:v>
                </c:pt>
                <c:pt idx="2">
                  <c:v>1615.0429250678653</c:v>
                </c:pt>
                <c:pt idx="3">
                  <c:v>1996.3361610721986</c:v>
                </c:pt>
                <c:pt idx="4">
                  <c:v>1571.4844231630734</c:v>
                </c:pt>
                <c:pt idx="5">
                  <c:v>1354.1554322771431</c:v>
                </c:pt>
                <c:pt idx="6">
                  <c:v>921.31682258228113</c:v>
                </c:pt>
                <c:pt idx="7">
                  <c:v>635.57793684041599</c:v>
                </c:pt>
                <c:pt idx="8">
                  <c:v>656.43846793511568</c:v>
                </c:pt>
                <c:pt idx="9">
                  <c:v>775.35536275245204</c:v>
                </c:pt>
                <c:pt idx="10">
                  <c:v>905.96998761542079</c:v>
                </c:pt>
                <c:pt idx="11">
                  <c:v>1094.8749102781092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L17- The Bird Refuge</a:t>
            </a:r>
          </a:p>
        </c:rich>
      </c:tx>
      <c:layout>
        <c:manualLayout>
          <c:xMode val="edge"/>
          <c:yMode val="edge"/>
          <c:x val="0.3137491182823898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Q_Analysis_Cfs!$T$19:$AE$19</c:f>
              <c:numCache>
                <c:formatCode>General</c:formatCode>
                <c:ptCount val="12"/>
                <c:pt idx="0">
                  <c:v>1239.999999998764</c:v>
                </c:pt>
                <c:pt idx="1">
                  <c:v>1015.9999999989872</c:v>
                </c:pt>
                <c:pt idx="2">
                  <c:v>2231.9999999977749</c:v>
                </c:pt>
                <c:pt idx="3">
                  <c:v>3113.9999999968959</c:v>
                </c:pt>
                <c:pt idx="4">
                  <c:v>5861.9999999941556</c:v>
                </c:pt>
                <c:pt idx="5">
                  <c:v>3240.999999996769</c:v>
                </c:pt>
                <c:pt idx="6">
                  <c:v>243.79999999975695</c:v>
                </c:pt>
                <c:pt idx="7">
                  <c:v>171.09999999982941</c:v>
                </c:pt>
                <c:pt idx="8">
                  <c:v>297.09999999970381</c:v>
                </c:pt>
                <c:pt idx="9">
                  <c:v>775.79999999922654</c:v>
                </c:pt>
                <c:pt idx="10">
                  <c:v>870.89999999913175</c:v>
                </c:pt>
                <c:pt idx="11">
                  <c:v>1188.9999999988147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99C-BC78-A05440EF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6520"/>
        <c:axId val="20810691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Q_Analysis_Cfs!$F$19:$Q$19</c:f>
              <c:numCache>
                <c:formatCode>General</c:formatCode>
                <c:ptCount val="12"/>
                <c:pt idx="0">
                  <c:v>1393.238308016362</c:v>
                </c:pt>
                <c:pt idx="1">
                  <c:v>1137.7537832917005</c:v>
                </c:pt>
                <c:pt idx="2">
                  <c:v>1615.0429250678653</c:v>
                </c:pt>
                <c:pt idx="3">
                  <c:v>1996.3361610721986</c:v>
                </c:pt>
                <c:pt idx="4">
                  <c:v>1571.4844231630734</c:v>
                </c:pt>
                <c:pt idx="5">
                  <c:v>1354.1554322771431</c:v>
                </c:pt>
                <c:pt idx="6">
                  <c:v>921.31682258228113</c:v>
                </c:pt>
                <c:pt idx="7">
                  <c:v>635.57793684041599</c:v>
                </c:pt>
                <c:pt idx="8">
                  <c:v>656.43846793511568</c:v>
                </c:pt>
                <c:pt idx="9">
                  <c:v>775.35536275245204</c:v>
                </c:pt>
                <c:pt idx="10">
                  <c:v>905.96998761542079</c:v>
                </c:pt>
                <c:pt idx="11">
                  <c:v>1094.8749102781092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C-499C-BC78-A05440EF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6520"/>
        <c:axId val="208106912"/>
      </c:lineChart>
      <c:catAx>
        <c:axId val="2081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912"/>
        <c:crosses val="autoZero"/>
        <c:auto val="1"/>
        <c:lblAlgn val="ctr"/>
        <c:lblOffset val="100"/>
        <c:noMultiLvlLbl val="0"/>
      </c:catAx>
      <c:valAx>
        <c:axId val="208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585792278551924"/>
          <c:y val="0.24203885972586761"/>
          <c:w val="0.47135152142755599"/>
          <c:h val="0.13895450568678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L21- Blacksmith Fork</a:t>
            </a:r>
          </a:p>
        </c:rich>
      </c:tx>
      <c:layout>
        <c:manualLayout>
          <c:xMode val="edge"/>
          <c:yMode val="edge"/>
          <c:x val="0.2676590213149087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Current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Q_Analysis_Cfs!$T$27:$AE$27</c:f>
              <c:numCache>
                <c:formatCode>General</c:formatCode>
                <c:ptCount val="12"/>
                <c:pt idx="0">
                  <c:v>25.014798389975059</c:v>
                </c:pt>
                <c:pt idx="1">
                  <c:v>25.507232139974569</c:v>
                </c:pt>
                <c:pt idx="2">
                  <c:v>40.640712369959481</c:v>
                </c:pt>
                <c:pt idx="3">
                  <c:v>45.030486109955106</c:v>
                </c:pt>
                <c:pt idx="4">
                  <c:v>25.577513439974503</c:v>
                </c:pt>
                <c:pt idx="5">
                  <c:v>25.80661110997427</c:v>
                </c:pt>
                <c:pt idx="6">
                  <c:v>36.755376339963355</c:v>
                </c:pt>
                <c:pt idx="7">
                  <c:v>32.495981179967607</c:v>
                </c:pt>
                <c:pt idx="8">
                  <c:v>32.676722219967424</c:v>
                </c:pt>
                <c:pt idx="9">
                  <c:v>32.012956989968089</c:v>
                </c:pt>
                <c:pt idx="10">
                  <c:v>32.871666669967233</c:v>
                </c:pt>
                <c:pt idx="11">
                  <c:v>29.721438169970366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Q_Analysis_Cfs!$F$27:$Q$27</c:f>
              <c:numCache>
                <c:formatCode>General</c:formatCode>
                <c:ptCount val="12"/>
                <c:pt idx="0">
                  <c:v>29.119690859970966</c:v>
                </c:pt>
                <c:pt idx="1">
                  <c:v>28.856339289971231</c:v>
                </c:pt>
                <c:pt idx="2">
                  <c:v>36.426854839963681</c:v>
                </c:pt>
                <c:pt idx="3">
                  <c:v>41.166888889958969</c:v>
                </c:pt>
                <c:pt idx="4">
                  <c:v>24.899327959975178</c:v>
                </c:pt>
                <c:pt idx="5">
                  <c:v>25.453694439974623</c:v>
                </c:pt>
                <c:pt idx="6">
                  <c:v>35.000551079965106</c:v>
                </c:pt>
                <c:pt idx="7">
                  <c:v>33.945053759966164</c:v>
                </c:pt>
                <c:pt idx="8">
                  <c:v>37.301611109962813</c:v>
                </c:pt>
                <c:pt idx="9">
                  <c:v>36.028400539964082</c:v>
                </c:pt>
                <c:pt idx="10">
                  <c:v>36.004222219964106</c:v>
                </c:pt>
                <c:pt idx="11">
                  <c:v>33.722244619966382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4428702508448"/>
          <c:y val="0.11474044911052785"/>
          <c:w val="0.34073751477192499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L24 -</a:t>
            </a:r>
            <a:r>
              <a:rPr lang="en-US" baseline="0"/>
              <a:t> Below Porcupine Reservoir</a:t>
            </a:r>
            <a:endParaRPr lang="en-US"/>
          </a:p>
        </c:rich>
      </c:tx>
      <c:layout>
        <c:manualLayout>
          <c:xMode val="edge"/>
          <c:yMode val="edge"/>
          <c:x val="0.302089592404851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Current Flow at Paradise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Q_Analysis_Cfs!$T$29:$AE$29</c:f>
              <c:numCache>
                <c:formatCode>General</c:formatCode>
                <c:ptCount val="12"/>
                <c:pt idx="0">
                  <c:v>39.199999999960923</c:v>
                </c:pt>
                <c:pt idx="1">
                  <c:v>34.599999999965512</c:v>
                </c:pt>
                <c:pt idx="2">
                  <c:v>82.799999999917446</c:v>
                </c:pt>
                <c:pt idx="3">
                  <c:v>367.39999999963368</c:v>
                </c:pt>
                <c:pt idx="4">
                  <c:v>574.5735600603075</c:v>
                </c:pt>
                <c:pt idx="5">
                  <c:v>202.89999999979773</c:v>
                </c:pt>
                <c:pt idx="6">
                  <c:v>40.399999999959718</c:v>
                </c:pt>
                <c:pt idx="7">
                  <c:v>32.299999999967795</c:v>
                </c:pt>
                <c:pt idx="8">
                  <c:v>37.099999999963018</c:v>
                </c:pt>
                <c:pt idx="9">
                  <c:v>48.699999999951451</c:v>
                </c:pt>
                <c:pt idx="10">
                  <c:v>52.899999999947262</c:v>
                </c:pt>
                <c:pt idx="11">
                  <c:v>61.699999999938498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FDB-99FD-D9A009E9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Q_Analysis_Cfs!$F$28:$Q$28</c:f>
              <c:numCache>
                <c:formatCode>General</c:formatCode>
                <c:ptCount val="12"/>
                <c:pt idx="0">
                  <c:v>57.849316224861475</c:v>
                </c:pt>
                <c:pt idx="1">
                  <c:v>42.509100445847082</c:v>
                </c:pt>
                <c:pt idx="2">
                  <c:v>154.44378214895656</c:v>
                </c:pt>
                <c:pt idx="3">
                  <c:v>372.3859027996287</c:v>
                </c:pt>
                <c:pt idx="4">
                  <c:v>405.54516129959569</c:v>
                </c:pt>
                <c:pt idx="5">
                  <c:v>216.03541664978465</c:v>
                </c:pt>
                <c:pt idx="6">
                  <c:v>103.40295699989692</c:v>
                </c:pt>
                <c:pt idx="7">
                  <c:v>82.447513449917793</c:v>
                </c:pt>
                <c:pt idx="8">
                  <c:v>87.624166649912652</c:v>
                </c:pt>
                <c:pt idx="9">
                  <c:v>90.026276899910258</c:v>
                </c:pt>
                <c:pt idx="10">
                  <c:v>115.20914477496599</c:v>
                </c:pt>
                <c:pt idx="11">
                  <c:v>128.62165908031193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FDB-99FD-D9A009E9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90039501299784"/>
          <c:y val="0.20500182268883058"/>
          <c:w val="0.41030319818900624"/>
          <c:h val="0.18062117235345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4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312964</xdr:colOff>
      <xdr:row>33</xdr:row>
      <xdr:rowOff>2359</xdr:rowOff>
    </xdr:from>
    <xdr:to>
      <xdr:col>12</xdr:col>
      <xdr:colOff>123826</xdr:colOff>
      <xdr:row>48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462644</xdr:colOff>
      <xdr:row>33</xdr:row>
      <xdr:rowOff>120341</xdr:rowOff>
    </xdr:from>
    <xdr:to>
      <xdr:col>21</xdr:col>
      <xdr:colOff>457201</xdr:colOff>
      <xdr:row>48</xdr:row>
      <xdr:rowOff>40820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163286</xdr:colOff>
      <xdr:row>33</xdr:row>
      <xdr:rowOff>118659</xdr:rowOff>
    </xdr:from>
    <xdr:to>
      <xdr:col>31</xdr:col>
      <xdr:colOff>469447</xdr:colOff>
      <xdr:row>48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54430</xdr:colOff>
      <xdr:row>33</xdr:row>
      <xdr:rowOff>94087</xdr:rowOff>
    </xdr:from>
    <xdr:to>
      <xdr:col>41</xdr:col>
      <xdr:colOff>136071</xdr:colOff>
      <xdr:row>49</xdr:row>
      <xdr:rowOff>40821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72052</xdr:colOff>
      <xdr:row>50</xdr:row>
      <xdr:rowOff>35976</xdr:rowOff>
    </xdr:from>
    <xdr:to>
      <xdr:col>12</xdr:col>
      <xdr:colOff>218297</xdr:colOff>
      <xdr:row>64</xdr:row>
      <xdr:rowOff>112176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598715</xdr:colOff>
      <xdr:row>50</xdr:row>
      <xdr:rowOff>22721</xdr:rowOff>
    </xdr:from>
    <xdr:to>
      <xdr:col>22</xdr:col>
      <xdr:colOff>2473</xdr:colOff>
      <xdr:row>65</xdr:row>
      <xdr:rowOff>54429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272143</xdr:colOff>
      <xdr:row>50</xdr:row>
      <xdr:rowOff>114419</xdr:rowOff>
    </xdr:from>
    <xdr:to>
      <xdr:col>31</xdr:col>
      <xdr:colOff>315437</xdr:colOff>
      <xdr:row>65</xdr:row>
      <xdr:rowOff>176893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578064</xdr:colOff>
      <xdr:row>50</xdr:row>
      <xdr:rowOff>109617</xdr:rowOff>
    </xdr:from>
    <xdr:to>
      <xdr:col>42</xdr:col>
      <xdr:colOff>176893</xdr:colOff>
      <xdr:row>66</xdr:row>
      <xdr:rowOff>40821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390617</xdr:colOff>
      <xdr:row>69</xdr:row>
      <xdr:rowOff>122464</xdr:rowOff>
    </xdr:from>
    <xdr:to>
      <xdr:col>13</xdr:col>
      <xdr:colOff>204106</xdr:colOff>
      <xdr:row>86</xdr:row>
      <xdr:rowOff>13606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590982</xdr:colOff>
      <xdr:row>68</xdr:row>
      <xdr:rowOff>153389</xdr:rowOff>
    </xdr:from>
    <xdr:to>
      <xdr:col>34</xdr:col>
      <xdr:colOff>302757</xdr:colOff>
      <xdr:row>85</xdr:row>
      <xdr:rowOff>68035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214312</xdr:colOff>
      <xdr:row>69</xdr:row>
      <xdr:rowOff>166688</xdr:rowOff>
    </xdr:from>
    <xdr:to>
      <xdr:col>24</xdr:col>
      <xdr:colOff>170676</xdr:colOff>
      <xdr:row>86</xdr:row>
      <xdr:rowOff>57830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21</xdr:row>
      <xdr:rowOff>114300</xdr:rowOff>
    </xdr:from>
    <xdr:to>
      <xdr:col>25</xdr:col>
      <xdr:colOff>438150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54429</xdr:rowOff>
    </xdr:from>
    <xdr:to>
      <xdr:col>35</xdr:col>
      <xdr:colOff>304800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204107</xdr:colOff>
      <xdr:row>37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58</xdr:row>
      <xdr:rowOff>59871</xdr:rowOff>
    </xdr:from>
    <xdr:to>
      <xdr:col>26</xdr:col>
      <xdr:colOff>304800</xdr:colOff>
      <xdr:row>72</xdr:row>
      <xdr:rowOff>136071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478971</xdr:colOff>
      <xdr:row>58</xdr:row>
      <xdr:rowOff>0</xdr:rowOff>
    </xdr:from>
    <xdr:to>
      <xdr:col>36</xdr:col>
      <xdr:colOff>171450</xdr:colOff>
      <xdr:row>72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70757</xdr:colOff>
      <xdr:row>74</xdr:row>
      <xdr:rowOff>54428</xdr:rowOff>
    </xdr:from>
    <xdr:to>
      <xdr:col>26</xdr:col>
      <xdr:colOff>375557</xdr:colOff>
      <xdr:row>88</xdr:row>
      <xdr:rowOff>130628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478971</xdr:colOff>
      <xdr:row>74</xdr:row>
      <xdr:rowOff>27213</xdr:rowOff>
    </xdr:from>
    <xdr:to>
      <xdr:col>36</xdr:col>
      <xdr:colOff>171450</xdr:colOff>
      <xdr:row>88</xdr:row>
      <xdr:rowOff>103413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90</xdr:row>
      <xdr:rowOff>27215</xdr:rowOff>
    </xdr:from>
    <xdr:to>
      <xdr:col>26</xdr:col>
      <xdr:colOff>304800</xdr:colOff>
      <xdr:row>104</xdr:row>
      <xdr:rowOff>103415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408214</xdr:colOff>
      <xdr:row>90</xdr:row>
      <xdr:rowOff>0</xdr:rowOff>
    </xdr:from>
    <xdr:to>
      <xdr:col>36</xdr:col>
      <xdr:colOff>100693</xdr:colOff>
      <xdr:row>104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108</xdr:row>
      <xdr:rowOff>27215</xdr:rowOff>
    </xdr:from>
    <xdr:to>
      <xdr:col>26</xdr:col>
      <xdr:colOff>304800</xdr:colOff>
      <xdr:row>122</xdr:row>
      <xdr:rowOff>103415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408214</xdr:colOff>
      <xdr:row>108</xdr:row>
      <xdr:rowOff>0</xdr:rowOff>
    </xdr:from>
    <xdr:to>
      <xdr:col>36</xdr:col>
      <xdr:colOff>100693</xdr:colOff>
      <xdr:row>122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165760</xdr:rowOff>
    </xdr:from>
    <xdr:to>
      <xdr:col>26</xdr:col>
      <xdr:colOff>304800</xdr:colOff>
      <xdr:row>155</xdr:row>
      <xdr:rowOff>51460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311604</xdr:colOff>
      <xdr:row>52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21</xdr:row>
      <xdr:rowOff>114300</xdr:rowOff>
    </xdr:from>
    <xdr:to>
      <xdr:col>25</xdr:col>
      <xdr:colOff>438150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54429</xdr:rowOff>
    </xdr:from>
    <xdr:to>
      <xdr:col>35</xdr:col>
      <xdr:colOff>304800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204107</xdr:colOff>
      <xdr:row>37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58</xdr:row>
      <xdr:rowOff>59871</xdr:rowOff>
    </xdr:from>
    <xdr:to>
      <xdr:col>26</xdr:col>
      <xdr:colOff>304800</xdr:colOff>
      <xdr:row>72</xdr:row>
      <xdr:rowOff>136071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478971</xdr:colOff>
      <xdr:row>58</xdr:row>
      <xdr:rowOff>0</xdr:rowOff>
    </xdr:from>
    <xdr:to>
      <xdr:col>36</xdr:col>
      <xdr:colOff>171450</xdr:colOff>
      <xdr:row>72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70757</xdr:colOff>
      <xdr:row>74</xdr:row>
      <xdr:rowOff>54428</xdr:rowOff>
    </xdr:from>
    <xdr:to>
      <xdr:col>26</xdr:col>
      <xdr:colOff>375557</xdr:colOff>
      <xdr:row>88</xdr:row>
      <xdr:rowOff>130628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478971</xdr:colOff>
      <xdr:row>74</xdr:row>
      <xdr:rowOff>27213</xdr:rowOff>
    </xdr:from>
    <xdr:to>
      <xdr:col>36</xdr:col>
      <xdr:colOff>171450</xdr:colOff>
      <xdr:row>88</xdr:row>
      <xdr:rowOff>103413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90</xdr:row>
      <xdr:rowOff>27215</xdr:rowOff>
    </xdr:from>
    <xdr:to>
      <xdr:col>26</xdr:col>
      <xdr:colOff>304800</xdr:colOff>
      <xdr:row>104</xdr:row>
      <xdr:rowOff>103415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408214</xdr:colOff>
      <xdr:row>90</xdr:row>
      <xdr:rowOff>0</xdr:rowOff>
    </xdr:from>
    <xdr:to>
      <xdr:col>36</xdr:col>
      <xdr:colOff>100693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108</xdr:row>
      <xdr:rowOff>27215</xdr:rowOff>
    </xdr:from>
    <xdr:to>
      <xdr:col>26</xdr:col>
      <xdr:colOff>304800</xdr:colOff>
      <xdr:row>122</xdr:row>
      <xdr:rowOff>103415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408214</xdr:colOff>
      <xdr:row>108</xdr:row>
      <xdr:rowOff>0</xdr:rowOff>
    </xdr:from>
    <xdr:to>
      <xdr:col>36</xdr:col>
      <xdr:colOff>100693</xdr:colOff>
      <xdr:row>122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165760</xdr:rowOff>
    </xdr:from>
    <xdr:to>
      <xdr:col>26</xdr:col>
      <xdr:colOff>304800</xdr:colOff>
      <xdr:row>155</xdr:row>
      <xdr:rowOff>51460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311604</xdr:colOff>
      <xdr:row>52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7697" cy="6266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7697" cy="6266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7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4973" cy="62637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Data_Jul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pyright &amp; License"/>
      <sheetName val="BearRiverNetwork"/>
      <sheetName val="SubInd"/>
      <sheetName val="FishSpp"/>
      <sheetName val="VegSpp"/>
      <sheetName val="Month"/>
      <sheetName val="Nodes"/>
      <sheetName val="NodesNotDemand"/>
      <sheetName val="NodeNotHeadwater"/>
      <sheetName val="MassBalanceNodes"/>
      <sheetName val="Reservoirs"/>
      <sheetName val="Wetlands"/>
      <sheetName val="Demand"/>
      <sheetName val="R_indx"/>
      <sheetName val="sf_indx"/>
      <sheetName val="wf_indx"/>
      <sheetName val="wsi_indx"/>
      <sheetName val="EnvSite"/>
      <sheetName val="Connect"/>
      <sheetName val="Diversions"/>
      <sheetName val="ReturnFlow"/>
      <sheetName val="WetlandsSites"/>
      <sheetName val="LinktoReservoir"/>
      <sheetName val="LinkOutReservoir"/>
      <sheetName val="rsiIndex"/>
      <sheetName val="rsiEQ"/>
      <sheetName val="fciIndex"/>
      <sheetName val="fciEQ"/>
      <sheetName val="Length"/>
      <sheetName val="aw"/>
      <sheetName val="lss"/>
      <sheetName val="LinkName"/>
      <sheetName val="evap"/>
      <sheetName val="evap_WEAP"/>
      <sheetName val="ResElevVol"/>
      <sheetName val="Cons"/>
      <sheetName val="inactive"/>
      <sheetName val="capacity"/>
      <sheetName val="InStor"/>
      <sheetName val="PopulationIncrease"/>
      <sheetName val="demandReq"/>
      <sheetName val="demandReq_Sc"/>
      <sheetName val="demandReq2050"/>
      <sheetName val="demandReq2050Cons"/>
      <sheetName val="Instream"/>
      <sheetName val="divCap"/>
      <sheetName val="StageFlow"/>
      <sheetName val="WidthFlow"/>
      <sheetName val="wp"/>
      <sheetName val="Revegetate"/>
      <sheetName val="MaxVegCover"/>
      <sheetName val="SimLinks"/>
      <sheetName val="Connect_Sim"/>
      <sheetName val="Qmax"/>
      <sheetName val="Qmin"/>
      <sheetName val="QSim"/>
      <sheetName val="RiversHeadFlow"/>
      <sheetName val="QSimulation_NHD"/>
      <sheetName val="HeadFlow"/>
      <sheetName val="HeadFlow_CC1"/>
      <sheetName val="HeadFlow_CC2"/>
      <sheetName val="weights"/>
      <sheetName val="weights-old"/>
      <sheetName val="Budget"/>
      <sheetName val="InitD"/>
      <sheetName val="InitC"/>
      <sheetName val="UnitCost"/>
      <sheetName val="Runs"/>
      <sheetName val="DemandRuns"/>
      <sheetName val="EvaporationCurve"/>
      <sheetName val="WSI curves-Mm3"/>
      <sheetName val="Stage-Flow"/>
      <sheetName val="Stage-Flow-Width"/>
      <sheetName val="RSI curves"/>
      <sheetName val="RSI curves-Stage"/>
      <sheetName val="h curves"/>
      <sheetName val="mCur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">
          <cell r="B2">
            <v>310.469086</v>
          </cell>
          <cell r="C2">
            <v>299.25892859999999</v>
          </cell>
          <cell r="D2">
            <v>509.04569889999999</v>
          </cell>
          <cell r="E2">
            <v>1039.2555560000001</v>
          </cell>
          <cell r="F2">
            <v>1245.454301</v>
          </cell>
          <cell r="G2">
            <v>898.42499999999995</v>
          </cell>
          <cell r="H2">
            <v>730.87903229999995</v>
          </cell>
          <cell r="I2">
            <v>753.97311830000001</v>
          </cell>
          <cell r="J2">
            <v>443.16250000000002</v>
          </cell>
          <cell r="K2">
            <v>417.97043009999999</v>
          </cell>
          <cell r="L2">
            <v>434.08749999999998</v>
          </cell>
          <cell r="M2">
            <v>423.5</v>
          </cell>
        </row>
        <row r="3">
          <cell r="B3">
            <v>25.014798389999999</v>
          </cell>
          <cell r="C3">
            <v>25.507232139999999</v>
          </cell>
          <cell r="D3">
            <v>40.640712370000003</v>
          </cell>
          <cell r="E3">
            <v>45.030486109999998</v>
          </cell>
          <cell r="F3">
            <v>25.577513440000001</v>
          </cell>
          <cell r="G3">
            <v>25.806611109999999</v>
          </cell>
          <cell r="H3">
            <v>36.755376339999998</v>
          </cell>
          <cell r="I3">
            <v>32.495981180000001</v>
          </cell>
          <cell r="J3">
            <v>32.676722220000002</v>
          </cell>
          <cell r="K3">
            <v>32.012956989999999</v>
          </cell>
          <cell r="L3">
            <v>32.871666670000003</v>
          </cell>
          <cell r="M3">
            <v>29.721438169999999</v>
          </cell>
        </row>
        <row r="4">
          <cell r="B4">
            <v>32.637473120000003</v>
          </cell>
          <cell r="C4">
            <v>58.740818449999999</v>
          </cell>
          <cell r="D4">
            <v>96.435698919999993</v>
          </cell>
          <cell r="E4">
            <v>53.720638889999996</v>
          </cell>
          <cell r="F4">
            <v>19.93897849</v>
          </cell>
          <cell r="G4">
            <v>29.22990278</v>
          </cell>
          <cell r="H4">
            <v>16.052016129999998</v>
          </cell>
          <cell r="I4">
            <v>13.783266129999999</v>
          </cell>
          <cell r="J4">
            <v>15.731680559999999</v>
          </cell>
          <cell r="K4">
            <v>24.29432796</v>
          </cell>
          <cell r="L4">
            <v>32.585972220000002</v>
          </cell>
          <cell r="M4">
            <v>50.267043010000002</v>
          </cell>
        </row>
        <row r="6">
          <cell r="B6">
            <v>20.2</v>
          </cell>
          <cell r="C6">
            <v>17.600000000000001</v>
          </cell>
          <cell r="D6">
            <v>28.3</v>
          </cell>
          <cell r="E6">
            <v>125.7</v>
          </cell>
          <cell r="F6">
            <v>467.1</v>
          </cell>
          <cell r="G6">
            <v>399.8</v>
          </cell>
          <cell r="H6">
            <v>88.4</v>
          </cell>
          <cell r="I6">
            <v>44.4</v>
          </cell>
          <cell r="J6">
            <v>30.9</v>
          </cell>
          <cell r="K6">
            <v>26.2</v>
          </cell>
          <cell r="L6">
            <v>24.1</v>
          </cell>
          <cell r="M6">
            <v>20.3</v>
          </cell>
        </row>
        <row r="10">
          <cell r="B10">
            <v>1240</v>
          </cell>
          <cell r="C10">
            <v>1016</v>
          </cell>
          <cell r="D10">
            <v>2232</v>
          </cell>
          <cell r="E10">
            <v>3114</v>
          </cell>
          <cell r="F10">
            <v>5862</v>
          </cell>
          <cell r="G10">
            <v>3241</v>
          </cell>
          <cell r="H10">
            <v>243.8</v>
          </cell>
          <cell r="I10">
            <v>171.1</v>
          </cell>
          <cell r="J10">
            <v>297.10000000000002</v>
          </cell>
          <cell r="K10">
            <v>775.8</v>
          </cell>
          <cell r="L10">
            <v>870.9</v>
          </cell>
          <cell r="M10">
            <v>1189</v>
          </cell>
        </row>
        <row r="12">
          <cell r="B12">
            <v>1123</v>
          </cell>
          <cell r="C12">
            <v>1024</v>
          </cell>
          <cell r="D12">
            <v>2174</v>
          </cell>
          <cell r="E12">
            <v>3129</v>
          </cell>
          <cell r="F12">
            <v>5205</v>
          </cell>
          <cell r="G12">
            <v>3016</v>
          </cell>
          <cell r="H12">
            <v>126.7</v>
          </cell>
          <cell r="I12">
            <v>93</v>
          </cell>
          <cell r="J12">
            <v>243.4</v>
          </cell>
          <cell r="K12">
            <v>775.8</v>
          </cell>
          <cell r="L12">
            <v>979.8</v>
          </cell>
          <cell r="M12">
            <v>1213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Sheet1"/>
      <sheetName val="Q"/>
      <sheetName val="RR"/>
      <sheetName val="STOR_MaxMin"/>
      <sheetName val="STOR"/>
      <sheetName val="RA"/>
      <sheetName val="Hyrum-InflowReleases"/>
      <sheetName val="Hyrum-Storage"/>
      <sheetName val="Porupine-InflowReleases"/>
      <sheetName val="Porcupine-Storage"/>
    </sheetNames>
    <sheetDataSet>
      <sheetData sheetId="0" refreshError="1"/>
      <sheetData sheetId="1" refreshError="1"/>
      <sheetData sheetId="2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  <cell r="N1" t="str">
            <v>t12</v>
          </cell>
        </row>
        <row r="29">
          <cell r="C29">
            <v>4.1352164723545375</v>
          </cell>
          <cell r="E29">
            <v>16.871489438630466</v>
          </cell>
          <cell r="F29">
            <v>32.010071478177409</v>
          </cell>
          <cell r="G29">
            <v>31.752576692241139</v>
          </cell>
          <cell r="H29">
            <v>16.733689259618757</v>
          </cell>
          <cell r="I29">
            <v>8.1874742930750983</v>
          </cell>
          <cell r="J29">
            <v>5.8616042550824812</v>
          </cell>
          <cell r="K29">
            <v>5.6408857887945016</v>
          </cell>
          <cell r="L29">
            <v>5.8276941473754924</v>
          </cell>
          <cell r="M29">
            <v>6.4899908382462836</v>
          </cell>
          <cell r="N29">
            <v>5.3456861950068104</v>
          </cell>
        </row>
      </sheetData>
      <sheetData sheetId="3" refreshError="1"/>
      <sheetData sheetId="4">
        <row r="11">
          <cell r="B11">
            <v>16.035240000000002</v>
          </cell>
          <cell r="C11">
            <v>16.035240000000002</v>
          </cell>
          <cell r="D11">
            <v>16.035240000000002</v>
          </cell>
          <cell r="E11">
            <v>16.035240000000002</v>
          </cell>
          <cell r="F11">
            <v>16.035240000000002</v>
          </cell>
          <cell r="G11">
            <v>16.035240000000002</v>
          </cell>
          <cell r="H11">
            <v>16.035240000000002</v>
          </cell>
          <cell r="I11">
            <v>16.035240000000002</v>
          </cell>
          <cell r="J11">
            <v>16.035240000000002</v>
          </cell>
          <cell r="K11">
            <v>16.035240000000002</v>
          </cell>
          <cell r="L11">
            <v>16.035240000000002</v>
          </cell>
          <cell r="M11">
            <v>16.035240000000002</v>
          </cell>
        </row>
        <row r="12">
          <cell r="B12">
            <v>2.4669599999999998</v>
          </cell>
          <cell r="C12">
            <v>2.4669599999999998</v>
          </cell>
          <cell r="D12">
            <v>2.4669599999999998</v>
          </cell>
          <cell r="E12">
            <v>2.4669599999999998</v>
          </cell>
          <cell r="F12">
            <v>2.4669599999999998</v>
          </cell>
          <cell r="G12">
            <v>2.4669599999999998</v>
          </cell>
          <cell r="H12">
            <v>2.4669599999999998</v>
          </cell>
          <cell r="I12">
            <v>2.4669599999999998</v>
          </cell>
          <cell r="J12">
            <v>2.4669599999999998</v>
          </cell>
          <cell r="K12">
            <v>2.4669599999999998</v>
          </cell>
          <cell r="L12">
            <v>2.4669599999999998</v>
          </cell>
          <cell r="M12">
            <v>2.4669599999999998</v>
          </cell>
        </row>
      </sheetData>
      <sheetData sheetId="5">
        <row r="1">
          <cell r="B1" t="str">
            <v>t1</v>
          </cell>
          <cell r="C1" t="str">
            <v>t2</v>
          </cell>
          <cell r="D1" t="str">
            <v>t3</v>
          </cell>
          <cell r="E1" t="str">
            <v>t4</v>
          </cell>
          <cell r="F1" t="str">
            <v>t5</v>
          </cell>
          <cell r="G1" t="str">
            <v>t6</v>
          </cell>
          <cell r="H1" t="str">
            <v>t7</v>
          </cell>
          <cell r="I1" t="str">
            <v>t8</v>
          </cell>
          <cell r="J1" t="str">
            <v>t9</v>
          </cell>
          <cell r="K1" t="str">
            <v>t10</v>
          </cell>
          <cell r="L1" t="str">
            <v>t11</v>
          </cell>
          <cell r="M1" t="str">
            <v>t12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bearriverfellows.usu.edu/wash/2005/&amp;&amp;%22.jpg" TargetMode="External"/><Relationship Id="rId1" Type="http://schemas.openxmlformats.org/officeDocument/2006/relationships/hyperlink" Target="http://bearriverfellows.usu.edu/wash/2005/&amp;&amp;%22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24" activeCellId="1" sqref="E27 G24"/>
    </sheetView>
  </sheetViews>
  <sheetFormatPr defaultRowHeight="15" x14ac:dyDescent="0.25"/>
  <sheetData>
    <row r="1" spans="1:1" x14ac:dyDescent="0.25">
      <c r="A1">
        <v>1010.4938957559701</v>
      </c>
    </row>
    <row r="20" spans="14:14" x14ac:dyDescent="0.25">
      <c r="N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8" sqref="H8"/>
    </sheetView>
  </sheetViews>
  <sheetFormatPr defaultRowHeight="15" x14ac:dyDescent="0.25"/>
  <sheetData>
    <row r="1" spans="1:14" x14ac:dyDescent="0.25"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 x14ac:dyDescent="0.25">
      <c r="A2" s="1" t="s">
        <v>12</v>
      </c>
      <c r="B2" s="1" t="s">
        <v>13</v>
      </c>
      <c r="C2">
        <v>0.36842471327488902</v>
      </c>
      <c r="D2">
        <v>0.41379448208434605</v>
      </c>
      <c r="E2">
        <v>0.30606212777919656</v>
      </c>
      <c r="F2">
        <v>0.14027318796821059</v>
      </c>
      <c r="G2">
        <v>0.12145106701994537</v>
      </c>
      <c r="H2">
        <v>0.11740587086027629</v>
      </c>
      <c r="I2">
        <v>0.14097213769165032</v>
      </c>
      <c r="J2">
        <v>0.13571987059458396</v>
      </c>
      <c r="K2">
        <v>0.17048824225296566</v>
      </c>
      <c r="L2">
        <v>0.18846426210260855</v>
      </c>
      <c r="M2">
        <v>0.39994640654029773</v>
      </c>
      <c r="N2">
        <v>0.40915310811227851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2" sqref="D2"/>
    </sheetView>
  </sheetViews>
  <sheetFormatPr defaultRowHeight="15" x14ac:dyDescent="0.25"/>
  <sheetData>
    <row r="1" spans="1:15" x14ac:dyDescent="0.25">
      <c r="C1" t="s">
        <v>86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</row>
    <row r="2" spans="1:15" x14ac:dyDescent="0.25">
      <c r="A2" s="1" t="s">
        <v>12</v>
      </c>
      <c r="B2" s="1" t="s">
        <v>13</v>
      </c>
      <c r="C2" s="1" t="str">
        <f>A2&amp;B2</f>
        <v>j21j23</v>
      </c>
      <c r="D2">
        <f>W!C2*Q_Sim!$S$7</f>
        <v>27263.318094076141</v>
      </c>
      <c r="E2">
        <f>W!D2*Q_Sim!$S$7</f>
        <v>30620.66735523719</v>
      </c>
      <c r="F2">
        <f>W!E2*Q_Sim!$S$7</f>
        <v>22648.505503397617</v>
      </c>
      <c r="G2">
        <f>W!F2*Q_Sim!$S$7</f>
        <v>10380.173766448896</v>
      </c>
      <c r="H2">
        <f>W!G2*Q_Sim!$S$7</f>
        <v>8987.34247113116</v>
      </c>
      <c r="I2">
        <f>W!H2*Q_Sim!$S$7</f>
        <v>8687.9991706405999</v>
      </c>
      <c r="J2">
        <f>W!I2*Q_Sim!$S$7</f>
        <v>10431.895835993362</v>
      </c>
      <c r="K2">
        <f>W!J2*Q_Sim!$S$7</f>
        <v>10043.229648783683</v>
      </c>
      <c r="L2">
        <f>W!K2*Q_Sim!$S$7</f>
        <v>12616.078705812803</v>
      </c>
      <c r="M2">
        <f>W!L2*Q_Sim!$S$7</f>
        <v>13946.298774032217</v>
      </c>
      <c r="N2">
        <f>W!M2*Q_Sim!$S$7</f>
        <v>29595.91392544625</v>
      </c>
      <c r="O2">
        <f>W!N2*Q_Sim!$S$7</f>
        <v>30277.207075742775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"/>
    </sheetView>
  </sheetViews>
  <sheetFormatPr defaultRowHeight="15" x14ac:dyDescent="0.25"/>
  <sheetData>
    <row r="1" spans="1:14" x14ac:dyDescent="0.25"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 x14ac:dyDescent="0.25">
      <c r="A2" s="1" t="s">
        <v>12</v>
      </c>
      <c r="B2" s="1" t="s">
        <v>13</v>
      </c>
      <c r="C2">
        <v>110.33073413353205</v>
      </c>
      <c r="D2">
        <v>123.91744457898791</v>
      </c>
      <c r="E2">
        <v>91.655250127465322</v>
      </c>
      <c r="F2">
        <v>42.007072951798229</v>
      </c>
      <c r="G2">
        <v>36.370484668365684</v>
      </c>
      <c r="H2">
        <v>35.159085307982835</v>
      </c>
      <c r="I2">
        <v>42.216384741509785</v>
      </c>
      <c r="J2">
        <v>40.643508482656976</v>
      </c>
      <c r="K2">
        <v>51.055459232645376</v>
      </c>
      <c r="L2">
        <v>56.438668869101711</v>
      </c>
      <c r="M2">
        <v>119.77041457242184</v>
      </c>
      <c r="N2">
        <v>122.52751013844889</v>
      </c>
    </row>
    <row r="3" spans="1:14" x14ac:dyDescent="0.25">
      <c r="A3" s="1"/>
      <c r="B3" s="1"/>
    </row>
    <row r="4" spans="1:14" x14ac:dyDescent="0.25">
      <c r="A4" s="1"/>
      <c r="B4" s="1"/>
    </row>
    <row r="5" spans="1:14" x14ac:dyDescent="0.25">
      <c r="A5" s="1"/>
      <c r="B5" s="1"/>
    </row>
    <row r="6" spans="1:14" x14ac:dyDescent="0.25">
      <c r="A6" s="1"/>
      <c r="B6" s="1"/>
    </row>
    <row r="7" spans="1:14" x14ac:dyDescent="0.25">
      <c r="A7" s="1"/>
      <c r="B7" s="1"/>
    </row>
    <row r="8" spans="1:14" x14ac:dyDescent="0.25">
      <c r="A8" s="1"/>
      <c r="B8" s="1"/>
    </row>
    <row r="9" spans="1:14" x14ac:dyDescent="0.25">
      <c r="A9" s="1"/>
      <c r="B9" s="1"/>
    </row>
    <row r="10" spans="1:14" x14ac:dyDescent="0.25">
      <c r="A10" s="1"/>
      <c r="B10" s="1"/>
    </row>
    <row r="11" spans="1:14" x14ac:dyDescent="0.25">
      <c r="A11" s="1"/>
      <c r="B11" s="1"/>
    </row>
    <row r="12" spans="1:14" x14ac:dyDescent="0.25">
      <c r="A12" s="1"/>
      <c r="B12" s="1"/>
    </row>
    <row r="13" spans="1:14" x14ac:dyDescent="0.25">
      <c r="A13" s="1"/>
      <c r="B13" s="1"/>
    </row>
    <row r="14" spans="1:14" x14ac:dyDescent="0.25">
      <c r="A14" s="1"/>
      <c r="B14" s="1"/>
    </row>
    <row r="15" spans="1:14" x14ac:dyDescent="0.25">
      <c r="A15" s="1"/>
      <c r="B15" s="1"/>
    </row>
    <row r="16" spans="1:1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F17" sqref="F17"/>
    </sheetView>
  </sheetViews>
  <sheetFormatPr defaultRowHeight="15" x14ac:dyDescent="0.25"/>
  <sheetData>
    <row r="1" spans="1:4" x14ac:dyDescent="0.25">
      <c r="D1" s="1" t="s">
        <v>80</v>
      </c>
    </row>
    <row r="2" spans="1:4" x14ac:dyDescent="0.25">
      <c r="A2" s="1" t="s">
        <v>0</v>
      </c>
      <c r="B2" s="1" t="s">
        <v>1</v>
      </c>
      <c r="C2" s="1" t="s">
        <v>68</v>
      </c>
      <c r="D2">
        <v>1E-3</v>
      </c>
    </row>
    <row r="3" spans="1:4" x14ac:dyDescent="0.25">
      <c r="A3" s="1" t="s">
        <v>0</v>
      </c>
      <c r="B3" s="1" t="s">
        <v>1</v>
      </c>
      <c r="C3" s="1" t="s">
        <v>69</v>
      </c>
      <c r="D3">
        <v>1E-3</v>
      </c>
    </row>
    <row r="4" spans="1:4" x14ac:dyDescent="0.25">
      <c r="A4" s="1" t="s">
        <v>0</v>
      </c>
      <c r="B4" s="1" t="s">
        <v>1</v>
      </c>
      <c r="C4" s="1" t="s">
        <v>70</v>
      </c>
      <c r="D4">
        <v>1E-3</v>
      </c>
    </row>
    <row r="5" spans="1:4" x14ac:dyDescent="0.25">
      <c r="A5" s="1" t="s">
        <v>0</v>
      </c>
      <c r="B5" s="1" t="s">
        <v>1</v>
      </c>
      <c r="C5" s="1" t="s">
        <v>71</v>
      </c>
      <c r="D5">
        <v>1.5335572582669491E-2</v>
      </c>
    </row>
    <row r="6" spans="1:4" x14ac:dyDescent="0.25">
      <c r="A6" s="1" t="s">
        <v>0</v>
      </c>
      <c r="B6" s="1" t="s">
        <v>1</v>
      </c>
      <c r="C6" s="1" t="s">
        <v>72</v>
      </c>
      <c r="D6">
        <v>1.5122863340589132E-2</v>
      </c>
    </row>
    <row r="7" spans="1:4" x14ac:dyDescent="0.25">
      <c r="A7" s="1" t="s">
        <v>0</v>
      </c>
      <c r="B7" s="1" t="s">
        <v>1</v>
      </c>
      <c r="C7" s="1" t="s">
        <v>73</v>
      </c>
      <c r="D7">
        <v>2.1912695818998927E-2</v>
      </c>
    </row>
    <row r="8" spans="1:4" x14ac:dyDescent="0.25">
      <c r="A8" s="1" t="s">
        <v>0</v>
      </c>
      <c r="B8" s="1" t="s">
        <v>1</v>
      </c>
      <c r="C8" s="1" t="s">
        <v>74</v>
      </c>
      <c r="D8">
        <v>2.7878657718750248E-2</v>
      </c>
    </row>
    <row r="9" spans="1:4" x14ac:dyDescent="0.25">
      <c r="A9" s="1" t="s">
        <v>0</v>
      </c>
      <c r="B9" s="1" t="s">
        <v>1</v>
      </c>
      <c r="C9" s="1" t="s">
        <v>75</v>
      </c>
      <c r="D9">
        <v>2.1697493514686712E-2</v>
      </c>
    </row>
    <row r="10" spans="1:4" x14ac:dyDescent="0.25">
      <c r="A10" s="1" t="s">
        <v>0</v>
      </c>
      <c r="B10" s="1" t="s">
        <v>1</v>
      </c>
      <c r="C10" s="1" t="s">
        <v>76</v>
      </c>
      <c r="D10">
        <v>1E-3</v>
      </c>
    </row>
    <row r="11" spans="1:4" x14ac:dyDescent="0.25">
      <c r="A11" s="1" t="s">
        <v>0</v>
      </c>
      <c r="B11" s="1" t="s">
        <v>1</v>
      </c>
      <c r="C11" s="1" t="s">
        <v>77</v>
      </c>
      <c r="D11">
        <v>1E-3</v>
      </c>
    </row>
    <row r="12" spans="1:4" x14ac:dyDescent="0.25">
      <c r="A12" s="1" t="s">
        <v>0</v>
      </c>
      <c r="B12" s="1" t="s">
        <v>1</v>
      </c>
      <c r="C12" s="1" t="s">
        <v>78</v>
      </c>
      <c r="D12">
        <v>1E-3</v>
      </c>
    </row>
    <row r="13" spans="1:4" x14ac:dyDescent="0.25">
      <c r="A13" s="1" t="s">
        <v>0</v>
      </c>
      <c r="B13" s="1" t="s">
        <v>1</v>
      </c>
      <c r="C13" s="1" t="s">
        <v>79</v>
      </c>
      <c r="D13">
        <v>1E-3</v>
      </c>
    </row>
    <row r="14" spans="1:4" x14ac:dyDescent="0.25">
      <c r="A14" s="1" t="s">
        <v>1</v>
      </c>
      <c r="B14" s="1" t="s">
        <v>3</v>
      </c>
      <c r="C14" s="1" t="s">
        <v>68</v>
      </c>
      <c r="D14">
        <v>1E-3</v>
      </c>
    </row>
    <row r="15" spans="1:4" x14ac:dyDescent="0.25">
      <c r="A15" s="1" t="s">
        <v>1</v>
      </c>
      <c r="B15" s="1" t="s">
        <v>3</v>
      </c>
      <c r="C15" s="1" t="s">
        <v>69</v>
      </c>
      <c r="D15">
        <v>1E-3</v>
      </c>
    </row>
    <row r="16" spans="1:4" x14ac:dyDescent="0.25">
      <c r="A16" s="1" t="s">
        <v>1</v>
      </c>
      <c r="B16" s="1" t="s">
        <v>3</v>
      </c>
      <c r="C16" s="1" t="s">
        <v>70</v>
      </c>
      <c r="D16">
        <v>1E-3</v>
      </c>
    </row>
    <row r="17" spans="1:4" x14ac:dyDescent="0.25">
      <c r="A17" s="1" t="s">
        <v>1</v>
      </c>
      <c r="B17" s="1" t="s">
        <v>3</v>
      </c>
      <c r="C17" s="1" t="s">
        <v>71</v>
      </c>
      <c r="D17">
        <v>1.5125275690154736E-2</v>
      </c>
    </row>
    <row r="18" spans="1:4" x14ac:dyDescent="0.25">
      <c r="A18" s="1" t="s">
        <v>1</v>
      </c>
      <c r="B18" s="1" t="s">
        <v>3</v>
      </c>
      <c r="C18" s="1" t="s">
        <v>72</v>
      </c>
      <c r="D18">
        <v>1.5008690040085912E-2</v>
      </c>
    </row>
    <row r="19" spans="1:4" x14ac:dyDescent="0.25">
      <c r="A19" s="1" t="s">
        <v>1</v>
      </c>
      <c r="B19" s="1" t="s">
        <v>3</v>
      </c>
      <c r="C19" s="1" t="s">
        <v>73</v>
      </c>
      <c r="D19">
        <v>1.874132822498031E-2</v>
      </c>
    </row>
    <row r="20" spans="1:4" x14ac:dyDescent="0.25">
      <c r="A20" s="1" t="s">
        <v>1</v>
      </c>
      <c r="B20" s="1" t="s">
        <v>3</v>
      </c>
      <c r="C20" s="1" t="s">
        <v>74</v>
      </c>
      <c r="D20">
        <v>2.204014477177994E-2</v>
      </c>
    </row>
    <row r="21" spans="1:4" x14ac:dyDescent="0.25">
      <c r="A21" s="1" t="s">
        <v>1</v>
      </c>
      <c r="B21" s="1" t="s">
        <v>3</v>
      </c>
      <c r="C21" s="1" t="s">
        <v>75</v>
      </c>
      <c r="D21">
        <v>1.8622669075491864E-2</v>
      </c>
    </row>
    <row r="22" spans="1:4" x14ac:dyDescent="0.25">
      <c r="A22" s="1" t="s">
        <v>1</v>
      </c>
      <c r="B22" s="1" t="s">
        <v>3</v>
      </c>
      <c r="C22" s="1" t="s">
        <v>76</v>
      </c>
      <c r="D22">
        <v>1E-3</v>
      </c>
    </row>
    <row r="23" spans="1:4" x14ac:dyDescent="0.25">
      <c r="A23" s="1" t="s">
        <v>1</v>
      </c>
      <c r="B23" s="1" t="s">
        <v>3</v>
      </c>
      <c r="C23" s="1" t="s">
        <v>77</v>
      </c>
      <c r="D23">
        <v>1E-3</v>
      </c>
    </row>
    <row r="24" spans="1:4" x14ac:dyDescent="0.25">
      <c r="A24" s="1" t="s">
        <v>1</v>
      </c>
      <c r="B24" s="1" t="s">
        <v>3</v>
      </c>
      <c r="C24" s="1" t="s">
        <v>78</v>
      </c>
      <c r="D24">
        <v>1E-3</v>
      </c>
    </row>
    <row r="25" spans="1:4" x14ac:dyDescent="0.25">
      <c r="A25" s="1" t="s">
        <v>1</v>
      </c>
      <c r="B25" s="1" t="s">
        <v>3</v>
      </c>
      <c r="C25" s="1" t="s">
        <v>79</v>
      </c>
      <c r="D25">
        <v>1E-3</v>
      </c>
    </row>
    <row r="26" spans="1:4" x14ac:dyDescent="0.25">
      <c r="A26" s="1" t="s">
        <v>3</v>
      </c>
      <c r="B26" s="1" t="s">
        <v>2</v>
      </c>
      <c r="C26" s="1" t="s">
        <v>68</v>
      </c>
      <c r="D26">
        <v>1E-3</v>
      </c>
    </row>
    <row r="27" spans="1:4" x14ac:dyDescent="0.25">
      <c r="A27" s="1" t="s">
        <v>3</v>
      </c>
      <c r="B27" s="1" t="s">
        <v>2</v>
      </c>
      <c r="C27" s="1" t="s">
        <v>69</v>
      </c>
      <c r="D27">
        <v>1E-3</v>
      </c>
    </row>
    <row r="28" spans="1:4" x14ac:dyDescent="0.25">
      <c r="A28" s="1" t="s">
        <v>3</v>
      </c>
      <c r="B28" s="1" t="s">
        <v>2</v>
      </c>
      <c r="C28" s="1" t="s">
        <v>70</v>
      </c>
      <c r="D28">
        <v>1E-3</v>
      </c>
    </row>
    <row r="29" spans="1:4" x14ac:dyDescent="0.25">
      <c r="A29" s="1" t="s">
        <v>3</v>
      </c>
      <c r="B29" s="1" t="s">
        <v>2</v>
      </c>
      <c r="C29" s="1" t="s">
        <v>71</v>
      </c>
      <c r="D29">
        <v>1.5254425153987769E-2</v>
      </c>
    </row>
    <row r="30" spans="1:4" x14ac:dyDescent="0.25">
      <c r="A30" s="1" t="s">
        <v>3</v>
      </c>
      <c r="B30" s="1" t="s">
        <v>2</v>
      </c>
      <c r="C30" s="1" t="s">
        <v>72</v>
      </c>
      <c r="D30">
        <v>1.5738531893845019E-2</v>
      </c>
    </row>
    <row r="31" spans="1:4" x14ac:dyDescent="0.25">
      <c r="A31" s="1" t="s">
        <v>3</v>
      </c>
      <c r="B31" s="1" t="s">
        <v>2</v>
      </c>
      <c r="C31" s="1" t="s">
        <v>73</v>
      </c>
      <c r="D31">
        <v>4.5927453489436249E-2</v>
      </c>
    </row>
    <row r="32" spans="1:4" x14ac:dyDescent="0.25">
      <c r="A32" s="1" t="s">
        <v>3</v>
      </c>
      <c r="B32" s="1" t="s">
        <v>2</v>
      </c>
      <c r="C32" s="1" t="s">
        <v>74</v>
      </c>
      <c r="D32">
        <v>2.7427677533520864E-2</v>
      </c>
    </row>
    <row r="33" spans="1:4" x14ac:dyDescent="0.25">
      <c r="A33" s="1" t="s">
        <v>3</v>
      </c>
      <c r="B33" s="1" t="s">
        <v>2</v>
      </c>
      <c r="C33" s="1" t="s">
        <v>75</v>
      </c>
      <c r="D33">
        <v>1.9812553057011548E-2</v>
      </c>
    </row>
    <row r="34" spans="1:4" x14ac:dyDescent="0.25">
      <c r="A34" s="1" t="s">
        <v>3</v>
      </c>
      <c r="B34" s="1" t="s">
        <v>2</v>
      </c>
      <c r="C34" s="1" t="s">
        <v>76</v>
      </c>
      <c r="D34">
        <v>1E-3</v>
      </c>
    </row>
    <row r="35" spans="1:4" x14ac:dyDescent="0.25">
      <c r="A35" s="1" t="s">
        <v>3</v>
      </c>
      <c r="B35" s="1" t="s">
        <v>2</v>
      </c>
      <c r="C35" s="1" t="s">
        <v>77</v>
      </c>
      <c r="D35">
        <v>1E-3</v>
      </c>
    </row>
    <row r="36" spans="1:4" x14ac:dyDescent="0.25">
      <c r="A36" s="1" t="s">
        <v>3</v>
      </c>
      <c r="B36" s="1" t="s">
        <v>2</v>
      </c>
      <c r="C36" s="1" t="s">
        <v>78</v>
      </c>
      <c r="D36">
        <v>1E-3</v>
      </c>
    </row>
    <row r="37" spans="1:4" x14ac:dyDescent="0.25">
      <c r="A37" s="1" t="s">
        <v>3</v>
      </c>
      <c r="B37" s="1" t="s">
        <v>2</v>
      </c>
      <c r="C37" s="1" t="s">
        <v>79</v>
      </c>
      <c r="D37">
        <v>1E-3</v>
      </c>
    </row>
    <row r="38" spans="1:4" x14ac:dyDescent="0.25">
      <c r="A38" s="1" t="s">
        <v>4</v>
      </c>
      <c r="B38" s="1" t="s">
        <v>3</v>
      </c>
      <c r="C38" s="1" t="s">
        <v>68</v>
      </c>
      <c r="D38">
        <v>1E-3</v>
      </c>
    </row>
    <row r="39" spans="1:4" x14ac:dyDescent="0.25">
      <c r="A39" s="1" t="s">
        <v>4</v>
      </c>
      <c r="B39" s="1" t="s">
        <v>3</v>
      </c>
      <c r="C39" s="1" t="s">
        <v>69</v>
      </c>
      <c r="D39">
        <v>1E-3</v>
      </c>
    </row>
    <row r="40" spans="1:4" x14ac:dyDescent="0.25">
      <c r="A40" s="1" t="s">
        <v>4</v>
      </c>
      <c r="B40" s="1" t="s">
        <v>3</v>
      </c>
      <c r="C40" s="1" t="s">
        <v>70</v>
      </c>
      <c r="D40">
        <v>1E-3</v>
      </c>
    </row>
    <row r="41" spans="1:4" x14ac:dyDescent="0.25">
      <c r="A41" s="1" t="s">
        <v>4</v>
      </c>
      <c r="B41" s="1" t="s">
        <v>3</v>
      </c>
      <c r="C41" s="1" t="s">
        <v>71</v>
      </c>
      <c r="D41">
        <v>0.15792005173812942</v>
      </c>
    </row>
    <row r="42" spans="1:4" x14ac:dyDescent="0.25">
      <c r="A42" s="1" t="s">
        <v>4</v>
      </c>
      <c r="B42" s="1" t="s">
        <v>3</v>
      </c>
      <c r="C42" s="1" t="s">
        <v>72</v>
      </c>
      <c r="D42">
        <v>0.18295860594705052</v>
      </c>
    </row>
    <row r="43" spans="1:4" x14ac:dyDescent="0.25">
      <c r="A43" s="1" t="s">
        <v>4</v>
      </c>
      <c r="B43" s="1" t="s">
        <v>3</v>
      </c>
      <c r="C43" s="1" t="s">
        <v>73</v>
      </c>
      <c r="D43">
        <v>0.23615903583515305</v>
      </c>
    </row>
    <row r="44" spans="1:4" x14ac:dyDescent="0.25">
      <c r="A44" s="1" t="s">
        <v>4</v>
      </c>
      <c r="B44" s="1" t="s">
        <v>3</v>
      </c>
      <c r="C44" s="1" t="s">
        <v>74</v>
      </c>
      <c r="D44">
        <v>0.15796729127345172</v>
      </c>
    </row>
    <row r="45" spans="1:4" x14ac:dyDescent="0.25">
      <c r="A45" s="1" t="s">
        <v>4</v>
      </c>
      <c r="B45" s="1" t="s">
        <v>3</v>
      </c>
      <c r="C45" s="1" t="s">
        <v>75</v>
      </c>
      <c r="D45">
        <v>0.1578988358094843</v>
      </c>
    </row>
    <row r="46" spans="1:4" x14ac:dyDescent="0.25">
      <c r="A46" s="1" t="s">
        <v>4</v>
      </c>
      <c r="B46" s="1" t="s">
        <v>3</v>
      </c>
      <c r="C46" s="1" t="s">
        <v>76</v>
      </c>
      <c r="D46">
        <v>1E-3</v>
      </c>
    </row>
    <row r="47" spans="1:4" x14ac:dyDescent="0.25">
      <c r="A47" s="1" t="s">
        <v>4</v>
      </c>
      <c r="B47" s="1" t="s">
        <v>3</v>
      </c>
      <c r="C47" s="1" t="s">
        <v>77</v>
      </c>
      <c r="D47">
        <v>1E-3</v>
      </c>
    </row>
    <row r="48" spans="1:4" x14ac:dyDescent="0.25">
      <c r="A48" s="1" t="s">
        <v>4</v>
      </c>
      <c r="B48" s="1" t="s">
        <v>3</v>
      </c>
      <c r="C48" s="1" t="s">
        <v>78</v>
      </c>
      <c r="D48">
        <v>1E-3</v>
      </c>
    </row>
    <row r="49" spans="1:4" x14ac:dyDescent="0.25">
      <c r="A49" s="1" t="s">
        <v>4</v>
      </c>
      <c r="B49" s="1" t="s">
        <v>3</v>
      </c>
      <c r="C49" s="1" t="s">
        <v>79</v>
      </c>
      <c r="D49">
        <v>1E-3</v>
      </c>
    </row>
    <row r="50" spans="1:4" x14ac:dyDescent="0.25">
      <c r="A50" s="1" t="s">
        <v>5</v>
      </c>
      <c r="B50" s="1" t="s">
        <v>6</v>
      </c>
      <c r="C50" s="1" t="s">
        <v>68</v>
      </c>
      <c r="D50">
        <v>1E-3</v>
      </c>
    </row>
    <row r="51" spans="1:4" x14ac:dyDescent="0.25">
      <c r="A51" s="1" t="s">
        <v>5</v>
      </c>
      <c r="B51" s="1" t="s">
        <v>6</v>
      </c>
      <c r="C51" s="1" t="s">
        <v>69</v>
      </c>
      <c r="D51">
        <v>1E-3</v>
      </c>
    </row>
    <row r="52" spans="1:4" x14ac:dyDescent="0.25">
      <c r="A52" s="1" t="s">
        <v>5</v>
      </c>
      <c r="B52" s="1" t="s">
        <v>6</v>
      </c>
      <c r="C52" s="1" t="s">
        <v>70</v>
      </c>
      <c r="D52">
        <v>1E-3</v>
      </c>
    </row>
    <row r="53" spans="1:4" x14ac:dyDescent="0.25">
      <c r="A53" s="1" t="s">
        <v>5</v>
      </c>
      <c r="B53" s="1" t="s">
        <v>6</v>
      </c>
      <c r="C53" s="1" t="s">
        <v>71</v>
      </c>
      <c r="D53">
        <v>0.97306318303340922</v>
      </c>
    </row>
    <row r="54" spans="1:4" x14ac:dyDescent="0.25">
      <c r="A54" s="1" t="s">
        <v>5</v>
      </c>
      <c r="B54" s="1" t="s">
        <v>6</v>
      </c>
      <c r="C54" s="1" t="s">
        <v>72</v>
      </c>
      <c r="D54">
        <v>1.5902764072451905E-3</v>
      </c>
    </row>
    <row r="55" spans="1:4" x14ac:dyDescent="0.25">
      <c r="A55" s="1" t="s">
        <v>5</v>
      </c>
      <c r="B55" s="1" t="s">
        <v>6</v>
      </c>
      <c r="C55" s="1" t="s">
        <v>73</v>
      </c>
      <c r="D55">
        <v>1.5508651404903106E-3</v>
      </c>
    </row>
    <row r="56" spans="1:4" x14ac:dyDescent="0.25">
      <c r="A56" s="1" t="s">
        <v>5</v>
      </c>
      <c r="B56" s="1" t="s">
        <v>6</v>
      </c>
      <c r="C56" s="1" t="s">
        <v>74</v>
      </c>
      <c r="D56">
        <v>1.5489872025946621E-3</v>
      </c>
    </row>
    <row r="57" spans="1:4" x14ac:dyDescent="0.25">
      <c r="A57" s="1" t="s">
        <v>5</v>
      </c>
      <c r="B57" s="1" t="s">
        <v>6</v>
      </c>
      <c r="C57" s="1" t="s">
        <v>75</v>
      </c>
      <c r="D57">
        <v>1.5489563199249439E-3</v>
      </c>
    </row>
    <row r="58" spans="1:4" x14ac:dyDescent="0.25">
      <c r="A58" s="1" t="s">
        <v>5</v>
      </c>
      <c r="B58" s="1" t="s">
        <v>6</v>
      </c>
      <c r="C58" s="1" t="s">
        <v>76</v>
      </c>
      <c r="D58">
        <v>1E-3</v>
      </c>
    </row>
    <row r="59" spans="1:4" x14ac:dyDescent="0.25">
      <c r="A59" s="1" t="s">
        <v>5</v>
      </c>
      <c r="B59" s="1" t="s">
        <v>6</v>
      </c>
      <c r="C59" s="1" t="s">
        <v>77</v>
      </c>
      <c r="D59">
        <v>1E-3</v>
      </c>
    </row>
    <row r="60" spans="1:4" x14ac:dyDescent="0.25">
      <c r="A60" s="1" t="s">
        <v>5</v>
      </c>
      <c r="B60" s="1" t="s">
        <v>6</v>
      </c>
      <c r="C60" s="1" t="s">
        <v>78</v>
      </c>
      <c r="D60">
        <v>1E-3</v>
      </c>
    </row>
    <row r="61" spans="1:4" x14ac:dyDescent="0.25">
      <c r="A61" s="1" t="s">
        <v>5</v>
      </c>
      <c r="B61" s="1" t="s">
        <v>6</v>
      </c>
      <c r="C61" s="1" t="s">
        <v>79</v>
      </c>
      <c r="D61">
        <v>1E-3</v>
      </c>
    </row>
    <row r="62" spans="1:4" x14ac:dyDescent="0.25">
      <c r="A62" s="1" t="s">
        <v>6</v>
      </c>
      <c r="B62" s="1" t="s">
        <v>7</v>
      </c>
      <c r="C62" s="1" t="s">
        <v>68</v>
      </c>
      <c r="D62">
        <v>1E-3</v>
      </c>
    </row>
    <row r="63" spans="1:4" x14ac:dyDescent="0.25">
      <c r="A63" s="1" t="s">
        <v>6</v>
      </c>
      <c r="B63" s="1" t="s">
        <v>7</v>
      </c>
      <c r="C63" s="1" t="s">
        <v>69</v>
      </c>
      <c r="D63">
        <v>1E-3</v>
      </c>
    </row>
    <row r="64" spans="1:4" x14ac:dyDescent="0.25">
      <c r="A64" s="1" t="s">
        <v>6</v>
      </c>
      <c r="B64" s="1" t="s">
        <v>7</v>
      </c>
      <c r="C64" s="1" t="s">
        <v>70</v>
      </c>
      <c r="D64">
        <v>1E-3</v>
      </c>
    </row>
    <row r="65" spans="1:4" x14ac:dyDescent="0.25">
      <c r="A65" s="1" t="s">
        <v>6</v>
      </c>
      <c r="B65" s="1" t="s">
        <v>7</v>
      </c>
      <c r="C65" s="1" t="s">
        <v>71</v>
      </c>
      <c r="D65">
        <v>0.97584561646191059</v>
      </c>
    </row>
    <row r="66" spans="1:4" x14ac:dyDescent="0.25">
      <c r="A66" s="1" t="s">
        <v>6</v>
      </c>
      <c r="B66" s="1" t="s">
        <v>7</v>
      </c>
      <c r="C66" s="1" t="s">
        <v>72</v>
      </c>
      <c r="D66">
        <v>2.2080727239183499E-3</v>
      </c>
    </row>
    <row r="67" spans="1:4" x14ac:dyDescent="0.25">
      <c r="A67" s="1" t="s">
        <v>6</v>
      </c>
      <c r="B67" s="1" t="s">
        <v>7</v>
      </c>
      <c r="C67" s="1" t="s">
        <v>73</v>
      </c>
      <c r="D67">
        <v>1.6259027203550224E-3</v>
      </c>
    </row>
    <row r="68" spans="1:4" x14ac:dyDescent="0.25">
      <c r="A68" s="1" t="s">
        <v>6</v>
      </c>
      <c r="B68" s="1" t="s">
        <v>7</v>
      </c>
      <c r="C68" s="1" t="s">
        <v>74</v>
      </c>
      <c r="D68">
        <v>1.5506055714347565E-3</v>
      </c>
    </row>
    <row r="69" spans="1:4" x14ac:dyDescent="0.25">
      <c r="A69" s="1" t="s">
        <v>6</v>
      </c>
      <c r="B69" s="1" t="s">
        <v>7</v>
      </c>
      <c r="C69" s="1" t="s">
        <v>75</v>
      </c>
      <c r="D69">
        <v>1.5490605925888663E-3</v>
      </c>
    </row>
    <row r="70" spans="1:4" x14ac:dyDescent="0.25">
      <c r="A70" s="1" t="s">
        <v>6</v>
      </c>
      <c r="B70" s="1" t="s">
        <v>7</v>
      </c>
      <c r="C70" s="1" t="s">
        <v>76</v>
      </c>
      <c r="D70">
        <v>1E-3</v>
      </c>
    </row>
    <row r="71" spans="1:4" x14ac:dyDescent="0.25">
      <c r="A71" s="1" t="s">
        <v>6</v>
      </c>
      <c r="B71" s="1" t="s">
        <v>7</v>
      </c>
      <c r="C71" s="1" t="s">
        <v>77</v>
      </c>
      <c r="D71">
        <v>1E-3</v>
      </c>
    </row>
    <row r="72" spans="1:4" x14ac:dyDescent="0.25">
      <c r="A72" s="1" t="s">
        <v>6</v>
      </c>
      <c r="B72" s="1" t="s">
        <v>7</v>
      </c>
      <c r="C72" s="1" t="s">
        <v>78</v>
      </c>
      <c r="D72">
        <v>1E-3</v>
      </c>
    </row>
    <row r="73" spans="1:4" x14ac:dyDescent="0.25">
      <c r="A73" s="1" t="s">
        <v>6</v>
      </c>
      <c r="B73" s="1" t="s">
        <v>7</v>
      </c>
      <c r="C73" s="1" t="s">
        <v>79</v>
      </c>
      <c r="D73">
        <v>1E-3</v>
      </c>
    </row>
    <row r="74" spans="1:4" x14ac:dyDescent="0.25">
      <c r="A74" s="1" t="s">
        <v>7</v>
      </c>
      <c r="B74" s="1" t="s">
        <v>8</v>
      </c>
      <c r="C74" s="1" t="s">
        <v>68</v>
      </c>
      <c r="D74">
        <v>1E-3</v>
      </c>
    </row>
    <row r="75" spans="1:4" x14ac:dyDescent="0.25">
      <c r="A75" s="1" t="s">
        <v>7</v>
      </c>
      <c r="B75" s="1" t="s">
        <v>8</v>
      </c>
      <c r="C75" s="1" t="s">
        <v>69</v>
      </c>
      <c r="D75">
        <v>1E-3</v>
      </c>
    </row>
    <row r="76" spans="1:4" x14ac:dyDescent="0.25">
      <c r="A76" s="1" t="s">
        <v>7</v>
      </c>
      <c r="B76" s="1" t="s">
        <v>8</v>
      </c>
      <c r="C76" s="1" t="s">
        <v>70</v>
      </c>
      <c r="D76">
        <v>1E-3</v>
      </c>
    </row>
    <row r="77" spans="1:4" x14ac:dyDescent="0.25">
      <c r="A77" s="1" t="s">
        <v>7</v>
      </c>
      <c r="B77" s="1" t="s">
        <v>8</v>
      </c>
      <c r="C77" s="1" t="s">
        <v>71</v>
      </c>
      <c r="D77">
        <v>6.1713463167898171E-2</v>
      </c>
    </row>
    <row r="78" spans="1:4" x14ac:dyDescent="0.25">
      <c r="A78" s="1" t="s">
        <v>7</v>
      </c>
      <c r="B78" s="1" t="s">
        <v>8</v>
      </c>
      <c r="C78" s="1" t="s">
        <v>72</v>
      </c>
      <c r="D78">
        <v>6.1709625967355207E-2</v>
      </c>
    </row>
    <row r="79" spans="1:4" x14ac:dyDescent="0.25">
      <c r="A79" s="1" t="s">
        <v>7</v>
      </c>
      <c r="B79" s="1" t="s">
        <v>8</v>
      </c>
      <c r="C79" s="1" t="s">
        <v>73</v>
      </c>
      <c r="D79">
        <v>6.1709567726401848E-2</v>
      </c>
    </row>
    <row r="80" spans="1:4" x14ac:dyDescent="0.25">
      <c r="A80" s="1" t="s">
        <v>7</v>
      </c>
      <c r="B80" s="1" t="s">
        <v>8</v>
      </c>
      <c r="C80" s="1" t="s">
        <v>74</v>
      </c>
      <c r="D80">
        <v>6.1709523363737293E-2</v>
      </c>
    </row>
    <row r="81" spans="1:4" x14ac:dyDescent="0.25">
      <c r="A81" s="1" t="s">
        <v>7</v>
      </c>
      <c r="B81" s="1" t="s">
        <v>8</v>
      </c>
      <c r="C81" s="1" t="s">
        <v>75</v>
      </c>
      <c r="D81">
        <v>6.1709511781370581E-2</v>
      </c>
    </row>
    <row r="82" spans="1:4" x14ac:dyDescent="0.25">
      <c r="A82" s="1" t="s">
        <v>7</v>
      </c>
      <c r="B82" s="1" t="s">
        <v>8</v>
      </c>
      <c r="C82" s="1" t="s">
        <v>76</v>
      </c>
      <c r="D82">
        <v>1E-3</v>
      </c>
    </row>
    <row r="83" spans="1:4" x14ac:dyDescent="0.25">
      <c r="A83" s="1" t="s">
        <v>7</v>
      </c>
      <c r="B83" s="1" t="s">
        <v>8</v>
      </c>
      <c r="C83" s="1" t="s">
        <v>77</v>
      </c>
      <c r="D83">
        <v>1E-3</v>
      </c>
    </row>
    <row r="84" spans="1:4" x14ac:dyDescent="0.25">
      <c r="A84" s="1" t="s">
        <v>7</v>
      </c>
      <c r="B84" s="1" t="s">
        <v>8</v>
      </c>
      <c r="C84" s="1" t="s">
        <v>78</v>
      </c>
      <c r="D84">
        <v>1E-3</v>
      </c>
    </row>
    <row r="85" spans="1:4" x14ac:dyDescent="0.25">
      <c r="A85" s="1" t="s">
        <v>7</v>
      </c>
      <c r="B85" s="1" t="s">
        <v>8</v>
      </c>
      <c r="C85" s="1" t="s">
        <v>79</v>
      </c>
      <c r="D85">
        <v>1E-3</v>
      </c>
    </row>
    <row r="86" spans="1:4" x14ac:dyDescent="0.25">
      <c r="A86" s="1" t="s">
        <v>8</v>
      </c>
      <c r="B86" s="1" t="s">
        <v>9</v>
      </c>
      <c r="C86" s="1" t="s">
        <v>68</v>
      </c>
      <c r="D86">
        <v>1E-3</v>
      </c>
    </row>
    <row r="87" spans="1:4" x14ac:dyDescent="0.25">
      <c r="A87" s="1" t="s">
        <v>8</v>
      </c>
      <c r="B87" s="1" t="s">
        <v>9</v>
      </c>
      <c r="C87" s="1" t="s">
        <v>69</v>
      </c>
      <c r="D87">
        <v>1E-3</v>
      </c>
    </row>
    <row r="88" spans="1:4" x14ac:dyDescent="0.25">
      <c r="A88" s="1" t="s">
        <v>8</v>
      </c>
      <c r="B88" s="1" t="s">
        <v>9</v>
      </c>
      <c r="C88" s="1" t="s">
        <v>70</v>
      </c>
      <c r="D88">
        <v>1E-3</v>
      </c>
    </row>
    <row r="89" spans="1:4" x14ac:dyDescent="0.25">
      <c r="A89" s="1" t="s">
        <v>8</v>
      </c>
      <c r="B89" s="1" t="s">
        <v>9</v>
      </c>
      <c r="C89" s="1" t="s">
        <v>71</v>
      </c>
      <c r="D89">
        <v>6.1713463167898171E-2</v>
      </c>
    </row>
    <row r="90" spans="1:4" x14ac:dyDescent="0.25">
      <c r="A90" s="1" t="s">
        <v>8</v>
      </c>
      <c r="B90" s="1" t="s">
        <v>9</v>
      </c>
      <c r="C90" s="1" t="s">
        <v>72</v>
      </c>
      <c r="D90">
        <v>6.1709625967355207E-2</v>
      </c>
    </row>
    <row r="91" spans="1:4" x14ac:dyDescent="0.25">
      <c r="A91" s="1" t="s">
        <v>8</v>
      </c>
      <c r="B91" s="1" t="s">
        <v>9</v>
      </c>
      <c r="C91" s="1" t="s">
        <v>73</v>
      </c>
      <c r="D91">
        <v>6.1709567726401848E-2</v>
      </c>
    </row>
    <row r="92" spans="1:4" x14ac:dyDescent="0.25">
      <c r="A92" s="1" t="s">
        <v>8</v>
      </c>
      <c r="B92" s="1" t="s">
        <v>9</v>
      </c>
      <c r="C92" s="1" t="s">
        <v>74</v>
      </c>
      <c r="D92">
        <v>6.1709523363737293E-2</v>
      </c>
    </row>
    <row r="93" spans="1:4" x14ac:dyDescent="0.25">
      <c r="A93" s="1" t="s">
        <v>8</v>
      </c>
      <c r="B93" s="1" t="s">
        <v>9</v>
      </c>
      <c r="C93" s="1" t="s">
        <v>75</v>
      </c>
      <c r="D93">
        <v>6.1709511781370581E-2</v>
      </c>
    </row>
    <row r="94" spans="1:4" x14ac:dyDescent="0.25">
      <c r="A94" s="1" t="s">
        <v>8</v>
      </c>
      <c r="B94" s="1" t="s">
        <v>9</v>
      </c>
      <c r="C94" s="1" t="s">
        <v>76</v>
      </c>
      <c r="D94">
        <v>1E-3</v>
      </c>
    </row>
    <row r="95" spans="1:4" x14ac:dyDescent="0.25">
      <c r="A95" s="1" t="s">
        <v>8</v>
      </c>
      <c r="B95" s="1" t="s">
        <v>9</v>
      </c>
      <c r="C95" s="1" t="s">
        <v>77</v>
      </c>
      <c r="D95">
        <v>1E-3</v>
      </c>
    </row>
    <row r="96" spans="1:4" x14ac:dyDescent="0.25">
      <c r="A96" s="1" t="s">
        <v>8</v>
      </c>
      <c r="B96" s="1" t="s">
        <v>9</v>
      </c>
      <c r="C96" s="1" t="s">
        <v>78</v>
      </c>
      <c r="D96">
        <v>1E-3</v>
      </c>
    </row>
    <row r="97" spans="1:4" x14ac:dyDescent="0.25">
      <c r="A97" s="1" t="s">
        <v>8</v>
      </c>
      <c r="B97" s="1" t="s">
        <v>9</v>
      </c>
      <c r="C97" s="1" t="s">
        <v>79</v>
      </c>
      <c r="D97">
        <v>1E-3</v>
      </c>
    </row>
    <row r="98" spans="1:4" x14ac:dyDescent="0.25">
      <c r="A98" s="1" t="s">
        <v>9</v>
      </c>
      <c r="B98" s="1" t="s">
        <v>10</v>
      </c>
      <c r="C98" s="1" t="s">
        <v>68</v>
      </c>
      <c r="D98">
        <v>1E-3</v>
      </c>
    </row>
    <row r="99" spans="1:4" x14ac:dyDescent="0.25">
      <c r="A99" s="1" t="s">
        <v>9</v>
      </c>
      <c r="B99" s="1" t="s">
        <v>10</v>
      </c>
      <c r="C99" s="1" t="s">
        <v>69</v>
      </c>
      <c r="D99">
        <v>1E-3</v>
      </c>
    </row>
    <row r="100" spans="1:4" x14ac:dyDescent="0.25">
      <c r="A100" s="1" t="s">
        <v>9</v>
      </c>
      <c r="B100" s="1" t="s">
        <v>10</v>
      </c>
      <c r="C100" s="1" t="s">
        <v>70</v>
      </c>
      <c r="D100">
        <v>1E-3</v>
      </c>
    </row>
    <row r="101" spans="1:4" x14ac:dyDescent="0.25">
      <c r="A101" s="1" t="s">
        <v>9</v>
      </c>
      <c r="B101" s="1" t="s">
        <v>10</v>
      </c>
      <c r="C101" s="1" t="s">
        <v>71</v>
      </c>
      <c r="D101">
        <v>6.1713437227343598E-2</v>
      </c>
    </row>
    <row r="102" spans="1:4" x14ac:dyDescent="0.25">
      <c r="A102" s="1" t="s">
        <v>9</v>
      </c>
      <c r="B102" s="1" t="s">
        <v>10</v>
      </c>
      <c r="C102" s="1" t="s">
        <v>72</v>
      </c>
      <c r="D102">
        <v>6.1709622765746729E-2</v>
      </c>
    </row>
    <row r="103" spans="1:4" x14ac:dyDescent="0.25">
      <c r="A103" s="1" t="s">
        <v>9</v>
      </c>
      <c r="B103" s="1" t="s">
        <v>10</v>
      </c>
      <c r="C103" s="1" t="s">
        <v>73</v>
      </c>
      <c r="D103">
        <v>6.170956561992437E-2</v>
      </c>
    </row>
    <row r="104" spans="1:4" x14ac:dyDescent="0.25">
      <c r="A104" s="1" t="s">
        <v>9</v>
      </c>
      <c r="B104" s="1" t="s">
        <v>10</v>
      </c>
      <c r="C104" s="1" t="s">
        <v>74</v>
      </c>
      <c r="D104">
        <v>6.1709522559269737E-2</v>
      </c>
    </row>
    <row r="105" spans="1:4" x14ac:dyDescent="0.25">
      <c r="A105" s="1" t="s">
        <v>9</v>
      </c>
      <c r="B105" s="1" t="s">
        <v>10</v>
      </c>
      <c r="C105" s="1" t="s">
        <v>75</v>
      </c>
      <c r="D105">
        <v>6.1709511483154553E-2</v>
      </c>
    </row>
    <row r="106" spans="1:4" x14ac:dyDescent="0.25">
      <c r="A106" s="1" t="s">
        <v>9</v>
      </c>
      <c r="B106" s="1" t="s">
        <v>10</v>
      </c>
      <c r="C106" s="1" t="s">
        <v>76</v>
      </c>
      <c r="D106">
        <v>1E-3</v>
      </c>
    </row>
    <row r="107" spans="1:4" x14ac:dyDescent="0.25">
      <c r="A107" s="1" t="s">
        <v>9</v>
      </c>
      <c r="B107" s="1" t="s">
        <v>10</v>
      </c>
      <c r="C107" s="1" t="s">
        <v>77</v>
      </c>
      <c r="D107">
        <v>1E-3</v>
      </c>
    </row>
    <row r="108" spans="1:4" x14ac:dyDescent="0.25">
      <c r="A108" s="1" t="s">
        <v>9</v>
      </c>
      <c r="B108" s="1" t="s">
        <v>10</v>
      </c>
      <c r="C108" s="1" t="s">
        <v>78</v>
      </c>
      <c r="D108">
        <v>1E-3</v>
      </c>
    </row>
    <row r="109" spans="1:4" x14ac:dyDescent="0.25">
      <c r="A109" s="1" t="s">
        <v>9</v>
      </c>
      <c r="B109" s="1" t="s">
        <v>10</v>
      </c>
      <c r="C109" s="1" t="s">
        <v>79</v>
      </c>
      <c r="D109">
        <v>1E-3</v>
      </c>
    </row>
    <row r="110" spans="1:4" x14ac:dyDescent="0.25">
      <c r="A110" s="1" t="s">
        <v>2</v>
      </c>
      <c r="B110" s="1" t="s">
        <v>5</v>
      </c>
      <c r="C110" s="1" t="s">
        <v>68</v>
      </c>
      <c r="D110">
        <v>1E-3</v>
      </c>
    </row>
    <row r="111" spans="1:4" x14ac:dyDescent="0.25">
      <c r="A111" s="1" t="s">
        <v>2</v>
      </c>
      <c r="B111" s="1" t="s">
        <v>5</v>
      </c>
      <c r="C111" s="1" t="s">
        <v>69</v>
      </c>
      <c r="D111">
        <v>1E-3</v>
      </c>
    </row>
    <row r="112" spans="1:4" x14ac:dyDescent="0.25">
      <c r="A112" s="1" t="s">
        <v>2</v>
      </c>
      <c r="B112" s="1" t="s">
        <v>5</v>
      </c>
      <c r="C112" s="1" t="s">
        <v>70</v>
      </c>
      <c r="D112">
        <v>1E-3</v>
      </c>
    </row>
    <row r="113" spans="1:4" x14ac:dyDescent="0.25">
      <c r="A113" s="1" t="s">
        <v>2</v>
      </c>
      <c r="B113" s="1" t="s">
        <v>5</v>
      </c>
      <c r="C113" s="1" t="s">
        <v>71</v>
      </c>
      <c r="D113">
        <v>1.5490419711091015E-3</v>
      </c>
    </row>
    <row r="114" spans="1:4" x14ac:dyDescent="0.25">
      <c r="A114" s="1" t="s">
        <v>2</v>
      </c>
      <c r="B114" s="1" t="s">
        <v>5</v>
      </c>
      <c r="C114" s="1" t="s">
        <v>72</v>
      </c>
      <c r="D114">
        <v>1.5505707266672913E-3</v>
      </c>
    </row>
    <row r="115" spans="1:4" x14ac:dyDescent="0.25">
      <c r="A115" s="1" t="s">
        <v>2</v>
      </c>
      <c r="B115" s="1" t="s">
        <v>5</v>
      </c>
      <c r="C115" s="1" t="s">
        <v>73</v>
      </c>
      <c r="D115">
        <v>0.38089244910968956</v>
      </c>
    </row>
    <row r="116" spans="1:4" x14ac:dyDescent="0.25">
      <c r="A116" s="1" t="s">
        <v>2</v>
      </c>
      <c r="B116" s="1" t="s">
        <v>5</v>
      </c>
      <c r="C116" s="1" t="s">
        <v>74</v>
      </c>
      <c r="D116">
        <v>2.3920854759358789E-2</v>
      </c>
    </row>
    <row r="117" spans="1:4" x14ac:dyDescent="0.25">
      <c r="A117" s="1" t="s">
        <v>2</v>
      </c>
      <c r="B117" s="1" t="s">
        <v>5</v>
      </c>
      <c r="C117" s="1" t="s">
        <v>75</v>
      </c>
      <c r="D117">
        <v>2.3523588990803823E-3</v>
      </c>
    </row>
    <row r="118" spans="1:4" x14ac:dyDescent="0.25">
      <c r="A118" s="1" t="s">
        <v>2</v>
      </c>
      <c r="B118" s="1" t="s">
        <v>5</v>
      </c>
      <c r="C118" s="1" t="s">
        <v>76</v>
      </c>
      <c r="D118">
        <v>1E-3</v>
      </c>
    </row>
    <row r="119" spans="1:4" x14ac:dyDescent="0.25">
      <c r="A119" s="1" t="s">
        <v>2</v>
      </c>
      <c r="B119" s="1" t="s">
        <v>5</v>
      </c>
      <c r="C119" s="1" t="s">
        <v>77</v>
      </c>
      <c r="D119">
        <v>1E-3</v>
      </c>
    </row>
    <row r="120" spans="1:4" x14ac:dyDescent="0.25">
      <c r="A120" s="1" t="s">
        <v>2</v>
      </c>
      <c r="B120" s="1" t="s">
        <v>5</v>
      </c>
      <c r="C120" s="1" t="s">
        <v>78</v>
      </c>
      <c r="D120">
        <v>1E-3</v>
      </c>
    </row>
    <row r="121" spans="1:4" x14ac:dyDescent="0.25">
      <c r="A121" s="1" t="s">
        <v>2</v>
      </c>
      <c r="B121" s="1" t="s">
        <v>5</v>
      </c>
      <c r="C121" s="1" t="s">
        <v>79</v>
      </c>
      <c r="D121">
        <v>1E-3</v>
      </c>
    </row>
    <row r="122" spans="1:4" x14ac:dyDescent="0.25">
      <c r="A122" s="1" t="s">
        <v>11</v>
      </c>
      <c r="B122" s="1" t="s">
        <v>10</v>
      </c>
      <c r="C122" s="1" t="s">
        <v>68</v>
      </c>
      <c r="D122">
        <v>1E-3</v>
      </c>
    </row>
    <row r="123" spans="1:4" x14ac:dyDescent="0.25">
      <c r="A123" s="1" t="s">
        <v>11</v>
      </c>
      <c r="B123" s="1" t="s">
        <v>10</v>
      </c>
      <c r="C123" s="1" t="s">
        <v>69</v>
      </c>
      <c r="D123">
        <v>1E-3</v>
      </c>
    </row>
    <row r="124" spans="1:4" x14ac:dyDescent="0.25">
      <c r="A124" s="1" t="s">
        <v>11</v>
      </c>
      <c r="B124" s="1" t="s">
        <v>10</v>
      </c>
      <c r="C124" s="1" t="s">
        <v>70</v>
      </c>
      <c r="D124">
        <v>1E-3</v>
      </c>
    </row>
    <row r="125" spans="1:4" x14ac:dyDescent="0.25">
      <c r="A125" s="1" t="s">
        <v>11</v>
      </c>
      <c r="B125" s="1" t="s">
        <v>10</v>
      </c>
      <c r="C125" s="1" t="s">
        <v>71</v>
      </c>
      <c r="D125">
        <v>8.9582053721681792E-2</v>
      </c>
    </row>
    <row r="126" spans="1:4" x14ac:dyDescent="0.25">
      <c r="A126" s="1" t="s">
        <v>11</v>
      </c>
      <c r="B126" s="1" t="s">
        <v>10</v>
      </c>
      <c r="C126" s="1" t="s">
        <v>72</v>
      </c>
      <c r="D126">
        <v>0.22752882085325832</v>
      </c>
    </row>
    <row r="127" spans="1:4" x14ac:dyDescent="0.25">
      <c r="A127" s="1" t="s">
        <v>11</v>
      </c>
      <c r="B127" s="1" t="s">
        <v>10</v>
      </c>
      <c r="C127" s="1" t="s">
        <v>73</v>
      </c>
      <c r="D127">
        <v>0.13374096018311146</v>
      </c>
    </row>
    <row r="128" spans="1:4" x14ac:dyDescent="0.25">
      <c r="A128" s="1" t="s">
        <v>11</v>
      </c>
      <c r="B128" s="1" t="s">
        <v>10</v>
      </c>
      <c r="C128" s="1" t="s">
        <v>74</v>
      </c>
      <c r="D128">
        <v>5.5815843410734943E-2</v>
      </c>
    </row>
    <row r="129" spans="1:4" x14ac:dyDescent="0.25">
      <c r="A129" s="1" t="s">
        <v>11</v>
      </c>
      <c r="B129" s="1" t="s">
        <v>10</v>
      </c>
      <c r="C129" s="1" t="s">
        <v>75</v>
      </c>
      <c r="D129">
        <v>3.1190773173084163E-2</v>
      </c>
    </row>
    <row r="130" spans="1:4" x14ac:dyDescent="0.25">
      <c r="A130" s="1" t="s">
        <v>11</v>
      </c>
      <c r="B130" s="1" t="s">
        <v>10</v>
      </c>
      <c r="C130" s="1" t="s">
        <v>76</v>
      </c>
      <c r="D130">
        <v>1E-3</v>
      </c>
    </row>
    <row r="131" spans="1:4" x14ac:dyDescent="0.25">
      <c r="A131" s="1" t="s">
        <v>11</v>
      </c>
      <c r="B131" s="1" t="s">
        <v>10</v>
      </c>
      <c r="C131" s="1" t="s">
        <v>77</v>
      </c>
      <c r="D131">
        <v>1E-3</v>
      </c>
    </row>
    <row r="132" spans="1:4" x14ac:dyDescent="0.25">
      <c r="A132" s="1" t="s">
        <v>11</v>
      </c>
      <c r="B132" s="1" t="s">
        <v>10</v>
      </c>
      <c r="C132" s="1" t="s">
        <v>78</v>
      </c>
      <c r="D132">
        <v>1E-3</v>
      </c>
    </row>
    <row r="133" spans="1:4" x14ac:dyDescent="0.25">
      <c r="A133" s="1" t="s">
        <v>11</v>
      </c>
      <c r="B133" s="1" t="s">
        <v>10</v>
      </c>
      <c r="C133" s="1" t="s">
        <v>79</v>
      </c>
      <c r="D133">
        <v>1E-3</v>
      </c>
    </row>
    <row r="134" spans="1:4" x14ac:dyDescent="0.25">
      <c r="A134" s="1" t="s">
        <v>10</v>
      </c>
      <c r="B134" s="1" t="s">
        <v>12</v>
      </c>
      <c r="C134" s="1" t="s">
        <v>68</v>
      </c>
      <c r="D134">
        <v>1E-3</v>
      </c>
    </row>
    <row r="135" spans="1:4" x14ac:dyDescent="0.25">
      <c r="A135" s="1" t="s">
        <v>10</v>
      </c>
      <c r="B135" s="1" t="s">
        <v>12</v>
      </c>
      <c r="C135" s="1" t="s">
        <v>69</v>
      </c>
      <c r="D135">
        <v>1E-3</v>
      </c>
    </row>
    <row r="136" spans="1:4" x14ac:dyDescent="0.25">
      <c r="A136" s="1" t="s">
        <v>10</v>
      </c>
      <c r="B136" s="1" t="s">
        <v>12</v>
      </c>
      <c r="C136" s="1" t="s">
        <v>70</v>
      </c>
      <c r="D136">
        <v>1E-3</v>
      </c>
    </row>
    <row r="137" spans="1:4" x14ac:dyDescent="0.25">
      <c r="A137" s="1" t="s">
        <v>10</v>
      </c>
      <c r="B137" s="1" t="s">
        <v>12</v>
      </c>
      <c r="C137" s="1" t="s">
        <v>71</v>
      </c>
      <c r="D137">
        <v>6.1764985580651723E-2</v>
      </c>
    </row>
    <row r="138" spans="1:4" x14ac:dyDescent="0.25">
      <c r="A138" s="1" t="s">
        <v>10</v>
      </c>
      <c r="B138" s="1" t="s">
        <v>12</v>
      </c>
      <c r="C138" s="1" t="s">
        <v>72</v>
      </c>
      <c r="D138">
        <v>6.1715232792896355E-2</v>
      </c>
    </row>
    <row r="139" spans="1:4" x14ac:dyDescent="0.25">
      <c r="A139" s="1" t="s">
        <v>10</v>
      </c>
      <c r="B139" s="1" t="s">
        <v>12</v>
      </c>
      <c r="C139" s="1" t="s">
        <v>73</v>
      </c>
      <c r="D139">
        <v>6.171129642114416E-2</v>
      </c>
    </row>
    <row r="140" spans="1:4" x14ac:dyDescent="0.25">
      <c r="A140" s="1" t="s">
        <v>10</v>
      </c>
      <c r="B140" s="1" t="s">
        <v>12</v>
      </c>
      <c r="C140" s="1" t="s">
        <v>74</v>
      </c>
      <c r="D140">
        <v>6.170968007381443E-2</v>
      </c>
    </row>
    <row r="141" spans="1:4" x14ac:dyDescent="0.25">
      <c r="A141" s="1" t="s">
        <v>10</v>
      </c>
      <c r="B141" s="1" t="s">
        <v>12</v>
      </c>
      <c r="C141" s="1" t="s">
        <v>75</v>
      </c>
      <c r="D141">
        <v>6.1709541111001985E-2</v>
      </c>
    </row>
    <row r="142" spans="1:4" x14ac:dyDescent="0.25">
      <c r="A142" s="1" t="s">
        <v>10</v>
      </c>
      <c r="B142" s="1" t="s">
        <v>12</v>
      </c>
      <c r="C142" s="1" t="s">
        <v>76</v>
      </c>
      <c r="D142">
        <v>1E-3</v>
      </c>
    </row>
    <row r="143" spans="1:4" x14ac:dyDescent="0.25">
      <c r="A143" s="1" t="s">
        <v>10</v>
      </c>
      <c r="B143" s="1" t="s">
        <v>12</v>
      </c>
      <c r="C143" s="1" t="s">
        <v>77</v>
      </c>
      <c r="D143">
        <v>1E-3</v>
      </c>
    </row>
    <row r="144" spans="1:4" x14ac:dyDescent="0.25">
      <c r="A144" s="1" t="s">
        <v>10</v>
      </c>
      <c r="B144" s="1" t="s">
        <v>12</v>
      </c>
      <c r="C144" s="1" t="s">
        <v>78</v>
      </c>
      <c r="D144">
        <v>1E-3</v>
      </c>
    </row>
    <row r="145" spans="1:4" x14ac:dyDescent="0.25">
      <c r="A145" s="1" t="s">
        <v>10</v>
      </c>
      <c r="B145" s="1" t="s">
        <v>12</v>
      </c>
      <c r="C145" s="1" t="s">
        <v>79</v>
      </c>
      <c r="D145">
        <v>1E-3</v>
      </c>
    </row>
    <row r="146" spans="1:4" x14ac:dyDescent="0.25">
      <c r="A146" s="1" t="s">
        <v>14</v>
      </c>
      <c r="B146" s="1" t="s">
        <v>5</v>
      </c>
      <c r="C146" s="1" t="s">
        <v>68</v>
      </c>
      <c r="D146">
        <v>1E-3</v>
      </c>
    </row>
    <row r="147" spans="1:4" x14ac:dyDescent="0.25">
      <c r="A147" s="1" t="s">
        <v>14</v>
      </c>
      <c r="B147" s="1" t="s">
        <v>5</v>
      </c>
      <c r="C147" s="1" t="s">
        <v>69</v>
      </c>
      <c r="D147">
        <v>1E-3</v>
      </c>
    </row>
    <row r="148" spans="1:4" x14ac:dyDescent="0.25">
      <c r="A148" s="1" t="s">
        <v>14</v>
      </c>
      <c r="B148" s="1" t="s">
        <v>5</v>
      </c>
      <c r="C148" s="1" t="s">
        <v>70</v>
      </c>
      <c r="D148">
        <v>1E-3</v>
      </c>
    </row>
    <row r="149" spans="1:4" x14ac:dyDescent="0.25">
      <c r="A149" s="1" t="s">
        <v>14</v>
      </c>
      <c r="B149" s="1" t="s">
        <v>5</v>
      </c>
      <c r="C149" s="1" t="s">
        <v>71</v>
      </c>
      <c r="D149">
        <v>0.96936094345602219</v>
      </c>
    </row>
    <row r="150" spans="1:4" x14ac:dyDescent="0.25">
      <c r="A150" s="1" t="s">
        <v>14</v>
      </c>
      <c r="B150" s="1" t="s">
        <v>5</v>
      </c>
      <c r="C150" s="1" t="s">
        <v>72</v>
      </c>
      <c r="D150">
        <v>0.92192778630669636</v>
      </c>
    </row>
    <row r="151" spans="1:4" x14ac:dyDescent="0.25">
      <c r="A151" s="1" t="s">
        <v>14</v>
      </c>
      <c r="B151" s="1" t="s">
        <v>5</v>
      </c>
      <c r="C151" s="1" t="s">
        <v>73</v>
      </c>
      <c r="D151">
        <v>3.7439449055771616E-2</v>
      </c>
    </row>
    <row r="152" spans="1:4" x14ac:dyDescent="0.25">
      <c r="A152" s="1" t="s">
        <v>14</v>
      </c>
      <c r="B152" s="1" t="s">
        <v>5</v>
      </c>
      <c r="C152" s="1" t="s">
        <v>74</v>
      </c>
      <c r="D152">
        <v>3.7519540085726999E-2</v>
      </c>
    </row>
    <row r="153" spans="1:4" x14ac:dyDescent="0.25">
      <c r="A153" s="1" t="s">
        <v>14</v>
      </c>
      <c r="B153" s="1" t="s">
        <v>5</v>
      </c>
      <c r="C153" s="1" t="s">
        <v>75</v>
      </c>
      <c r="D153">
        <v>3.7022307164344306E-2</v>
      </c>
    </row>
    <row r="154" spans="1:4" x14ac:dyDescent="0.25">
      <c r="A154" s="1" t="s">
        <v>14</v>
      </c>
      <c r="B154" s="1" t="s">
        <v>5</v>
      </c>
      <c r="C154" s="1" t="s">
        <v>76</v>
      </c>
      <c r="D154">
        <v>1E-3</v>
      </c>
    </row>
    <row r="155" spans="1:4" x14ac:dyDescent="0.25">
      <c r="A155" s="1" t="s">
        <v>14</v>
      </c>
      <c r="B155" s="1" t="s">
        <v>5</v>
      </c>
      <c r="C155" s="1" t="s">
        <v>77</v>
      </c>
      <c r="D155">
        <v>1E-3</v>
      </c>
    </row>
    <row r="156" spans="1:4" x14ac:dyDescent="0.25">
      <c r="A156" s="1" t="s">
        <v>14</v>
      </c>
      <c r="B156" s="1" t="s">
        <v>5</v>
      </c>
      <c r="C156" s="1" t="s">
        <v>78</v>
      </c>
      <c r="D156">
        <v>1E-3</v>
      </c>
    </row>
    <row r="157" spans="1:4" x14ac:dyDescent="0.25">
      <c r="A157" s="1" t="s">
        <v>14</v>
      </c>
      <c r="B157" s="1" t="s">
        <v>5</v>
      </c>
      <c r="C157" s="1" t="s">
        <v>79</v>
      </c>
      <c r="D157">
        <v>1E-3</v>
      </c>
    </row>
    <row r="158" spans="1:4" x14ac:dyDescent="0.25">
      <c r="A158" s="1" t="s">
        <v>16</v>
      </c>
      <c r="B158" s="1" t="s">
        <v>14</v>
      </c>
      <c r="C158" s="1" t="s">
        <v>68</v>
      </c>
      <c r="D158">
        <v>1E-3</v>
      </c>
    </row>
    <row r="159" spans="1:4" x14ac:dyDescent="0.25">
      <c r="A159" s="1" t="s">
        <v>16</v>
      </c>
      <c r="B159" s="1" t="s">
        <v>14</v>
      </c>
      <c r="C159" s="1" t="s">
        <v>69</v>
      </c>
      <c r="D159">
        <v>1E-3</v>
      </c>
    </row>
    <row r="160" spans="1:4" x14ac:dyDescent="0.25">
      <c r="A160" s="1" t="s">
        <v>16</v>
      </c>
      <c r="B160" s="1" t="s">
        <v>14</v>
      </c>
      <c r="C160" s="1" t="s">
        <v>70</v>
      </c>
      <c r="D160">
        <v>1E-3</v>
      </c>
    </row>
    <row r="161" spans="1:4" x14ac:dyDescent="0.25">
      <c r="A161" s="1" t="s">
        <v>16</v>
      </c>
      <c r="B161" s="1" t="s">
        <v>14</v>
      </c>
      <c r="C161" s="1" t="s">
        <v>71</v>
      </c>
      <c r="D161">
        <v>0.94177834430243523</v>
      </c>
    </row>
    <row r="162" spans="1:4" x14ac:dyDescent="0.25">
      <c r="A162" s="1" t="s">
        <v>16</v>
      </c>
      <c r="B162" s="1" t="s">
        <v>14</v>
      </c>
      <c r="C162" s="1" t="s">
        <v>72</v>
      </c>
      <c r="D162">
        <v>0.83107814091206911</v>
      </c>
    </row>
    <row r="163" spans="1:4" x14ac:dyDescent="0.25">
      <c r="A163" s="1" t="s">
        <v>16</v>
      </c>
      <c r="B163" s="1" t="s">
        <v>14</v>
      </c>
      <c r="C163" s="1" t="s">
        <v>73</v>
      </c>
      <c r="D163">
        <v>3.2974397724609819E-2</v>
      </c>
    </row>
    <row r="164" spans="1:4" x14ac:dyDescent="0.25">
      <c r="A164" s="1" t="s">
        <v>16</v>
      </c>
      <c r="B164" s="1" t="s">
        <v>14</v>
      </c>
      <c r="C164" s="1" t="s">
        <v>74</v>
      </c>
      <c r="D164">
        <v>3.2686522509291882E-2</v>
      </c>
    </row>
    <row r="165" spans="1:4" x14ac:dyDescent="0.25">
      <c r="A165" s="1" t="s">
        <v>16</v>
      </c>
      <c r="B165" s="1" t="s">
        <v>14</v>
      </c>
      <c r="C165" s="1" t="s">
        <v>75</v>
      </c>
      <c r="D165">
        <v>3.2686522509291882E-2</v>
      </c>
    </row>
    <row r="166" spans="1:4" x14ac:dyDescent="0.25">
      <c r="A166" s="1" t="s">
        <v>16</v>
      </c>
      <c r="B166" s="1" t="s">
        <v>14</v>
      </c>
      <c r="C166" s="1" t="s">
        <v>76</v>
      </c>
      <c r="D166">
        <v>1E-3</v>
      </c>
    </row>
    <row r="167" spans="1:4" x14ac:dyDescent="0.25">
      <c r="A167" s="1" t="s">
        <v>16</v>
      </c>
      <c r="B167" s="1" t="s">
        <v>14</v>
      </c>
      <c r="C167" s="1" t="s">
        <v>77</v>
      </c>
      <c r="D167">
        <v>1E-3</v>
      </c>
    </row>
    <row r="168" spans="1:4" x14ac:dyDescent="0.25">
      <c r="A168" s="1" t="s">
        <v>16</v>
      </c>
      <c r="B168" s="1" t="s">
        <v>14</v>
      </c>
      <c r="C168" s="1" t="s">
        <v>78</v>
      </c>
      <c r="D168">
        <v>1E-3</v>
      </c>
    </row>
    <row r="169" spans="1:4" x14ac:dyDescent="0.25">
      <c r="A169" s="1" t="s">
        <v>16</v>
      </c>
      <c r="B169" s="1" t="s">
        <v>14</v>
      </c>
      <c r="C169" s="1" t="s">
        <v>79</v>
      </c>
      <c r="D169">
        <v>1E-3</v>
      </c>
    </row>
    <row r="170" spans="1:4" x14ac:dyDescent="0.25">
      <c r="A170" s="1" t="s">
        <v>17</v>
      </c>
      <c r="B170" s="1" t="s">
        <v>15</v>
      </c>
      <c r="C170" s="1" t="s">
        <v>68</v>
      </c>
      <c r="D170">
        <v>1E-3</v>
      </c>
    </row>
    <row r="171" spans="1:4" x14ac:dyDescent="0.25">
      <c r="A171" s="1" t="s">
        <v>17</v>
      </c>
      <c r="B171" s="1" t="s">
        <v>15</v>
      </c>
      <c r="C171" s="1" t="s">
        <v>69</v>
      </c>
      <c r="D171">
        <v>1E-3</v>
      </c>
    </row>
    <row r="172" spans="1:4" x14ac:dyDescent="0.25">
      <c r="A172" s="1" t="s">
        <v>17</v>
      </c>
      <c r="B172" s="1" t="s">
        <v>15</v>
      </c>
      <c r="C172" s="1" t="s">
        <v>70</v>
      </c>
      <c r="D172">
        <v>1E-3</v>
      </c>
    </row>
    <row r="173" spans="1:4" x14ac:dyDescent="0.25">
      <c r="A173" s="1" t="s">
        <v>17</v>
      </c>
      <c r="B173" s="1" t="s">
        <v>15</v>
      </c>
      <c r="C173" s="1" t="s">
        <v>71</v>
      </c>
      <c r="D173">
        <v>1.2747584218644933E-2</v>
      </c>
    </row>
    <row r="174" spans="1:4" x14ac:dyDescent="0.25">
      <c r="A174" s="1" t="s">
        <v>17</v>
      </c>
      <c r="B174" s="1" t="s">
        <v>15</v>
      </c>
      <c r="C174" s="1" t="s">
        <v>72</v>
      </c>
      <c r="D174">
        <v>1.27238848429676E-2</v>
      </c>
    </row>
    <row r="175" spans="1:4" x14ac:dyDescent="0.25">
      <c r="A175" s="1" t="s">
        <v>17</v>
      </c>
      <c r="B175" s="1" t="s">
        <v>15</v>
      </c>
      <c r="C175" s="1" t="s">
        <v>73</v>
      </c>
      <c r="D175">
        <v>1.2724474450386382E-2</v>
      </c>
    </row>
    <row r="176" spans="1:4" x14ac:dyDescent="0.25">
      <c r="A176" s="1" t="s">
        <v>17</v>
      </c>
      <c r="B176" s="1" t="s">
        <v>15</v>
      </c>
      <c r="C176" s="1" t="s">
        <v>74</v>
      </c>
      <c r="D176">
        <v>1.2736845692329402E-2</v>
      </c>
    </row>
    <row r="177" spans="1:4" x14ac:dyDescent="0.25">
      <c r="A177" s="1" t="s">
        <v>17</v>
      </c>
      <c r="B177" s="1" t="s">
        <v>15</v>
      </c>
      <c r="C177" s="1" t="s">
        <v>75</v>
      </c>
      <c r="D177">
        <v>1.2735246962660037E-2</v>
      </c>
    </row>
    <row r="178" spans="1:4" x14ac:dyDescent="0.25">
      <c r="A178" s="1" t="s">
        <v>17</v>
      </c>
      <c r="B178" s="1" t="s">
        <v>15</v>
      </c>
      <c r="C178" s="1" t="s">
        <v>76</v>
      </c>
      <c r="D178">
        <v>1E-3</v>
      </c>
    </row>
    <row r="179" spans="1:4" x14ac:dyDescent="0.25">
      <c r="A179" s="1" t="s">
        <v>17</v>
      </c>
      <c r="B179" s="1" t="s">
        <v>15</v>
      </c>
      <c r="C179" s="1" t="s">
        <v>77</v>
      </c>
      <c r="D179">
        <v>1E-3</v>
      </c>
    </row>
    <row r="180" spans="1:4" x14ac:dyDescent="0.25">
      <c r="A180" s="1" t="s">
        <v>17</v>
      </c>
      <c r="B180" s="1" t="s">
        <v>15</v>
      </c>
      <c r="C180" s="1" t="s">
        <v>78</v>
      </c>
      <c r="D180">
        <v>1E-3</v>
      </c>
    </row>
    <row r="181" spans="1:4" x14ac:dyDescent="0.25">
      <c r="A181" s="1" t="s">
        <v>17</v>
      </c>
      <c r="B181" s="1" t="s">
        <v>15</v>
      </c>
      <c r="C181" s="1" t="s">
        <v>79</v>
      </c>
      <c r="D181">
        <v>1E-3</v>
      </c>
    </row>
    <row r="182" spans="1:4" x14ac:dyDescent="0.25">
      <c r="A182" s="1" t="s">
        <v>18</v>
      </c>
      <c r="B182" s="1" t="s">
        <v>17</v>
      </c>
      <c r="C182" s="1" t="s">
        <v>68</v>
      </c>
      <c r="D182">
        <v>1E-3</v>
      </c>
    </row>
    <row r="183" spans="1:4" x14ac:dyDescent="0.25">
      <c r="A183" s="1" t="s">
        <v>18</v>
      </c>
      <c r="B183" s="1" t="s">
        <v>17</v>
      </c>
      <c r="C183" s="1" t="s">
        <v>69</v>
      </c>
      <c r="D183">
        <v>1E-3</v>
      </c>
    </row>
    <row r="184" spans="1:4" x14ac:dyDescent="0.25">
      <c r="A184" s="1" t="s">
        <v>18</v>
      </c>
      <c r="B184" s="1" t="s">
        <v>17</v>
      </c>
      <c r="C184" s="1" t="s">
        <v>70</v>
      </c>
      <c r="D184">
        <v>1E-3</v>
      </c>
    </row>
    <row r="185" spans="1:4" x14ac:dyDescent="0.25">
      <c r="A185" s="1" t="s">
        <v>18</v>
      </c>
      <c r="B185" s="1" t="s">
        <v>17</v>
      </c>
      <c r="C185" s="1" t="s">
        <v>71</v>
      </c>
      <c r="D185">
        <v>1.2747584218644933E-2</v>
      </c>
    </row>
    <row r="186" spans="1:4" x14ac:dyDescent="0.25">
      <c r="A186" s="1" t="s">
        <v>18</v>
      </c>
      <c r="B186" s="1" t="s">
        <v>17</v>
      </c>
      <c r="C186" s="1" t="s">
        <v>72</v>
      </c>
      <c r="D186">
        <v>1.27238848429676E-2</v>
      </c>
    </row>
    <row r="187" spans="1:4" x14ac:dyDescent="0.25">
      <c r="A187" s="1" t="s">
        <v>18</v>
      </c>
      <c r="B187" s="1" t="s">
        <v>17</v>
      </c>
      <c r="C187" s="1" t="s">
        <v>73</v>
      </c>
      <c r="D187">
        <v>1.2724474450386382E-2</v>
      </c>
    </row>
    <row r="188" spans="1:4" x14ac:dyDescent="0.25">
      <c r="A188" s="1" t="s">
        <v>18</v>
      </c>
      <c r="B188" s="1" t="s">
        <v>17</v>
      </c>
      <c r="C188" s="1" t="s">
        <v>74</v>
      </c>
      <c r="D188">
        <v>1.2736845692329402E-2</v>
      </c>
    </row>
    <row r="189" spans="1:4" x14ac:dyDescent="0.25">
      <c r="A189" s="1" t="s">
        <v>18</v>
      </c>
      <c r="B189" s="1" t="s">
        <v>17</v>
      </c>
      <c r="C189" s="1" t="s">
        <v>75</v>
      </c>
      <c r="D189">
        <v>1.2735246962660037E-2</v>
      </c>
    </row>
    <row r="190" spans="1:4" x14ac:dyDescent="0.25">
      <c r="A190" s="1" t="s">
        <v>18</v>
      </c>
      <c r="B190" s="1" t="s">
        <v>17</v>
      </c>
      <c r="C190" s="1" t="s">
        <v>76</v>
      </c>
      <c r="D190">
        <v>1E-3</v>
      </c>
    </row>
    <row r="191" spans="1:4" x14ac:dyDescent="0.25">
      <c r="A191" s="1" t="s">
        <v>18</v>
      </c>
      <c r="B191" s="1" t="s">
        <v>17</v>
      </c>
      <c r="C191" s="1" t="s">
        <v>77</v>
      </c>
      <c r="D191">
        <v>1E-3</v>
      </c>
    </row>
    <row r="192" spans="1:4" x14ac:dyDescent="0.25">
      <c r="A192" s="1" t="s">
        <v>18</v>
      </c>
      <c r="B192" s="1" t="s">
        <v>17</v>
      </c>
      <c r="C192" s="1" t="s">
        <v>78</v>
      </c>
      <c r="D192">
        <v>1E-3</v>
      </c>
    </row>
    <row r="193" spans="1:4" x14ac:dyDescent="0.25">
      <c r="A193" s="1" t="s">
        <v>18</v>
      </c>
      <c r="B193" s="1" t="s">
        <v>17</v>
      </c>
      <c r="C193" s="1" t="s">
        <v>79</v>
      </c>
      <c r="D193">
        <v>1E-3</v>
      </c>
    </row>
    <row r="194" spans="1:4" x14ac:dyDescent="0.25">
      <c r="A194" s="1" t="s">
        <v>19</v>
      </c>
      <c r="B194" s="1" t="s">
        <v>16</v>
      </c>
      <c r="C194" s="1" t="s">
        <v>68</v>
      </c>
      <c r="D194">
        <v>1E-3</v>
      </c>
    </row>
    <row r="195" spans="1:4" x14ac:dyDescent="0.25">
      <c r="A195" s="1" t="s">
        <v>19</v>
      </c>
      <c r="B195" s="1" t="s">
        <v>16</v>
      </c>
      <c r="C195" s="1" t="s">
        <v>69</v>
      </c>
      <c r="D195">
        <v>1E-3</v>
      </c>
    </row>
    <row r="196" spans="1:4" x14ac:dyDescent="0.25">
      <c r="A196" s="1" t="s">
        <v>19</v>
      </c>
      <c r="B196" s="1" t="s">
        <v>16</v>
      </c>
      <c r="C196" s="1" t="s">
        <v>70</v>
      </c>
      <c r="D196">
        <v>1E-3</v>
      </c>
    </row>
    <row r="197" spans="1:4" x14ac:dyDescent="0.25">
      <c r="A197" s="1" t="s">
        <v>19</v>
      </c>
      <c r="B197" s="1" t="s">
        <v>16</v>
      </c>
      <c r="C197" s="1" t="s">
        <v>71</v>
      </c>
      <c r="D197">
        <v>0.91399103836420248</v>
      </c>
    </row>
    <row r="198" spans="1:4" x14ac:dyDescent="0.25">
      <c r="A198" s="1" t="s">
        <v>19</v>
      </c>
      <c r="B198" s="1" t="s">
        <v>16</v>
      </c>
      <c r="C198" s="1" t="s">
        <v>72</v>
      </c>
      <c r="D198">
        <v>0.95253114798279115</v>
      </c>
    </row>
    <row r="199" spans="1:4" x14ac:dyDescent="0.25">
      <c r="A199" s="1" t="s">
        <v>19</v>
      </c>
      <c r="B199" s="1" t="s">
        <v>16</v>
      </c>
      <c r="C199" s="1" t="s">
        <v>73</v>
      </c>
      <c r="D199">
        <v>0.23625895754916201</v>
      </c>
    </row>
    <row r="200" spans="1:4" x14ac:dyDescent="0.25">
      <c r="A200" s="1" t="s">
        <v>19</v>
      </c>
      <c r="B200" s="1" t="s">
        <v>16</v>
      </c>
      <c r="C200" s="1" t="s">
        <v>74</v>
      </c>
      <c r="D200">
        <v>4.7908566933385348E-2</v>
      </c>
    </row>
    <row r="201" spans="1:4" x14ac:dyDescent="0.25">
      <c r="A201" s="1" t="s">
        <v>19</v>
      </c>
      <c r="B201" s="1" t="s">
        <v>16</v>
      </c>
      <c r="C201" s="1" t="s">
        <v>75</v>
      </c>
      <c r="D201">
        <v>4.1357257830538639E-2</v>
      </c>
    </row>
    <row r="202" spans="1:4" x14ac:dyDescent="0.25">
      <c r="A202" s="1" t="s">
        <v>19</v>
      </c>
      <c r="B202" s="1" t="s">
        <v>16</v>
      </c>
      <c r="C202" s="1" t="s">
        <v>76</v>
      </c>
      <c r="D202">
        <v>1E-3</v>
      </c>
    </row>
    <row r="203" spans="1:4" x14ac:dyDescent="0.25">
      <c r="A203" s="1" t="s">
        <v>19</v>
      </c>
      <c r="B203" s="1" t="s">
        <v>16</v>
      </c>
      <c r="C203" s="1" t="s">
        <v>77</v>
      </c>
      <c r="D203">
        <v>1E-3</v>
      </c>
    </row>
    <row r="204" spans="1:4" x14ac:dyDescent="0.25">
      <c r="A204" s="1" t="s">
        <v>19</v>
      </c>
      <c r="B204" s="1" t="s">
        <v>16</v>
      </c>
      <c r="C204" s="1" t="s">
        <v>78</v>
      </c>
      <c r="D204">
        <v>1E-3</v>
      </c>
    </row>
    <row r="205" spans="1:4" x14ac:dyDescent="0.25">
      <c r="A205" s="1" t="s">
        <v>19</v>
      </c>
      <c r="B205" s="1" t="s">
        <v>16</v>
      </c>
      <c r="C205" s="1" t="s">
        <v>79</v>
      </c>
      <c r="D205">
        <v>1E-3</v>
      </c>
    </row>
    <row r="206" spans="1:4" x14ac:dyDescent="0.25">
      <c r="A206" s="1" t="s">
        <v>22</v>
      </c>
      <c r="B206" s="1" t="s">
        <v>0</v>
      </c>
      <c r="C206" s="1" t="s">
        <v>68</v>
      </c>
      <c r="D206">
        <v>1E-3</v>
      </c>
    </row>
    <row r="207" spans="1:4" x14ac:dyDescent="0.25">
      <c r="A207" s="1" t="s">
        <v>22</v>
      </c>
      <c r="B207" s="1" t="s">
        <v>0</v>
      </c>
      <c r="C207" s="1" t="s">
        <v>69</v>
      </c>
      <c r="D207">
        <v>1E-3</v>
      </c>
    </row>
    <row r="208" spans="1:4" x14ac:dyDescent="0.25">
      <c r="A208" s="1" t="s">
        <v>22</v>
      </c>
      <c r="B208" s="1" t="s">
        <v>0</v>
      </c>
      <c r="C208" s="1" t="s">
        <v>70</v>
      </c>
      <c r="D208">
        <v>1E-3</v>
      </c>
    </row>
    <row r="209" spans="1:4" x14ac:dyDescent="0.25">
      <c r="A209" s="1" t="s">
        <v>22</v>
      </c>
      <c r="B209" s="1" t="s">
        <v>0</v>
      </c>
      <c r="C209" s="1" t="s">
        <v>71</v>
      </c>
      <c r="D209">
        <v>1.5335618172754554E-2</v>
      </c>
    </row>
    <row r="210" spans="1:4" x14ac:dyDescent="0.25">
      <c r="A210" s="1" t="s">
        <v>22</v>
      </c>
      <c r="B210" s="1" t="s">
        <v>0</v>
      </c>
      <c r="C210" s="1" t="s">
        <v>72</v>
      </c>
      <c r="D210">
        <v>1.5122962370832401E-2</v>
      </c>
    </row>
    <row r="211" spans="1:4" x14ac:dyDescent="0.25">
      <c r="A211" s="1" t="s">
        <v>22</v>
      </c>
      <c r="B211" s="1" t="s">
        <v>0</v>
      </c>
      <c r="C211" s="1" t="s">
        <v>73</v>
      </c>
      <c r="D211">
        <v>2.191612381020416E-2</v>
      </c>
    </row>
    <row r="212" spans="1:4" x14ac:dyDescent="0.25">
      <c r="A212" s="1" t="s">
        <v>22</v>
      </c>
      <c r="B212" s="1" t="s">
        <v>0</v>
      </c>
      <c r="C212" s="1" t="s">
        <v>74</v>
      </c>
      <c r="D212">
        <v>2.788621064466771E-2</v>
      </c>
    </row>
    <row r="213" spans="1:4" x14ac:dyDescent="0.25">
      <c r="A213" s="1" t="s">
        <v>22</v>
      </c>
      <c r="B213" s="1" t="s">
        <v>0</v>
      </c>
      <c r="C213" s="1" t="s">
        <v>75</v>
      </c>
      <c r="D213">
        <v>2.1700817476456104E-2</v>
      </c>
    </row>
    <row r="214" spans="1:4" x14ac:dyDescent="0.25">
      <c r="A214" s="1" t="s">
        <v>22</v>
      </c>
      <c r="B214" s="1" t="s">
        <v>0</v>
      </c>
      <c r="C214" s="1" t="s">
        <v>76</v>
      </c>
      <c r="D214">
        <v>1E-3</v>
      </c>
    </row>
    <row r="215" spans="1:4" x14ac:dyDescent="0.25">
      <c r="A215" s="1" t="s">
        <v>22</v>
      </c>
      <c r="B215" s="1" t="s">
        <v>0</v>
      </c>
      <c r="C215" s="1" t="s">
        <v>77</v>
      </c>
      <c r="D215">
        <v>1E-3</v>
      </c>
    </row>
    <row r="216" spans="1:4" x14ac:dyDescent="0.25">
      <c r="A216" s="1" t="s">
        <v>22</v>
      </c>
      <c r="B216" s="1" t="s">
        <v>0</v>
      </c>
      <c r="C216" s="1" t="s">
        <v>78</v>
      </c>
      <c r="D216">
        <v>1E-3</v>
      </c>
    </row>
    <row r="217" spans="1:4" x14ac:dyDescent="0.25">
      <c r="A217" s="1" t="s">
        <v>22</v>
      </c>
      <c r="B217" s="1" t="s">
        <v>0</v>
      </c>
      <c r="C217" s="1" t="s">
        <v>79</v>
      </c>
      <c r="D217">
        <v>1E-3</v>
      </c>
    </row>
    <row r="218" spans="1:4" x14ac:dyDescent="0.25">
      <c r="A218" s="1"/>
      <c r="B218" s="1"/>
      <c r="C218" s="1"/>
    </row>
    <row r="219" spans="1:4" x14ac:dyDescent="0.25">
      <c r="A219" s="1"/>
      <c r="B219" s="1"/>
      <c r="C219" s="1"/>
    </row>
    <row r="220" spans="1:4" x14ac:dyDescent="0.25">
      <c r="A220" s="1"/>
      <c r="B220" s="1"/>
      <c r="C220" s="1"/>
    </row>
    <row r="221" spans="1:4" x14ac:dyDescent="0.25">
      <c r="A221" s="1"/>
      <c r="B221" s="1"/>
      <c r="C221" s="1"/>
    </row>
    <row r="222" spans="1:4" x14ac:dyDescent="0.25">
      <c r="A222" s="1"/>
      <c r="B222" s="1"/>
      <c r="C222" s="1"/>
    </row>
    <row r="223" spans="1:4" x14ac:dyDescent="0.25">
      <c r="A223" s="1"/>
      <c r="B223" s="1"/>
      <c r="C223" s="1"/>
    </row>
    <row r="224" spans="1:4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17" sqref="D17"/>
    </sheetView>
  </sheetViews>
  <sheetFormatPr defaultRowHeight="15" x14ac:dyDescent="0.25"/>
  <sheetData>
    <row r="1" spans="1:15" x14ac:dyDescent="0.25">
      <c r="C1" t="s">
        <v>86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F!C2*Q_Sim!$S$7</f>
        <v>2.4710538100000002E-2</v>
      </c>
      <c r="E2">
        <f>F!D2*Q_Sim!$S$7</f>
        <v>2.4710538100000002E-2</v>
      </c>
      <c r="F2">
        <f>F!E2*Q_Sim!$S$7</f>
        <v>2.4710538100000002E-2</v>
      </c>
      <c r="G2">
        <f>F!F2*Q_Sim!$S$7</f>
        <v>0.37895025058936987</v>
      </c>
      <c r="H2">
        <f>F!G2*Q_Sim!$S$7</f>
        <v>0.37369409075872101</v>
      </c>
      <c r="I2">
        <f>F!H2*Q_Sim!$S$7</f>
        <v>0.54147450490908378</v>
      </c>
      <c r="J2">
        <f>F!I2*Q_Sim!$S$7</f>
        <v>0.68889663373603705</v>
      </c>
      <c r="K2">
        <f>F!J2*Q_Sim!$S$7</f>
        <v>0.53615674016916892</v>
      </c>
      <c r="L2">
        <f>F!K2*Q_Sim!$S$7</f>
        <v>2.4710538100000002E-2</v>
      </c>
      <c r="M2">
        <f>F!L2*Q_Sim!$S$7</f>
        <v>2.4710538100000002E-2</v>
      </c>
      <c r="N2">
        <f>F!M2*Q_Sim!$S$7</f>
        <v>2.4710538100000002E-2</v>
      </c>
      <c r="O2">
        <f>F!N2*Q_Sim!$S$7</f>
        <v>2.4710538100000002E-2</v>
      </c>
    </row>
    <row r="3" spans="1:15" x14ac:dyDescent="0.25">
      <c r="A3" s="1" t="s">
        <v>1</v>
      </c>
      <c r="B3" s="1" t="s">
        <v>3</v>
      </c>
      <c r="C3" s="1" t="str">
        <f t="shared" ref="C3:C20" si="0">A3&amp;B3</f>
        <v>j4j5</v>
      </c>
      <c r="D3">
        <f>F!C3*Q_Sim!$S$7</f>
        <v>2.4710538100000002E-2</v>
      </c>
      <c r="E3">
        <f>F!D3*Q_Sim!$S$7</f>
        <v>2.4710538100000002E-2</v>
      </c>
      <c r="F3">
        <f>F!E3*Q_Sim!$S$7</f>
        <v>2.4710538100000002E-2</v>
      </c>
      <c r="G3">
        <f>F!F3*Q_Sim!$S$7</f>
        <v>0.37375370121457241</v>
      </c>
      <c r="H3">
        <f>F!G3*Q_Sim!$S$7</f>
        <v>0.3708728070666335</v>
      </c>
      <c r="I3">
        <f>F!H3*Q_Sim!$S$7</f>
        <v>0.46310830514798135</v>
      </c>
      <c r="J3">
        <f>F!I3*Q_Sim!$S$7</f>
        <v>0.544623837112584</v>
      </c>
      <c r="K3">
        <f>F!J3*Q_Sim!$S$7</f>
        <v>0.46017617371363345</v>
      </c>
      <c r="L3">
        <f>F!K3*Q_Sim!$S$7</f>
        <v>2.4710538100000002E-2</v>
      </c>
      <c r="M3">
        <f>F!L3*Q_Sim!$S$7</f>
        <v>2.4710538100000002E-2</v>
      </c>
      <c r="N3">
        <f>F!M3*Q_Sim!$S$7</f>
        <v>2.4710538100000002E-2</v>
      </c>
      <c r="O3">
        <f>F!N3*Q_Sim!$S$7</f>
        <v>2.4710538100000002E-2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>
        <f>F!C4*Q_Sim!$S$7</f>
        <v>2.4710538100000002E-2</v>
      </c>
      <c r="E4">
        <f>F!D4*Q_Sim!$S$7</f>
        <v>2.4710538100000002E-2</v>
      </c>
      <c r="F4">
        <f>F!E4*Q_Sim!$S$7</f>
        <v>2.4710538100000002E-2</v>
      </c>
      <c r="G4">
        <f>F!F4*Q_Sim!$S$7</f>
        <v>0.37694505396121314</v>
      </c>
      <c r="H4">
        <f>F!G4*Q_Sim!$S$7</f>
        <v>0.38890759200092251</v>
      </c>
      <c r="I4">
        <f>F!H4*Q_Sim!$S$7</f>
        <v>1.1348920892866925</v>
      </c>
      <c r="J4">
        <f>F!I4*Q_Sim!$S$7</f>
        <v>0.6777526706865814</v>
      </c>
      <c r="K4">
        <f>F!J4*Q_Sim!$S$7</f>
        <v>0.48957884717355532</v>
      </c>
      <c r="L4">
        <f>F!K4*Q_Sim!$S$7</f>
        <v>2.4710538100000002E-2</v>
      </c>
      <c r="M4">
        <f>F!L4*Q_Sim!$S$7</f>
        <v>2.4710538100000002E-2</v>
      </c>
      <c r="N4">
        <f>F!M4*Q_Sim!$S$7</f>
        <v>2.4710538100000002E-2</v>
      </c>
      <c r="O4">
        <f>F!N4*Q_Sim!$S$7</f>
        <v>2.4710538100000002E-2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>
        <f>F!C5*Q_Sim!$S$7</f>
        <v>2.4710538100000002E-2</v>
      </c>
      <c r="E5">
        <f>F!D5*Q_Sim!$S$7</f>
        <v>2.4710538100000002E-2</v>
      </c>
      <c r="F5">
        <f>F!E5*Q_Sim!$S$7</f>
        <v>2.4710538100000002E-2</v>
      </c>
      <c r="G5">
        <f>F!F5*Q_Sim!$S$7</f>
        <v>3.9022894552290186</v>
      </c>
      <c r="H5">
        <f>F!G5*Q_Sim!$S$7</f>
        <v>4.5210056029774783</v>
      </c>
      <c r="I5">
        <f>F!H5*Q_Sim!$S$7</f>
        <v>5.835616852663815</v>
      </c>
      <c r="J5">
        <f>F!I5*Q_Sim!$S$7</f>
        <v>3.903456769566426</v>
      </c>
      <c r="K5">
        <f>F!J5*Q_Sim!$S$7</f>
        <v>3.9017651982159061</v>
      </c>
      <c r="L5">
        <f>F!K5*Q_Sim!$S$7</f>
        <v>2.4710538100000002E-2</v>
      </c>
      <c r="M5">
        <f>F!L5*Q_Sim!$S$7</f>
        <v>2.4710538100000002E-2</v>
      </c>
      <c r="N5">
        <f>F!M5*Q_Sim!$S$7</f>
        <v>2.4710538100000002E-2</v>
      </c>
      <c r="O5">
        <f>F!N5*Q_Sim!$S$7</f>
        <v>2.4710538100000002E-2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>
        <f>F!C6*Q_Sim!$S$7</f>
        <v>2.4710538100000002E-2</v>
      </c>
      <c r="E6">
        <f>F!D6*Q_Sim!$S$7</f>
        <v>2.4710538100000002E-2</v>
      </c>
      <c r="F6">
        <f>F!E6*Q_Sim!$S$7</f>
        <v>2.4710538100000002E-2</v>
      </c>
      <c r="G6">
        <f>F!F6*Q_Sim!$S$7</f>
        <v>24.044914858054334</v>
      </c>
      <c r="H6">
        <f>F!G6*Q_Sim!$S$7</f>
        <v>3.9296585750763398E-2</v>
      </c>
      <c r="I6">
        <f>F!H6*Q_Sim!$S$7</f>
        <v>3.8322712142047674E-2</v>
      </c>
      <c r="J6">
        <f>F!I6*Q_Sim!$S$7</f>
        <v>3.8276307286127818E-2</v>
      </c>
      <c r="K6">
        <f>F!J6*Q_Sim!$S$7</f>
        <v>3.8275544158741119E-2</v>
      </c>
      <c r="L6">
        <f>F!K6*Q_Sim!$S$7</f>
        <v>2.4710538100000002E-2</v>
      </c>
      <c r="M6">
        <f>F!L6*Q_Sim!$S$7</f>
        <v>2.4710538100000002E-2</v>
      </c>
      <c r="N6">
        <f>F!M6*Q_Sim!$S$7</f>
        <v>2.4710538100000002E-2</v>
      </c>
      <c r="O6">
        <f>F!N6*Q_Sim!$S$7</f>
        <v>2.4710538100000002E-2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>
        <f>F!C7*Q_Sim!$S$7</f>
        <v>2.4710538100000002E-2</v>
      </c>
      <c r="E7">
        <f>F!D7*Q_Sim!$S$7</f>
        <v>2.4710538100000002E-2</v>
      </c>
      <c r="F7">
        <f>F!E7*Q_Sim!$S$7</f>
        <v>2.4710538100000002E-2</v>
      </c>
      <c r="G7">
        <f>F!F7*Q_Sim!$S$7</f>
        <v>24.113670285300028</v>
      </c>
      <c r="H7">
        <f>F!G7*Q_Sim!$S$7</f>
        <v>5.4562665171955169E-2</v>
      </c>
      <c r="I7">
        <f>F!H7*Q_Sim!$S$7</f>
        <v>4.0176931118226428E-2</v>
      </c>
      <c r="J7">
        <f>F!I7*Q_Sim!$S$7</f>
        <v>3.8316298051010826E-2</v>
      </c>
      <c r="K7">
        <f>F!J7*Q_Sim!$S$7</f>
        <v>3.8278120792375761E-2</v>
      </c>
      <c r="L7">
        <f>F!K7*Q_Sim!$S$7</f>
        <v>2.4710538100000002E-2</v>
      </c>
      <c r="M7">
        <f>F!L7*Q_Sim!$S$7</f>
        <v>2.4710538100000002E-2</v>
      </c>
      <c r="N7">
        <f>F!M7*Q_Sim!$S$7</f>
        <v>2.4710538100000002E-2</v>
      </c>
      <c r="O7">
        <f>F!N7*Q_Sim!$S$7</f>
        <v>2.4710538100000002E-2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>
        <f>F!C8*Q_Sim!$S$7</f>
        <v>2.4710538100000002E-2</v>
      </c>
      <c r="E8">
        <f>F!D8*Q_Sim!$S$7</f>
        <v>2.4710538100000002E-2</v>
      </c>
      <c r="F8">
        <f>F!E8*Q_Sim!$S$7</f>
        <v>2.4710538100000002E-2</v>
      </c>
      <c r="G8">
        <f>F!F8*Q_Sim!$S$7</f>
        <v>1.5249728828932947</v>
      </c>
      <c r="H8">
        <f>F!G8*Q_Sim!$S$7</f>
        <v>1.5248780636030801</v>
      </c>
      <c r="I8">
        <f>F!H8*Q_Sim!$S$7</f>
        <v>1.5248766244377834</v>
      </c>
      <c r="J8">
        <f>F!I8*Q_Sim!$S$7</f>
        <v>1.5248755282124706</v>
      </c>
      <c r="K8">
        <f>F!J8*Q_Sim!$S$7</f>
        <v>1.5248752420059566</v>
      </c>
      <c r="L8">
        <f>F!K8*Q_Sim!$S$7</f>
        <v>2.4710538100000002E-2</v>
      </c>
      <c r="M8">
        <f>F!L8*Q_Sim!$S$7</f>
        <v>2.4710538100000002E-2</v>
      </c>
      <c r="N8">
        <f>F!M8*Q_Sim!$S$7</f>
        <v>2.4710538100000002E-2</v>
      </c>
      <c r="O8">
        <f>F!N8*Q_Sim!$S$7</f>
        <v>2.4710538100000002E-2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>
        <f>F!C9*Q_Sim!$S$7</f>
        <v>2.4710538100000002E-2</v>
      </c>
      <c r="E9">
        <f>F!D9*Q_Sim!$S$7</f>
        <v>2.4710538100000002E-2</v>
      </c>
      <c r="F9">
        <f>F!E9*Q_Sim!$S$7</f>
        <v>2.4710538100000002E-2</v>
      </c>
      <c r="G9">
        <f>F!F9*Q_Sim!$S$7</f>
        <v>1.5249728828932947</v>
      </c>
      <c r="H9">
        <f>F!G9*Q_Sim!$S$7</f>
        <v>1.5248780636030801</v>
      </c>
      <c r="I9">
        <f>F!H9*Q_Sim!$S$7</f>
        <v>1.5248766244377834</v>
      </c>
      <c r="J9">
        <f>F!I9*Q_Sim!$S$7</f>
        <v>1.5248755282124706</v>
      </c>
      <c r="K9">
        <f>F!J9*Q_Sim!$S$7</f>
        <v>1.5248752420059566</v>
      </c>
      <c r="L9">
        <f>F!K9*Q_Sim!$S$7</f>
        <v>2.4710538100000002E-2</v>
      </c>
      <c r="M9">
        <f>F!L9*Q_Sim!$S$7</f>
        <v>2.4710538100000002E-2</v>
      </c>
      <c r="N9">
        <f>F!M9*Q_Sim!$S$7</f>
        <v>2.4710538100000002E-2</v>
      </c>
      <c r="O9">
        <f>F!N9*Q_Sim!$S$7</f>
        <v>2.4710538100000002E-2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>
        <f>F!C10*Q_Sim!$S$7</f>
        <v>2.4710538100000002E-2</v>
      </c>
      <c r="E10">
        <f>F!D10*Q_Sim!$S$7</f>
        <v>2.4710538100000002E-2</v>
      </c>
      <c r="F10">
        <f>F!E10*Q_Sim!$S$7</f>
        <v>2.4710538100000002E-2</v>
      </c>
      <c r="G10">
        <f>F!F10*Q_Sim!$S$7</f>
        <v>1.5249722418882325</v>
      </c>
      <c r="H10">
        <f>F!G10*Q_Sim!$S$7</f>
        <v>1.5248779844896119</v>
      </c>
      <c r="I10">
        <f>F!H10*Q_Sim!$S$7</f>
        <v>1.5248765723855913</v>
      </c>
      <c r="J10">
        <f>F!I10*Q_Sim!$S$7</f>
        <v>1.5248755083336445</v>
      </c>
      <c r="K10">
        <f>F!J10*Q_Sim!$S$7</f>
        <v>1.5248752346368781</v>
      </c>
      <c r="L10">
        <f>F!K10*Q_Sim!$S$7</f>
        <v>2.4710538100000002E-2</v>
      </c>
      <c r="M10">
        <f>F!L10*Q_Sim!$S$7</f>
        <v>2.4710538100000002E-2</v>
      </c>
      <c r="N10">
        <f>F!M10*Q_Sim!$S$7</f>
        <v>2.4710538100000002E-2</v>
      </c>
      <c r="O10">
        <f>F!N10*Q_Sim!$S$7</f>
        <v>2.4710538100000002E-2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>
        <f>F!C11*Q_Sim!$S$7</f>
        <v>2.4710538100000002E-2</v>
      </c>
      <c r="E11">
        <f>F!D11*Q_Sim!$S$7</f>
        <v>2.4710538100000002E-2</v>
      </c>
      <c r="F11">
        <f>F!E11*Q_Sim!$S$7</f>
        <v>2.4710538100000002E-2</v>
      </c>
      <c r="G11">
        <f>F!F11*Q_Sim!$S$7</f>
        <v>3.8277660645590551E-2</v>
      </c>
      <c r="H11">
        <f>F!G11*Q_Sim!$S$7</f>
        <v>3.8315437018056786E-2</v>
      </c>
      <c r="I11">
        <f>F!H11*Q_Sim!$S$7</f>
        <v>9.4120573757272954</v>
      </c>
      <c r="J11">
        <f>F!I11*Q_Sim!$S$7</f>
        <v>0.59109719291570173</v>
      </c>
      <c r="K11">
        <f>F!J11*Q_Sim!$S$7</f>
        <v>5.8128054200599841E-2</v>
      </c>
      <c r="L11">
        <f>F!K11*Q_Sim!$S$7</f>
        <v>2.4710538100000002E-2</v>
      </c>
      <c r="M11">
        <f>F!L11*Q_Sim!$S$7</f>
        <v>2.4710538100000002E-2</v>
      </c>
      <c r="N11">
        <f>F!M11*Q_Sim!$S$7</f>
        <v>2.4710538100000002E-2</v>
      </c>
      <c r="O11">
        <f>F!N11*Q_Sim!$S$7</f>
        <v>2.4710538100000002E-2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>
        <f>F!C12*Q_Sim!$S$7</f>
        <v>2.4710538100000002E-2</v>
      </c>
      <c r="E12">
        <f>F!D12*Q_Sim!$S$7</f>
        <v>2.4710538100000002E-2</v>
      </c>
      <c r="F12">
        <f>F!E12*Q_Sim!$S$7</f>
        <v>2.4710538100000002E-2</v>
      </c>
      <c r="G12">
        <f>F!F12*Q_Sim!$S$7</f>
        <v>2.2136207515658648</v>
      </c>
      <c r="H12">
        <f>F!G12*Q_Sim!$S$7</f>
        <v>5.6223595965425144</v>
      </c>
      <c r="I12">
        <f>F!H12*Q_Sim!$S$7</f>
        <v>3.3048110921353588</v>
      </c>
      <c r="J12">
        <f>F!I12*Q_Sim!$S$7</f>
        <v>1.3792395251845999</v>
      </c>
      <c r="K12">
        <f>F!J12*Q_Sim!$S$7</f>
        <v>0.77074078886195418</v>
      </c>
      <c r="L12">
        <f>F!K12*Q_Sim!$S$7</f>
        <v>2.4710538100000002E-2</v>
      </c>
      <c r="M12">
        <f>F!L12*Q_Sim!$S$7</f>
        <v>2.4710538100000002E-2</v>
      </c>
      <c r="N12">
        <f>F!M12*Q_Sim!$S$7</f>
        <v>2.4710538100000002E-2</v>
      </c>
      <c r="O12">
        <f>F!N12*Q_Sim!$S$7</f>
        <v>2.4710538100000002E-2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>
        <f>F!C13*Q_Sim!$S$7</f>
        <v>2.4710538100000002E-2</v>
      </c>
      <c r="E13">
        <f>F!D13*Q_Sim!$S$7</f>
        <v>2.4710538100000002E-2</v>
      </c>
      <c r="F13">
        <f>F!E13*Q_Sim!$S$7</f>
        <v>2.4710538100000002E-2</v>
      </c>
      <c r="G13">
        <f>F!F13*Q_Sim!$S$7</f>
        <v>1.5262460294366451</v>
      </c>
      <c r="H13">
        <f>F!G13*Q_Sim!$S$7</f>
        <v>1.5250166112792347</v>
      </c>
      <c r="I13">
        <f>F!H13*Q_Sim!$S$7</f>
        <v>1.5249193414150766</v>
      </c>
      <c r="J13">
        <f>F!I13*Q_Sim!$S$7</f>
        <v>1.5248794006028024</v>
      </c>
      <c r="K13">
        <f>F!J13*Q_Sim!$S$7</f>
        <v>1.5248759667569309</v>
      </c>
      <c r="L13">
        <f>F!K13*Q_Sim!$S$7</f>
        <v>2.4710538100000002E-2</v>
      </c>
      <c r="M13">
        <f>F!L13*Q_Sim!$S$7</f>
        <v>2.4710538100000002E-2</v>
      </c>
      <c r="N13">
        <f>F!M13*Q_Sim!$S$7</f>
        <v>2.4710538100000002E-2</v>
      </c>
      <c r="O13">
        <f>F!N13*Q_Sim!$S$7</f>
        <v>2.4710538100000002E-2</v>
      </c>
    </row>
    <row r="14" spans="1:15" x14ac:dyDescent="0.25">
      <c r="A14" s="1" t="s">
        <v>12</v>
      </c>
      <c r="B14" s="1" t="s">
        <v>13</v>
      </c>
      <c r="C14" s="1" t="str">
        <f t="shared" si="0"/>
        <v>j21j23</v>
      </c>
      <c r="D14">
        <f>F!C14*Q_Sim!$S$7</f>
        <v>2.4710538100000002E-2</v>
      </c>
      <c r="E14">
        <f>F!D14*Q_Sim!$S$7</f>
        <v>2.4710538100000002E-2</v>
      </c>
      <c r="F14">
        <f>F!E14*Q_Sim!$S$7</f>
        <v>2.4710538100000002E-2</v>
      </c>
      <c r="G14">
        <f>F!F14*Q_Sim!$S$7</f>
        <v>23.953430525921984</v>
      </c>
      <c r="H14">
        <f>F!G14*Q_Sim!$S$7</f>
        <v>22.781331688980281</v>
      </c>
      <c r="I14">
        <f>F!H14*Q_Sim!$S$7</f>
        <v>0.92514893233565354</v>
      </c>
      <c r="J14">
        <f>F!I14*Q_Sim!$S$7</f>
        <v>0.92712802478283429</v>
      </c>
      <c r="K14">
        <f>F!J14*Q_Sim!$S$7</f>
        <v>0.91484113173443293</v>
      </c>
      <c r="L14">
        <f>F!K14*Q_Sim!$S$7</f>
        <v>2.4710538100000002E-2</v>
      </c>
      <c r="M14">
        <f>F!L14*Q_Sim!$S$7</f>
        <v>2.4710538100000002E-2</v>
      </c>
      <c r="N14">
        <f>F!M14*Q_Sim!$S$7</f>
        <v>2.4710538100000002E-2</v>
      </c>
      <c r="O14">
        <f>F!N14*Q_Sim!$S$7</f>
        <v>2.4710538100000002E-2</v>
      </c>
    </row>
    <row r="15" spans="1:15" x14ac:dyDescent="0.25">
      <c r="A15" s="1" t="s">
        <v>14</v>
      </c>
      <c r="B15" s="1" t="s">
        <v>5</v>
      </c>
      <c r="C15" s="1" t="str">
        <f t="shared" si="0"/>
        <v>j24j7</v>
      </c>
      <c r="D15">
        <f>F!C15*Q_Sim!$S$7</f>
        <v>2.4710538100000002E-2</v>
      </c>
      <c r="E15">
        <f>F!D15*Q_Sim!$S$7</f>
        <v>2.4710538100000002E-2</v>
      </c>
      <c r="F15">
        <f>F!E15*Q_Sim!$S$7</f>
        <v>2.4710538100000002E-2</v>
      </c>
      <c r="G15">
        <f>F!F15*Q_Sim!$S$7</f>
        <v>23.271849658640242</v>
      </c>
      <c r="H15">
        <f>F!G15*Q_Sim!$S$7</f>
        <v>20.536388065084854</v>
      </c>
      <c r="I15">
        <f>F!H15*Q_Sim!$S$7</f>
        <v>0.81481511129852424</v>
      </c>
      <c r="J15">
        <f>F!I15*Q_Sim!$S$7</f>
        <v>0.80770155982236469</v>
      </c>
      <c r="K15">
        <f>F!J15*Q_Sim!$S$7</f>
        <v>0.80770155982236469</v>
      </c>
      <c r="L15">
        <f>F!K15*Q_Sim!$S$7</f>
        <v>2.4710538100000002E-2</v>
      </c>
      <c r="M15">
        <f>F!L15*Q_Sim!$S$7</f>
        <v>2.4710538100000002E-2</v>
      </c>
      <c r="N15">
        <f>F!M15*Q_Sim!$S$7</f>
        <v>2.4710538100000002E-2</v>
      </c>
      <c r="O15">
        <f>F!N15*Q_Sim!$S$7</f>
        <v>2.4710538100000002E-2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>
        <f>F!C16*Q_Sim!$S$7</f>
        <v>2.4710538100000002E-2</v>
      </c>
      <c r="E16">
        <f>F!D16*Q_Sim!$S$7</f>
        <v>2.4710538100000002E-2</v>
      </c>
      <c r="F16">
        <f>F!E16*Q_Sim!$S$7</f>
        <v>2.4710538100000002E-2</v>
      </c>
      <c r="G16">
        <f>F!F16*Q_Sim!$S$7</f>
        <v>0.31499966551778436</v>
      </c>
      <c r="H16">
        <f>F!G16*Q_Sim!$S$7</f>
        <v>0.31441404119216337</v>
      </c>
      <c r="I16">
        <f>F!H16*Q_Sim!$S$7</f>
        <v>0.31442861070874922</v>
      </c>
      <c r="J16">
        <f>F!I16*Q_Sim!$S$7</f>
        <v>0.31473431075412656</v>
      </c>
      <c r="K16">
        <f>F!J16*Q_Sim!$S$7</f>
        <v>0.31469480528372018</v>
      </c>
      <c r="L16">
        <f>F!K16*Q_Sim!$S$7</f>
        <v>2.4710538100000002E-2</v>
      </c>
      <c r="M16">
        <f>F!L16*Q_Sim!$S$7</f>
        <v>2.4710538100000002E-2</v>
      </c>
      <c r="N16">
        <f>F!M16*Q_Sim!$S$7</f>
        <v>2.4710538100000002E-2</v>
      </c>
      <c r="O16">
        <f>F!N16*Q_Sim!$S$7</f>
        <v>2.4710538100000002E-2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>
        <f>F!C17*Q_Sim!$S$7</f>
        <v>2.4710538100000002E-2</v>
      </c>
      <c r="E17">
        <f>F!D17*Q_Sim!$S$7</f>
        <v>2.4710538100000002E-2</v>
      </c>
      <c r="F17">
        <f>F!E17*Q_Sim!$S$7</f>
        <v>2.4710538100000002E-2</v>
      </c>
      <c r="G17">
        <f>F!F17*Q_Sim!$S$7</f>
        <v>0.31499966551778436</v>
      </c>
      <c r="H17">
        <f>F!G17*Q_Sim!$S$7</f>
        <v>0.31441404119216337</v>
      </c>
      <c r="I17">
        <f>F!H17*Q_Sim!$S$7</f>
        <v>0.31442861070874922</v>
      </c>
      <c r="J17">
        <f>F!I17*Q_Sim!$S$7</f>
        <v>0.31473431075412656</v>
      </c>
      <c r="K17">
        <f>F!J17*Q_Sim!$S$7</f>
        <v>0.31469480528372018</v>
      </c>
      <c r="L17">
        <f>F!K17*Q_Sim!$S$7</f>
        <v>2.4710538100000002E-2</v>
      </c>
      <c r="M17">
        <f>F!L17*Q_Sim!$S$7</f>
        <v>2.4710538100000002E-2</v>
      </c>
      <c r="N17">
        <f>F!M17*Q_Sim!$S$7</f>
        <v>2.4710538100000002E-2</v>
      </c>
      <c r="O17">
        <f>F!N17*Q_Sim!$S$7</f>
        <v>2.4710538100000002E-2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>
        <f>F!C18*Q_Sim!$S$7</f>
        <v>2.4710538100000002E-2</v>
      </c>
      <c r="E18">
        <f>F!D18*Q_Sim!$S$7</f>
        <v>2.4710538100000002E-2</v>
      </c>
      <c r="F18">
        <f>F!E18*Q_Sim!$S$7</f>
        <v>2.4710538100000002E-2</v>
      </c>
      <c r="G18">
        <f>F!F18*Q_Sim!$S$7</f>
        <v>22.585210376557185</v>
      </c>
      <c r="H18">
        <f>F!G18*Q_Sim!$S$7</f>
        <v>23.537557223665502</v>
      </c>
      <c r="I18">
        <f>F!H18*Q_Sim!$S$7</f>
        <v>5.8380859719848512</v>
      </c>
      <c r="J18">
        <f>F!I18*Q_Sim!$S$7</f>
        <v>1.183846468523819</v>
      </c>
      <c r="K18">
        <f>F!J18*Q_Sim!$S$7</f>
        <v>1.0219600953330483</v>
      </c>
      <c r="L18">
        <f>F!K18*Q_Sim!$S$7</f>
        <v>2.4710538100000002E-2</v>
      </c>
      <c r="M18">
        <f>F!L18*Q_Sim!$S$7</f>
        <v>2.4710538100000002E-2</v>
      </c>
      <c r="N18">
        <f>F!M18*Q_Sim!$S$7</f>
        <v>2.4710538100000002E-2</v>
      </c>
      <c r="O18">
        <f>F!N18*Q_Sim!$S$7</f>
        <v>2.4710538100000002E-2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>
        <f>F!C19*Q_Sim!$S$7</f>
        <v>2.4710538100000002E-2</v>
      </c>
      <c r="E19">
        <f>F!D19*Q_Sim!$S$7</f>
        <v>2.4710538100000002E-2</v>
      </c>
      <c r="F19">
        <f>F!E19*Q_Sim!$S$7</f>
        <v>2.4710538100000002E-2</v>
      </c>
      <c r="G19">
        <f>F!F19*Q_Sim!$S$7</f>
        <v>0.37895137714490384</v>
      </c>
      <c r="H19">
        <f>F!G19*Q_Sim!$S$7</f>
        <v>0.37369653784932039</v>
      </c>
      <c r="I19">
        <f>F!H19*Q_Sim!$S$7</f>
        <v>0.54155921241636706</v>
      </c>
      <c r="J19">
        <f>F!I19*Q_Sim!$S$7</f>
        <v>0.68908327059968699</v>
      </c>
      <c r="K19">
        <f>F!J19*Q_Sim!$S$7</f>
        <v>0.53623887705311446</v>
      </c>
      <c r="L19">
        <f>F!K19*Q_Sim!$S$7</f>
        <v>2.4710538100000002E-2</v>
      </c>
      <c r="M19">
        <f>F!L19*Q_Sim!$S$7</f>
        <v>2.4710538100000002E-2</v>
      </c>
      <c r="N19">
        <f>F!M19*Q_Sim!$S$7</f>
        <v>2.4710538100000002E-2</v>
      </c>
      <c r="O19">
        <f>F!N19*Q_Sim!$S$7</f>
        <v>2.4710538100000002E-2</v>
      </c>
    </row>
    <row r="20" spans="1:15" x14ac:dyDescent="0.25">
      <c r="A20" s="1" t="s">
        <v>22</v>
      </c>
      <c r="B20" s="1" t="s">
        <v>0</v>
      </c>
      <c r="C20" s="1" t="str">
        <f t="shared" si="0"/>
        <v>j37j1</v>
      </c>
      <c r="D20">
        <f>F!C20*Q_Sim!$S$7</f>
        <v>0</v>
      </c>
      <c r="E20">
        <f>F!D20*Q_Sim!$S$7</f>
        <v>0</v>
      </c>
      <c r="F20">
        <f>F!E20*Q_Sim!$S$7</f>
        <v>0</v>
      </c>
      <c r="G20">
        <f>F!F20*Q_Sim!$S$7</f>
        <v>0</v>
      </c>
      <c r="H20">
        <f>F!G20*Q_Sim!$S$7</f>
        <v>0</v>
      </c>
      <c r="I20">
        <f>F!H20*Q_Sim!$S$7</f>
        <v>0</v>
      </c>
      <c r="J20">
        <f>F!I20*Q_Sim!$S$7</f>
        <v>0</v>
      </c>
      <c r="K20">
        <f>F!J20*Q_Sim!$S$7</f>
        <v>0</v>
      </c>
      <c r="L20">
        <f>F!K20*Q_Sim!$S$7</f>
        <v>0</v>
      </c>
      <c r="M20">
        <f>F!L20*Q_Sim!$S$7</f>
        <v>0</v>
      </c>
      <c r="N20">
        <f>F!M20*Q_Sim!$S$7</f>
        <v>0</v>
      </c>
      <c r="O20">
        <f>F!N20*Q_Sim!$S$7</f>
        <v>0</v>
      </c>
    </row>
    <row r="21" spans="1:15" x14ac:dyDescent="0.25">
      <c r="A21" s="1"/>
      <c r="B21" s="1"/>
      <c r="C21" s="1"/>
    </row>
    <row r="22" spans="1:15" x14ac:dyDescent="0.25">
      <c r="A22" s="1"/>
      <c r="B22" s="1"/>
      <c r="C22" s="1"/>
    </row>
    <row r="23" spans="1:15" x14ac:dyDescent="0.25">
      <c r="A23" s="1"/>
      <c r="B23" s="1"/>
      <c r="C23" s="1"/>
    </row>
    <row r="24" spans="1:15" x14ac:dyDescent="0.25">
      <c r="A24" s="1"/>
      <c r="B24" s="1"/>
      <c r="C24" s="1"/>
    </row>
    <row r="25" spans="1:15" x14ac:dyDescent="0.25">
      <c r="A25" s="1"/>
      <c r="B25" s="1"/>
      <c r="C2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18" sqref="H18"/>
    </sheetView>
  </sheetViews>
  <sheetFormatPr defaultRowHeight="15" x14ac:dyDescent="0.25"/>
  <sheetData>
    <row r="1" spans="1:14" x14ac:dyDescent="0.25"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 x14ac:dyDescent="0.25">
      <c r="A2" s="1" t="s">
        <v>0</v>
      </c>
      <c r="B2" s="1" t="s">
        <v>1</v>
      </c>
      <c r="C2">
        <v>1E-4</v>
      </c>
      <c r="D2">
        <v>1E-4</v>
      </c>
      <c r="E2">
        <v>1E-4</v>
      </c>
      <c r="F2">
        <v>1.5335572582669491E-3</v>
      </c>
      <c r="G2">
        <v>1.5122863340589132E-3</v>
      </c>
      <c r="H2">
        <v>2.1912695818998929E-3</v>
      </c>
      <c r="I2">
        <v>2.7878657718750249E-3</v>
      </c>
      <c r="J2">
        <v>2.1697493514686713E-3</v>
      </c>
      <c r="K2">
        <v>1E-4</v>
      </c>
      <c r="L2">
        <v>1E-4</v>
      </c>
      <c r="M2">
        <v>1E-4</v>
      </c>
      <c r="N2">
        <v>1E-4</v>
      </c>
    </row>
    <row r="3" spans="1:14" x14ac:dyDescent="0.25">
      <c r="A3" s="1" t="s">
        <v>1</v>
      </c>
      <c r="B3" s="1" t="s">
        <v>3</v>
      </c>
      <c r="C3">
        <v>1E-4</v>
      </c>
      <c r="D3">
        <v>1E-4</v>
      </c>
      <c r="E3">
        <v>1E-4</v>
      </c>
      <c r="F3">
        <v>1.5125275690154737E-3</v>
      </c>
      <c r="G3">
        <v>1.5008690040085914E-3</v>
      </c>
      <c r="H3">
        <v>1.8741328224980312E-3</v>
      </c>
      <c r="I3">
        <v>2.204014477177994E-3</v>
      </c>
      <c r="J3">
        <v>1.8622669075491864E-3</v>
      </c>
      <c r="K3">
        <v>1E-4</v>
      </c>
      <c r="L3">
        <v>1E-4</v>
      </c>
      <c r="M3">
        <v>1E-4</v>
      </c>
      <c r="N3">
        <v>1E-4</v>
      </c>
    </row>
    <row r="4" spans="1:14" x14ac:dyDescent="0.25">
      <c r="A4" s="1" t="s">
        <v>3</v>
      </c>
      <c r="B4" s="1" t="s">
        <v>2</v>
      </c>
      <c r="C4">
        <v>1E-4</v>
      </c>
      <c r="D4">
        <v>1E-4</v>
      </c>
      <c r="E4">
        <v>1E-4</v>
      </c>
      <c r="F4">
        <v>1.5254425153987769E-3</v>
      </c>
      <c r="G4">
        <v>1.5738531893845021E-3</v>
      </c>
      <c r="H4">
        <v>4.5927453489436254E-3</v>
      </c>
      <c r="I4">
        <v>2.7427677533520866E-3</v>
      </c>
      <c r="J4">
        <v>1.9812553057011548E-3</v>
      </c>
      <c r="K4">
        <v>1E-4</v>
      </c>
      <c r="L4">
        <v>1E-4</v>
      </c>
      <c r="M4">
        <v>1E-4</v>
      </c>
      <c r="N4">
        <v>1E-4</v>
      </c>
    </row>
    <row r="5" spans="1:14" x14ac:dyDescent="0.25">
      <c r="A5" s="1" t="s">
        <v>4</v>
      </c>
      <c r="B5" s="1" t="s">
        <v>3</v>
      </c>
      <c r="C5">
        <v>1E-4</v>
      </c>
      <c r="D5">
        <v>1E-4</v>
      </c>
      <c r="E5">
        <v>1E-4</v>
      </c>
      <c r="F5">
        <v>1.5792005173812945E-2</v>
      </c>
      <c r="G5">
        <v>1.8295860594705053E-2</v>
      </c>
      <c r="H5">
        <v>2.3615903583515306E-2</v>
      </c>
      <c r="I5">
        <v>1.5796729127345172E-2</v>
      </c>
      <c r="J5">
        <v>1.5789883580948429E-2</v>
      </c>
      <c r="K5">
        <v>1E-4</v>
      </c>
      <c r="L5">
        <v>1E-4</v>
      </c>
      <c r="M5">
        <v>1E-4</v>
      </c>
      <c r="N5">
        <v>1E-4</v>
      </c>
    </row>
    <row r="6" spans="1:14" x14ac:dyDescent="0.25">
      <c r="A6" s="1" t="s">
        <v>5</v>
      </c>
      <c r="B6" s="1" t="s">
        <v>6</v>
      </c>
      <c r="C6">
        <v>1E-4</v>
      </c>
      <c r="D6">
        <v>1E-4</v>
      </c>
      <c r="E6">
        <v>1E-4</v>
      </c>
      <c r="F6">
        <v>9.7306318303340925E-2</v>
      </c>
      <c r="G6">
        <v>1.5902764072451908E-4</v>
      </c>
      <c r="H6">
        <v>1.5508651404903107E-4</v>
      </c>
      <c r="I6">
        <v>1.5489872025946621E-4</v>
      </c>
      <c r="J6">
        <v>1.5489563199249442E-4</v>
      </c>
      <c r="K6">
        <v>1E-4</v>
      </c>
      <c r="L6">
        <v>1E-4</v>
      </c>
      <c r="M6">
        <v>1E-4</v>
      </c>
      <c r="N6">
        <v>1E-4</v>
      </c>
    </row>
    <row r="7" spans="1:14" x14ac:dyDescent="0.25">
      <c r="A7" s="1" t="s">
        <v>6</v>
      </c>
      <c r="B7" s="1" t="s">
        <v>7</v>
      </c>
      <c r="C7">
        <v>1E-4</v>
      </c>
      <c r="D7">
        <v>1E-4</v>
      </c>
      <c r="E7">
        <v>1E-4</v>
      </c>
      <c r="F7">
        <v>9.7584561646191059E-2</v>
      </c>
      <c r="G7">
        <v>2.20807272391835E-4</v>
      </c>
      <c r="H7">
        <v>1.6259027203550225E-4</v>
      </c>
      <c r="I7">
        <v>1.5506055714347566E-4</v>
      </c>
      <c r="J7">
        <v>1.5490605925888665E-4</v>
      </c>
      <c r="K7">
        <v>1E-4</v>
      </c>
      <c r="L7">
        <v>1E-4</v>
      </c>
      <c r="M7">
        <v>1E-4</v>
      </c>
      <c r="N7">
        <v>1E-4</v>
      </c>
    </row>
    <row r="8" spans="1:14" x14ac:dyDescent="0.25">
      <c r="A8" s="1" t="s">
        <v>7</v>
      </c>
      <c r="B8" s="1" t="s">
        <v>8</v>
      </c>
      <c r="C8">
        <v>1E-4</v>
      </c>
      <c r="D8">
        <v>1E-4</v>
      </c>
      <c r="E8">
        <v>1E-4</v>
      </c>
      <c r="F8">
        <v>6.1713463167898178E-3</v>
      </c>
      <c r="G8">
        <v>6.1709625967355207E-3</v>
      </c>
      <c r="H8">
        <v>6.1709567726401853E-3</v>
      </c>
      <c r="I8">
        <v>6.1709523363737296E-3</v>
      </c>
      <c r="J8">
        <v>6.1709511781370581E-3</v>
      </c>
      <c r="K8">
        <v>1E-4</v>
      </c>
      <c r="L8">
        <v>1E-4</v>
      </c>
      <c r="M8">
        <v>1E-4</v>
      </c>
      <c r="N8">
        <v>1E-4</v>
      </c>
    </row>
    <row r="9" spans="1:14" x14ac:dyDescent="0.25">
      <c r="A9" s="1" t="s">
        <v>8</v>
      </c>
      <c r="B9" s="1" t="s">
        <v>9</v>
      </c>
      <c r="C9">
        <v>1E-4</v>
      </c>
      <c r="D9">
        <v>1E-4</v>
      </c>
      <c r="E9">
        <v>1E-4</v>
      </c>
      <c r="F9">
        <v>6.1713463167898178E-3</v>
      </c>
      <c r="G9">
        <v>6.1709625967355207E-3</v>
      </c>
      <c r="H9">
        <v>6.1709567726401853E-3</v>
      </c>
      <c r="I9">
        <v>6.1709523363737296E-3</v>
      </c>
      <c r="J9">
        <v>6.1709511781370581E-3</v>
      </c>
      <c r="K9">
        <v>1E-4</v>
      </c>
      <c r="L9">
        <v>1E-4</v>
      </c>
      <c r="M9">
        <v>1E-4</v>
      </c>
      <c r="N9">
        <v>1E-4</v>
      </c>
    </row>
    <row r="10" spans="1:14" x14ac:dyDescent="0.25">
      <c r="A10" s="1" t="s">
        <v>9</v>
      </c>
      <c r="B10" s="1" t="s">
        <v>10</v>
      </c>
      <c r="C10">
        <v>1E-4</v>
      </c>
      <c r="D10">
        <v>1E-4</v>
      </c>
      <c r="E10">
        <v>1E-4</v>
      </c>
      <c r="F10">
        <v>6.1713437227343603E-3</v>
      </c>
      <c r="G10">
        <v>6.1709622765746732E-3</v>
      </c>
      <c r="H10">
        <v>6.170956561992437E-3</v>
      </c>
      <c r="I10">
        <v>6.1709522559269744E-3</v>
      </c>
      <c r="J10">
        <v>6.1709511483154554E-3</v>
      </c>
      <c r="K10">
        <v>1E-4</v>
      </c>
      <c r="L10">
        <v>1E-4</v>
      </c>
      <c r="M10">
        <v>1E-4</v>
      </c>
      <c r="N10">
        <v>1E-4</v>
      </c>
    </row>
    <row r="11" spans="1:14" x14ac:dyDescent="0.25">
      <c r="A11" s="1" t="s">
        <v>2</v>
      </c>
      <c r="B11" s="1" t="s">
        <v>5</v>
      </c>
      <c r="C11">
        <v>1E-4</v>
      </c>
      <c r="D11">
        <v>1E-4</v>
      </c>
      <c r="E11">
        <v>1E-4</v>
      </c>
      <c r="F11">
        <v>1.5490419711091015E-4</v>
      </c>
      <c r="G11">
        <v>1.5505707266672914E-4</v>
      </c>
      <c r="H11">
        <v>3.8089244910968961E-2</v>
      </c>
      <c r="I11">
        <v>2.3920854759358792E-3</v>
      </c>
      <c r="J11">
        <v>2.3523588990803824E-4</v>
      </c>
      <c r="K11">
        <v>1E-4</v>
      </c>
      <c r="L11">
        <v>1E-4</v>
      </c>
      <c r="M11">
        <v>1E-4</v>
      </c>
      <c r="N11">
        <v>1E-4</v>
      </c>
    </row>
    <row r="12" spans="1:14" x14ac:dyDescent="0.25">
      <c r="A12" s="1" t="s">
        <v>11</v>
      </c>
      <c r="B12" s="1" t="s">
        <v>10</v>
      </c>
      <c r="C12">
        <v>1E-4</v>
      </c>
      <c r="D12">
        <v>1E-4</v>
      </c>
      <c r="E12">
        <v>1E-4</v>
      </c>
      <c r="F12">
        <v>8.9582053721681803E-3</v>
      </c>
      <c r="G12">
        <v>2.2752882085325832E-2</v>
      </c>
      <c r="H12">
        <v>1.3374096018311146E-2</v>
      </c>
      <c r="I12">
        <v>5.5815843410734946E-3</v>
      </c>
      <c r="J12">
        <v>3.1190773173084166E-3</v>
      </c>
      <c r="K12">
        <v>1E-4</v>
      </c>
      <c r="L12">
        <v>1E-4</v>
      </c>
      <c r="M12">
        <v>1E-4</v>
      </c>
      <c r="N12">
        <v>1E-4</v>
      </c>
    </row>
    <row r="13" spans="1:14" x14ac:dyDescent="0.25">
      <c r="A13" s="1" t="s">
        <v>10</v>
      </c>
      <c r="B13" s="1" t="s">
        <v>12</v>
      </c>
      <c r="C13">
        <v>1E-4</v>
      </c>
      <c r="D13">
        <v>1E-4</v>
      </c>
      <c r="E13">
        <v>1E-4</v>
      </c>
      <c r="F13">
        <v>6.176498558065173E-3</v>
      </c>
      <c r="G13">
        <v>6.1715232792896356E-3</v>
      </c>
      <c r="H13">
        <v>6.1711296421144163E-3</v>
      </c>
      <c r="I13">
        <v>6.1709680073814433E-3</v>
      </c>
      <c r="J13">
        <v>6.1709541111001987E-3</v>
      </c>
      <c r="K13">
        <v>1E-4</v>
      </c>
      <c r="L13">
        <v>1E-4</v>
      </c>
      <c r="M13">
        <v>1E-4</v>
      </c>
      <c r="N13">
        <v>1E-4</v>
      </c>
    </row>
    <row r="14" spans="1:14" x14ac:dyDescent="0.25">
      <c r="A14" s="1" t="s">
        <v>14</v>
      </c>
      <c r="B14" s="1" t="s">
        <v>5</v>
      </c>
      <c r="C14">
        <v>1E-4</v>
      </c>
      <c r="D14">
        <v>1E-4</v>
      </c>
      <c r="E14">
        <v>1E-4</v>
      </c>
      <c r="F14">
        <v>9.6936094345602228E-2</v>
      </c>
      <c r="G14">
        <v>9.2192778630669645E-2</v>
      </c>
      <c r="H14">
        <v>3.7439449055771618E-3</v>
      </c>
      <c r="I14">
        <v>3.7519540085726999E-3</v>
      </c>
      <c r="J14">
        <v>3.7022307164344308E-3</v>
      </c>
      <c r="K14">
        <v>1E-4</v>
      </c>
      <c r="L14">
        <v>1E-4</v>
      </c>
      <c r="M14">
        <v>1E-4</v>
      </c>
      <c r="N14">
        <v>1E-4</v>
      </c>
    </row>
    <row r="15" spans="1:14" x14ac:dyDescent="0.25">
      <c r="A15" s="1" t="s">
        <v>16</v>
      </c>
      <c r="B15" s="1" t="s">
        <v>14</v>
      </c>
      <c r="C15">
        <v>1E-4</v>
      </c>
      <c r="D15">
        <v>1E-4</v>
      </c>
      <c r="E15">
        <v>1E-4</v>
      </c>
      <c r="F15">
        <v>9.4177834430243523E-2</v>
      </c>
      <c r="G15">
        <v>8.3107814091206919E-2</v>
      </c>
      <c r="H15">
        <v>3.297439772460982E-3</v>
      </c>
      <c r="I15">
        <v>3.2686522509291884E-3</v>
      </c>
      <c r="J15">
        <v>3.2686522509291884E-3</v>
      </c>
      <c r="K15">
        <v>1E-4</v>
      </c>
      <c r="L15">
        <v>1E-4</v>
      </c>
      <c r="M15">
        <v>1E-4</v>
      </c>
      <c r="N15">
        <v>1E-4</v>
      </c>
    </row>
    <row r="16" spans="1:14" x14ac:dyDescent="0.25">
      <c r="A16" s="1" t="s">
        <v>17</v>
      </c>
      <c r="B16" s="1" t="s">
        <v>15</v>
      </c>
      <c r="C16">
        <v>1E-4</v>
      </c>
      <c r="D16">
        <v>1E-4</v>
      </c>
      <c r="E16">
        <v>1E-4</v>
      </c>
      <c r="F16">
        <v>1.2747584218644934E-3</v>
      </c>
      <c r="G16">
        <v>1.27238848429676E-3</v>
      </c>
      <c r="H16">
        <v>1.2724474450386382E-3</v>
      </c>
      <c r="I16">
        <v>1.2736845692329403E-3</v>
      </c>
      <c r="J16">
        <v>1.2735246962660039E-3</v>
      </c>
      <c r="K16">
        <v>1E-4</v>
      </c>
      <c r="L16">
        <v>1E-4</v>
      </c>
      <c r="M16">
        <v>1E-4</v>
      </c>
      <c r="N16">
        <v>1E-4</v>
      </c>
    </row>
    <row r="17" spans="1:14" x14ac:dyDescent="0.25">
      <c r="A17" s="1" t="s">
        <v>18</v>
      </c>
      <c r="B17" s="1" t="s">
        <v>17</v>
      </c>
      <c r="C17">
        <v>1E-4</v>
      </c>
      <c r="D17">
        <v>1E-4</v>
      </c>
      <c r="E17">
        <v>1E-4</v>
      </c>
      <c r="F17">
        <v>1.2747584218644934E-3</v>
      </c>
      <c r="G17">
        <v>1.27238848429676E-3</v>
      </c>
      <c r="H17">
        <v>1.2724474450386382E-3</v>
      </c>
      <c r="I17">
        <v>1.2736845692329403E-3</v>
      </c>
      <c r="J17">
        <v>1.2735246962660039E-3</v>
      </c>
      <c r="K17">
        <v>1E-4</v>
      </c>
      <c r="L17">
        <v>1E-4</v>
      </c>
      <c r="M17">
        <v>1E-4</v>
      </c>
      <c r="N17">
        <v>1E-4</v>
      </c>
    </row>
    <row r="18" spans="1:14" x14ac:dyDescent="0.25">
      <c r="A18" s="1" t="s">
        <v>19</v>
      </c>
      <c r="B18" s="1" t="s">
        <v>16</v>
      </c>
      <c r="C18">
        <v>1E-4</v>
      </c>
      <c r="D18">
        <v>1E-4</v>
      </c>
      <c r="E18">
        <v>1E-4</v>
      </c>
      <c r="F18">
        <v>9.1399103836420248E-2</v>
      </c>
      <c r="G18">
        <v>9.5253114798279123E-2</v>
      </c>
      <c r="H18">
        <v>2.3625895754916203E-2</v>
      </c>
      <c r="I18">
        <v>4.7908566933385355E-3</v>
      </c>
      <c r="J18">
        <v>4.1357257830538638E-3</v>
      </c>
      <c r="K18">
        <v>1E-4</v>
      </c>
      <c r="L18">
        <v>1E-4</v>
      </c>
      <c r="M18">
        <v>1E-4</v>
      </c>
      <c r="N18">
        <v>1E-4</v>
      </c>
    </row>
    <row r="19" spans="1:14" x14ac:dyDescent="0.25">
      <c r="A19" s="1" t="s">
        <v>22</v>
      </c>
      <c r="B19" s="1" t="s">
        <v>0</v>
      </c>
      <c r="C19">
        <v>1E-4</v>
      </c>
      <c r="D19">
        <v>1E-4</v>
      </c>
      <c r="E19">
        <v>1E-4</v>
      </c>
      <c r="F19">
        <v>1.5335618172754556E-3</v>
      </c>
      <c r="G19">
        <v>1.5122962370832402E-3</v>
      </c>
      <c r="H19">
        <v>2.1916123810204161E-3</v>
      </c>
      <c r="I19">
        <v>2.7886210644667711E-3</v>
      </c>
      <c r="J19">
        <v>2.1700817476456107E-3</v>
      </c>
      <c r="K19">
        <v>1E-4</v>
      </c>
      <c r="L19">
        <v>1E-4</v>
      </c>
      <c r="M19">
        <v>1E-4</v>
      </c>
      <c r="N19">
        <v>1E-4</v>
      </c>
    </row>
    <row r="20" spans="1:14" x14ac:dyDescent="0.25">
      <c r="A20" s="1"/>
      <c r="B20" s="1"/>
    </row>
    <row r="21" spans="1:14" x14ac:dyDescent="0.25">
      <c r="A21" s="1"/>
      <c r="B21" s="1"/>
    </row>
    <row r="22" spans="1:14" x14ac:dyDescent="0.25">
      <c r="A22" s="1"/>
      <c r="B22" s="1"/>
    </row>
    <row r="23" spans="1:14" x14ac:dyDescent="0.25">
      <c r="A23" s="1"/>
      <c r="B23" s="1"/>
    </row>
    <row r="24" spans="1:14" x14ac:dyDescent="0.25">
      <c r="A24" s="1"/>
      <c r="B24" s="1"/>
    </row>
    <row r="25" spans="1:14" x14ac:dyDescent="0.25">
      <c r="A25" s="1"/>
      <c r="B2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6" workbookViewId="0"/>
  </sheetViews>
  <sheetFormatPr defaultRowHeight="15" x14ac:dyDescent="0.25"/>
  <sheetData>
    <row r="1" spans="1:4" x14ac:dyDescent="0.25">
      <c r="D1" s="1" t="s">
        <v>81</v>
      </c>
    </row>
    <row r="2" spans="1:4" x14ac:dyDescent="0.25">
      <c r="A2" s="1" t="s">
        <v>0</v>
      </c>
      <c r="B2" s="1" t="s">
        <v>1</v>
      </c>
      <c r="C2" s="1" t="s">
        <v>68</v>
      </c>
      <c r="D2">
        <v>0.99326974021417946</v>
      </c>
    </row>
    <row r="3" spans="1:4" x14ac:dyDescent="0.25">
      <c r="A3" s="1" t="s">
        <v>0</v>
      </c>
      <c r="B3" s="1" t="s">
        <v>1</v>
      </c>
      <c r="C3" s="1" t="s">
        <v>69</v>
      </c>
      <c r="D3">
        <v>0.99326974021417946</v>
      </c>
    </row>
    <row r="4" spans="1:4" x14ac:dyDescent="0.25">
      <c r="A4" s="1" t="s">
        <v>0</v>
      </c>
      <c r="B4" s="1" t="s">
        <v>1</v>
      </c>
      <c r="C4" s="1" t="s">
        <v>70</v>
      </c>
      <c r="D4">
        <v>0.99326974021417946</v>
      </c>
    </row>
    <row r="5" spans="1:4" x14ac:dyDescent="0.25">
      <c r="A5" s="1" t="s">
        <v>0</v>
      </c>
      <c r="B5" s="1" t="s">
        <v>1</v>
      </c>
      <c r="C5" s="1" t="s">
        <v>71</v>
      </c>
      <c r="D5">
        <v>0.98886830769118483</v>
      </c>
    </row>
    <row r="6" spans="1:4" x14ac:dyDescent="0.25">
      <c r="A6" s="1" t="s">
        <v>0</v>
      </c>
      <c r="B6" s="1" t="s">
        <v>1</v>
      </c>
      <c r="C6" s="1" t="s">
        <v>72</v>
      </c>
      <c r="D6">
        <v>0.98886830769118483</v>
      </c>
    </row>
    <row r="7" spans="1:4" x14ac:dyDescent="0.25">
      <c r="A7" s="1" t="s">
        <v>0</v>
      </c>
      <c r="B7" s="1" t="s">
        <v>1</v>
      </c>
      <c r="C7" s="1" t="s">
        <v>73</v>
      </c>
      <c r="D7">
        <v>0.98886830769118483</v>
      </c>
    </row>
    <row r="8" spans="1:4" x14ac:dyDescent="0.25">
      <c r="A8" s="1" t="s">
        <v>0</v>
      </c>
      <c r="B8" s="1" t="s">
        <v>1</v>
      </c>
      <c r="C8" s="1" t="s">
        <v>74</v>
      </c>
      <c r="D8">
        <v>0.98886830769118483</v>
      </c>
    </row>
    <row r="9" spans="1:4" x14ac:dyDescent="0.25">
      <c r="A9" s="1" t="s">
        <v>0</v>
      </c>
      <c r="B9" s="1" t="s">
        <v>1</v>
      </c>
      <c r="C9" s="1" t="s">
        <v>75</v>
      </c>
      <c r="D9">
        <v>0.98886830769118483</v>
      </c>
    </row>
    <row r="10" spans="1:4" x14ac:dyDescent="0.25">
      <c r="A10" s="1" t="s">
        <v>0</v>
      </c>
      <c r="B10" s="1" t="s">
        <v>1</v>
      </c>
      <c r="C10" s="1" t="s">
        <v>76</v>
      </c>
      <c r="D10">
        <v>0.99326974021417946</v>
      </c>
    </row>
    <row r="11" spans="1:4" x14ac:dyDescent="0.25">
      <c r="A11" s="1" t="s">
        <v>0</v>
      </c>
      <c r="B11" s="1" t="s">
        <v>1</v>
      </c>
      <c r="C11" s="1" t="s">
        <v>77</v>
      </c>
      <c r="D11">
        <v>0.99326974021417946</v>
      </c>
    </row>
    <row r="12" spans="1:4" x14ac:dyDescent="0.25">
      <c r="A12" s="1" t="s">
        <v>0</v>
      </c>
      <c r="B12" s="1" t="s">
        <v>1</v>
      </c>
      <c r="C12" s="1" t="s">
        <v>78</v>
      </c>
      <c r="D12">
        <v>0.99326974021417946</v>
      </c>
    </row>
    <row r="13" spans="1:4" x14ac:dyDescent="0.25">
      <c r="A13" s="1" t="s">
        <v>0</v>
      </c>
      <c r="B13" s="1" t="s">
        <v>1</v>
      </c>
      <c r="C13" s="1" t="s">
        <v>79</v>
      </c>
      <c r="D13">
        <v>0.99326974021417946</v>
      </c>
    </row>
    <row r="14" spans="1:4" x14ac:dyDescent="0.25">
      <c r="A14" s="1" t="s">
        <v>1</v>
      </c>
      <c r="B14" s="1" t="s">
        <v>3</v>
      </c>
      <c r="C14" s="1" t="s">
        <v>68</v>
      </c>
      <c r="D14">
        <v>0.99326974021417946</v>
      </c>
    </row>
    <row r="15" spans="1:4" x14ac:dyDescent="0.25">
      <c r="A15" s="1" t="s">
        <v>1</v>
      </c>
      <c r="B15" s="1" t="s">
        <v>3</v>
      </c>
      <c r="C15" s="1" t="s">
        <v>69</v>
      </c>
      <c r="D15">
        <v>0.99326974021417946</v>
      </c>
    </row>
    <row r="16" spans="1:4" x14ac:dyDescent="0.25">
      <c r="A16" s="1" t="s">
        <v>1</v>
      </c>
      <c r="B16" s="1" t="s">
        <v>3</v>
      </c>
      <c r="C16" s="1" t="s">
        <v>70</v>
      </c>
      <c r="D16">
        <v>0.99326974021417946</v>
      </c>
    </row>
    <row r="17" spans="1:4" x14ac:dyDescent="0.25">
      <c r="A17" s="1" t="s">
        <v>1</v>
      </c>
      <c r="B17" s="1" t="s">
        <v>3</v>
      </c>
      <c r="C17" s="1" t="s">
        <v>71</v>
      </c>
      <c r="D17">
        <v>0.98886830769118483</v>
      </c>
    </row>
    <row r="18" spans="1:4" x14ac:dyDescent="0.25">
      <c r="A18" s="1" t="s">
        <v>1</v>
      </c>
      <c r="B18" s="1" t="s">
        <v>3</v>
      </c>
      <c r="C18" s="1" t="s">
        <v>72</v>
      </c>
      <c r="D18">
        <v>0.98886830769118483</v>
      </c>
    </row>
    <row r="19" spans="1:4" x14ac:dyDescent="0.25">
      <c r="A19" s="1" t="s">
        <v>1</v>
      </c>
      <c r="B19" s="1" t="s">
        <v>3</v>
      </c>
      <c r="C19" s="1" t="s">
        <v>73</v>
      </c>
      <c r="D19">
        <v>0.98886830769118483</v>
      </c>
    </row>
    <row r="20" spans="1:4" x14ac:dyDescent="0.25">
      <c r="A20" s="1" t="s">
        <v>1</v>
      </c>
      <c r="B20" s="1" t="s">
        <v>3</v>
      </c>
      <c r="C20" s="1" t="s">
        <v>74</v>
      </c>
      <c r="D20">
        <v>0.98886830769118483</v>
      </c>
    </row>
    <row r="21" spans="1:4" x14ac:dyDescent="0.25">
      <c r="A21" s="1" t="s">
        <v>1</v>
      </c>
      <c r="B21" s="1" t="s">
        <v>3</v>
      </c>
      <c r="C21" s="1" t="s">
        <v>75</v>
      </c>
      <c r="D21">
        <v>0.98886830769118483</v>
      </c>
    </row>
    <row r="22" spans="1:4" x14ac:dyDescent="0.25">
      <c r="A22" s="1" t="s">
        <v>1</v>
      </c>
      <c r="B22" s="1" t="s">
        <v>3</v>
      </c>
      <c r="C22" s="1" t="s">
        <v>76</v>
      </c>
      <c r="D22">
        <v>0.99326974021417946</v>
      </c>
    </row>
    <row r="23" spans="1:4" x14ac:dyDescent="0.25">
      <c r="A23" s="1" t="s">
        <v>1</v>
      </c>
      <c r="B23" s="1" t="s">
        <v>3</v>
      </c>
      <c r="C23" s="1" t="s">
        <v>77</v>
      </c>
      <c r="D23">
        <v>0.99326974021417946</v>
      </c>
    </row>
    <row r="24" spans="1:4" x14ac:dyDescent="0.25">
      <c r="A24" s="1" t="s">
        <v>1</v>
      </c>
      <c r="B24" s="1" t="s">
        <v>3</v>
      </c>
      <c r="C24" s="1" t="s">
        <v>78</v>
      </c>
      <c r="D24">
        <v>0.99326974021417946</v>
      </c>
    </row>
    <row r="25" spans="1:4" x14ac:dyDescent="0.25">
      <c r="A25" s="1" t="s">
        <v>1</v>
      </c>
      <c r="B25" s="1" t="s">
        <v>3</v>
      </c>
      <c r="C25" s="1" t="s">
        <v>79</v>
      </c>
      <c r="D25">
        <v>0.99326974021417946</v>
      </c>
    </row>
    <row r="26" spans="1:4" x14ac:dyDescent="0.25">
      <c r="A26" s="1" t="s">
        <v>3</v>
      </c>
      <c r="B26" s="1" t="s">
        <v>2</v>
      </c>
      <c r="C26" s="1" t="s">
        <v>68</v>
      </c>
      <c r="D26">
        <v>0.99326974021417946</v>
      </c>
    </row>
    <row r="27" spans="1:4" x14ac:dyDescent="0.25">
      <c r="A27" s="1" t="s">
        <v>3</v>
      </c>
      <c r="B27" s="1" t="s">
        <v>2</v>
      </c>
      <c r="C27" s="1" t="s">
        <v>69</v>
      </c>
      <c r="D27">
        <v>0.99326974021417946</v>
      </c>
    </row>
    <row r="28" spans="1:4" x14ac:dyDescent="0.25">
      <c r="A28" s="1" t="s">
        <v>3</v>
      </c>
      <c r="B28" s="1" t="s">
        <v>2</v>
      </c>
      <c r="C28" s="1" t="s">
        <v>70</v>
      </c>
      <c r="D28">
        <v>0.99326974021417946</v>
      </c>
    </row>
    <row r="29" spans="1:4" x14ac:dyDescent="0.25">
      <c r="A29" s="1" t="s">
        <v>3</v>
      </c>
      <c r="B29" s="1" t="s">
        <v>2</v>
      </c>
      <c r="C29" s="1" t="s">
        <v>71</v>
      </c>
      <c r="D29">
        <v>0.98886830769118483</v>
      </c>
    </row>
    <row r="30" spans="1:4" x14ac:dyDescent="0.25">
      <c r="A30" s="1" t="s">
        <v>3</v>
      </c>
      <c r="B30" s="1" t="s">
        <v>2</v>
      </c>
      <c r="C30" s="1" t="s">
        <v>72</v>
      </c>
      <c r="D30">
        <v>0.98886830769118483</v>
      </c>
    </row>
    <row r="31" spans="1:4" x14ac:dyDescent="0.25">
      <c r="A31" s="1" t="s">
        <v>3</v>
      </c>
      <c r="B31" s="1" t="s">
        <v>2</v>
      </c>
      <c r="C31" s="1" t="s">
        <v>73</v>
      </c>
      <c r="D31">
        <v>0.98886830769118483</v>
      </c>
    </row>
    <row r="32" spans="1:4" x14ac:dyDescent="0.25">
      <c r="A32" s="1" t="s">
        <v>3</v>
      </c>
      <c r="B32" s="1" t="s">
        <v>2</v>
      </c>
      <c r="C32" s="1" t="s">
        <v>74</v>
      </c>
      <c r="D32">
        <v>0.98886830769118483</v>
      </c>
    </row>
    <row r="33" spans="1:4" x14ac:dyDescent="0.25">
      <c r="A33" s="1" t="s">
        <v>3</v>
      </c>
      <c r="B33" s="1" t="s">
        <v>2</v>
      </c>
      <c r="C33" s="1" t="s">
        <v>75</v>
      </c>
      <c r="D33">
        <v>0.98886830769118483</v>
      </c>
    </row>
    <row r="34" spans="1:4" x14ac:dyDescent="0.25">
      <c r="A34" s="1" t="s">
        <v>3</v>
      </c>
      <c r="B34" s="1" t="s">
        <v>2</v>
      </c>
      <c r="C34" s="1" t="s">
        <v>76</v>
      </c>
      <c r="D34">
        <v>0.99326974021417946</v>
      </c>
    </row>
    <row r="35" spans="1:4" x14ac:dyDescent="0.25">
      <c r="A35" s="1" t="s">
        <v>3</v>
      </c>
      <c r="B35" s="1" t="s">
        <v>2</v>
      </c>
      <c r="C35" s="1" t="s">
        <v>77</v>
      </c>
      <c r="D35">
        <v>0.99326974021417946</v>
      </c>
    </row>
    <row r="36" spans="1:4" x14ac:dyDescent="0.25">
      <c r="A36" s="1" t="s">
        <v>3</v>
      </c>
      <c r="B36" s="1" t="s">
        <v>2</v>
      </c>
      <c r="C36" s="1" t="s">
        <v>78</v>
      </c>
      <c r="D36">
        <v>0.99326974021417946</v>
      </c>
    </row>
    <row r="37" spans="1:4" x14ac:dyDescent="0.25">
      <c r="A37" s="1" t="s">
        <v>3</v>
      </c>
      <c r="B37" s="1" t="s">
        <v>2</v>
      </c>
      <c r="C37" s="1" t="s">
        <v>79</v>
      </c>
      <c r="D37">
        <v>0.99326974021417946</v>
      </c>
    </row>
    <row r="38" spans="1:4" x14ac:dyDescent="0.25">
      <c r="A38" s="1" t="s">
        <v>4</v>
      </c>
      <c r="B38" s="1" t="s">
        <v>3</v>
      </c>
      <c r="C38" s="1" t="s">
        <v>68</v>
      </c>
      <c r="D38">
        <v>0.99326974021417946</v>
      </c>
    </row>
    <row r="39" spans="1:4" x14ac:dyDescent="0.25">
      <c r="A39" s="1" t="s">
        <v>4</v>
      </c>
      <c r="B39" s="1" t="s">
        <v>3</v>
      </c>
      <c r="C39" s="1" t="s">
        <v>69</v>
      </c>
      <c r="D39">
        <v>0.99326974021417946</v>
      </c>
    </row>
    <row r="40" spans="1:4" x14ac:dyDescent="0.25">
      <c r="A40" s="1" t="s">
        <v>4</v>
      </c>
      <c r="B40" s="1" t="s">
        <v>3</v>
      </c>
      <c r="C40" s="1" t="s">
        <v>70</v>
      </c>
      <c r="D40">
        <v>0.99326974021417946</v>
      </c>
    </row>
    <row r="41" spans="1:4" x14ac:dyDescent="0.25">
      <c r="A41" s="1" t="s">
        <v>4</v>
      </c>
      <c r="B41" s="1" t="s">
        <v>3</v>
      </c>
      <c r="C41" s="1" t="s">
        <v>71</v>
      </c>
      <c r="D41">
        <v>0.98886830769118483</v>
      </c>
    </row>
    <row r="42" spans="1:4" x14ac:dyDescent="0.25">
      <c r="A42" s="1" t="s">
        <v>4</v>
      </c>
      <c r="B42" s="1" t="s">
        <v>3</v>
      </c>
      <c r="C42" s="1" t="s">
        <v>72</v>
      </c>
      <c r="D42">
        <v>0.98886830769118483</v>
      </c>
    </row>
    <row r="43" spans="1:4" x14ac:dyDescent="0.25">
      <c r="A43" s="1" t="s">
        <v>4</v>
      </c>
      <c r="B43" s="1" t="s">
        <v>3</v>
      </c>
      <c r="C43" s="1" t="s">
        <v>73</v>
      </c>
      <c r="D43">
        <v>0.98886830769118483</v>
      </c>
    </row>
    <row r="44" spans="1:4" x14ac:dyDescent="0.25">
      <c r="A44" s="1" t="s">
        <v>4</v>
      </c>
      <c r="B44" s="1" t="s">
        <v>3</v>
      </c>
      <c r="C44" s="1" t="s">
        <v>74</v>
      </c>
      <c r="D44">
        <v>0.98886830769118483</v>
      </c>
    </row>
    <row r="45" spans="1:4" x14ac:dyDescent="0.25">
      <c r="A45" s="1" t="s">
        <v>4</v>
      </c>
      <c r="B45" s="1" t="s">
        <v>3</v>
      </c>
      <c r="C45" s="1" t="s">
        <v>75</v>
      </c>
      <c r="D45">
        <v>0.98886830769118483</v>
      </c>
    </row>
    <row r="46" spans="1:4" x14ac:dyDescent="0.25">
      <c r="A46" s="1" t="s">
        <v>4</v>
      </c>
      <c r="B46" s="1" t="s">
        <v>3</v>
      </c>
      <c r="C46" s="1" t="s">
        <v>76</v>
      </c>
      <c r="D46">
        <v>0.99326974021417946</v>
      </c>
    </row>
    <row r="47" spans="1:4" x14ac:dyDescent="0.25">
      <c r="A47" s="1" t="s">
        <v>4</v>
      </c>
      <c r="B47" s="1" t="s">
        <v>3</v>
      </c>
      <c r="C47" s="1" t="s">
        <v>77</v>
      </c>
      <c r="D47">
        <v>0.99326974021417946</v>
      </c>
    </row>
    <row r="48" spans="1:4" x14ac:dyDescent="0.25">
      <c r="A48" s="1" t="s">
        <v>4</v>
      </c>
      <c r="B48" s="1" t="s">
        <v>3</v>
      </c>
      <c r="C48" s="1" t="s">
        <v>78</v>
      </c>
      <c r="D48">
        <v>0.99326974021417946</v>
      </c>
    </row>
    <row r="49" spans="1:4" x14ac:dyDescent="0.25">
      <c r="A49" s="1" t="s">
        <v>4</v>
      </c>
      <c r="B49" s="1" t="s">
        <v>3</v>
      </c>
      <c r="C49" s="1" t="s">
        <v>79</v>
      </c>
      <c r="D49">
        <v>0.99326974021417946</v>
      </c>
    </row>
    <row r="50" spans="1:4" x14ac:dyDescent="0.25">
      <c r="A50" s="1" t="s">
        <v>5</v>
      </c>
      <c r="B50" s="1" t="s">
        <v>6</v>
      </c>
      <c r="C50" s="1" t="s">
        <v>68</v>
      </c>
      <c r="D50">
        <v>0.99326974021417946</v>
      </c>
    </row>
    <row r="51" spans="1:4" x14ac:dyDescent="0.25">
      <c r="A51" s="1" t="s">
        <v>5</v>
      </c>
      <c r="B51" s="1" t="s">
        <v>6</v>
      </c>
      <c r="C51" s="1" t="s">
        <v>69</v>
      </c>
      <c r="D51">
        <v>0.99326974021417946</v>
      </c>
    </row>
    <row r="52" spans="1:4" x14ac:dyDescent="0.25">
      <c r="A52" s="1" t="s">
        <v>5</v>
      </c>
      <c r="B52" s="1" t="s">
        <v>6</v>
      </c>
      <c r="C52" s="1" t="s">
        <v>70</v>
      </c>
      <c r="D52">
        <v>0.99326974021417946</v>
      </c>
    </row>
    <row r="53" spans="1:4" x14ac:dyDescent="0.25">
      <c r="A53" s="1" t="s">
        <v>5</v>
      </c>
      <c r="B53" s="1" t="s">
        <v>6</v>
      </c>
      <c r="C53" s="1" t="s">
        <v>71</v>
      </c>
      <c r="D53">
        <v>0.98886830769118483</v>
      </c>
    </row>
    <row r="54" spans="1:4" x14ac:dyDescent="0.25">
      <c r="A54" s="1" t="s">
        <v>5</v>
      </c>
      <c r="B54" s="1" t="s">
        <v>6</v>
      </c>
      <c r="C54" s="1" t="s">
        <v>72</v>
      </c>
      <c r="D54">
        <v>0.98886830769118483</v>
      </c>
    </row>
    <row r="55" spans="1:4" x14ac:dyDescent="0.25">
      <c r="A55" s="1" t="s">
        <v>5</v>
      </c>
      <c r="B55" s="1" t="s">
        <v>6</v>
      </c>
      <c r="C55" s="1" t="s">
        <v>73</v>
      </c>
      <c r="D55">
        <v>0.98886830769118483</v>
      </c>
    </row>
    <row r="56" spans="1:4" x14ac:dyDescent="0.25">
      <c r="A56" s="1" t="s">
        <v>5</v>
      </c>
      <c r="B56" s="1" t="s">
        <v>6</v>
      </c>
      <c r="C56" s="1" t="s">
        <v>74</v>
      </c>
      <c r="D56">
        <v>0.98886830769118483</v>
      </c>
    </row>
    <row r="57" spans="1:4" x14ac:dyDescent="0.25">
      <c r="A57" s="1" t="s">
        <v>5</v>
      </c>
      <c r="B57" s="1" t="s">
        <v>6</v>
      </c>
      <c r="C57" s="1" t="s">
        <v>75</v>
      </c>
      <c r="D57">
        <v>0.98886830769118483</v>
      </c>
    </row>
    <row r="58" spans="1:4" x14ac:dyDescent="0.25">
      <c r="A58" s="1" t="s">
        <v>5</v>
      </c>
      <c r="B58" s="1" t="s">
        <v>6</v>
      </c>
      <c r="C58" s="1" t="s">
        <v>76</v>
      </c>
      <c r="D58">
        <v>0.99326974021417946</v>
      </c>
    </row>
    <row r="59" spans="1:4" x14ac:dyDescent="0.25">
      <c r="A59" s="1" t="s">
        <v>5</v>
      </c>
      <c r="B59" s="1" t="s">
        <v>6</v>
      </c>
      <c r="C59" s="1" t="s">
        <v>77</v>
      </c>
      <c r="D59">
        <v>0.99326974021417946</v>
      </c>
    </row>
    <row r="60" spans="1:4" x14ac:dyDescent="0.25">
      <c r="A60" s="1" t="s">
        <v>5</v>
      </c>
      <c r="B60" s="1" t="s">
        <v>6</v>
      </c>
      <c r="C60" s="1" t="s">
        <v>78</v>
      </c>
      <c r="D60">
        <v>0.99326974021417946</v>
      </c>
    </row>
    <row r="61" spans="1:4" x14ac:dyDescent="0.25">
      <c r="A61" s="1" t="s">
        <v>5</v>
      </c>
      <c r="B61" s="1" t="s">
        <v>6</v>
      </c>
      <c r="C61" s="1" t="s">
        <v>79</v>
      </c>
      <c r="D61">
        <v>0.99326974021417946</v>
      </c>
    </row>
    <row r="62" spans="1:4" x14ac:dyDescent="0.25">
      <c r="A62" s="1" t="s">
        <v>6</v>
      </c>
      <c r="B62" s="1" t="s">
        <v>7</v>
      </c>
      <c r="C62" s="1" t="s">
        <v>68</v>
      </c>
      <c r="D62">
        <v>0.99326974021417946</v>
      </c>
    </row>
    <row r="63" spans="1:4" x14ac:dyDescent="0.25">
      <c r="A63" s="1" t="s">
        <v>6</v>
      </c>
      <c r="B63" s="1" t="s">
        <v>7</v>
      </c>
      <c r="C63" s="1" t="s">
        <v>69</v>
      </c>
      <c r="D63">
        <v>0.99326974021417946</v>
      </c>
    </row>
    <row r="64" spans="1:4" x14ac:dyDescent="0.25">
      <c r="A64" s="1" t="s">
        <v>6</v>
      </c>
      <c r="B64" s="1" t="s">
        <v>7</v>
      </c>
      <c r="C64" s="1" t="s">
        <v>70</v>
      </c>
      <c r="D64">
        <v>0.99326974021417946</v>
      </c>
    </row>
    <row r="65" spans="1:4" x14ac:dyDescent="0.25">
      <c r="A65" s="1" t="s">
        <v>6</v>
      </c>
      <c r="B65" s="1" t="s">
        <v>7</v>
      </c>
      <c r="C65" s="1" t="s">
        <v>71</v>
      </c>
      <c r="D65">
        <v>0.98886830769118483</v>
      </c>
    </row>
    <row r="66" spans="1:4" x14ac:dyDescent="0.25">
      <c r="A66" s="1" t="s">
        <v>6</v>
      </c>
      <c r="B66" s="1" t="s">
        <v>7</v>
      </c>
      <c r="C66" s="1" t="s">
        <v>72</v>
      </c>
      <c r="D66">
        <v>0.98886830769118483</v>
      </c>
    </row>
    <row r="67" spans="1:4" x14ac:dyDescent="0.25">
      <c r="A67" s="1" t="s">
        <v>6</v>
      </c>
      <c r="B67" s="1" t="s">
        <v>7</v>
      </c>
      <c r="C67" s="1" t="s">
        <v>73</v>
      </c>
      <c r="D67">
        <v>0.98886830769118483</v>
      </c>
    </row>
    <row r="68" spans="1:4" x14ac:dyDescent="0.25">
      <c r="A68" s="1" t="s">
        <v>6</v>
      </c>
      <c r="B68" s="1" t="s">
        <v>7</v>
      </c>
      <c r="C68" s="1" t="s">
        <v>74</v>
      </c>
      <c r="D68">
        <v>0.98886830769118483</v>
      </c>
    </row>
    <row r="69" spans="1:4" x14ac:dyDescent="0.25">
      <c r="A69" s="1" t="s">
        <v>6</v>
      </c>
      <c r="B69" s="1" t="s">
        <v>7</v>
      </c>
      <c r="C69" s="1" t="s">
        <v>75</v>
      </c>
      <c r="D69">
        <v>0.98886830769118483</v>
      </c>
    </row>
    <row r="70" spans="1:4" x14ac:dyDescent="0.25">
      <c r="A70" s="1" t="s">
        <v>6</v>
      </c>
      <c r="B70" s="1" t="s">
        <v>7</v>
      </c>
      <c r="C70" s="1" t="s">
        <v>76</v>
      </c>
      <c r="D70">
        <v>0.99326974021417946</v>
      </c>
    </row>
    <row r="71" spans="1:4" x14ac:dyDescent="0.25">
      <c r="A71" s="1" t="s">
        <v>6</v>
      </c>
      <c r="B71" s="1" t="s">
        <v>7</v>
      </c>
      <c r="C71" s="1" t="s">
        <v>77</v>
      </c>
      <c r="D71">
        <v>0.99326974021417946</v>
      </c>
    </row>
    <row r="72" spans="1:4" x14ac:dyDescent="0.25">
      <c r="A72" s="1" t="s">
        <v>6</v>
      </c>
      <c r="B72" s="1" t="s">
        <v>7</v>
      </c>
      <c r="C72" s="1" t="s">
        <v>78</v>
      </c>
      <c r="D72">
        <v>0.99326974021417946</v>
      </c>
    </row>
    <row r="73" spans="1:4" x14ac:dyDescent="0.25">
      <c r="A73" s="1" t="s">
        <v>6</v>
      </c>
      <c r="B73" s="1" t="s">
        <v>7</v>
      </c>
      <c r="C73" s="1" t="s">
        <v>79</v>
      </c>
      <c r="D73">
        <v>0.99326974021417946</v>
      </c>
    </row>
    <row r="74" spans="1:4" x14ac:dyDescent="0.25">
      <c r="A74" s="1" t="s">
        <v>7</v>
      </c>
      <c r="B74" s="1" t="s">
        <v>8</v>
      </c>
      <c r="C74" s="1" t="s">
        <v>68</v>
      </c>
      <c r="D74">
        <v>0.99326974021417946</v>
      </c>
    </row>
    <row r="75" spans="1:4" x14ac:dyDescent="0.25">
      <c r="A75" s="1" t="s">
        <v>7</v>
      </c>
      <c r="B75" s="1" t="s">
        <v>8</v>
      </c>
      <c r="C75" s="1" t="s">
        <v>69</v>
      </c>
      <c r="D75">
        <v>0.99326974021417946</v>
      </c>
    </row>
    <row r="76" spans="1:4" x14ac:dyDescent="0.25">
      <c r="A76" s="1" t="s">
        <v>7</v>
      </c>
      <c r="B76" s="1" t="s">
        <v>8</v>
      </c>
      <c r="C76" s="1" t="s">
        <v>70</v>
      </c>
      <c r="D76">
        <v>0.99326974021417946</v>
      </c>
    </row>
    <row r="77" spans="1:4" x14ac:dyDescent="0.25">
      <c r="A77" s="1" t="s">
        <v>7</v>
      </c>
      <c r="B77" s="1" t="s">
        <v>8</v>
      </c>
      <c r="C77" s="1" t="s">
        <v>71</v>
      </c>
      <c r="D77">
        <v>0.98886830769118483</v>
      </c>
    </row>
    <row r="78" spans="1:4" x14ac:dyDescent="0.25">
      <c r="A78" s="1" t="s">
        <v>7</v>
      </c>
      <c r="B78" s="1" t="s">
        <v>8</v>
      </c>
      <c r="C78" s="1" t="s">
        <v>72</v>
      </c>
      <c r="D78">
        <v>0.98886830769118483</v>
      </c>
    </row>
    <row r="79" spans="1:4" x14ac:dyDescent="0.25">
      <c r="A79" s="1" t="s">
        <v>7</v>
      </c>
      <c r="B79" s="1" t="s">
        <v>8</v>
      </c>
      <c r="C79" s="1" t="s">
        <v>73</v>
      </c>
      <c r="D79">
        <v>0.98886830769118483</v>
      </c>
    </row>
    <row r="80" spans="1:4" x14ac:dyDescent="0.25">
      <c r="A80" s="1" t="s">
        <v>7</v>
      </c>
      <c r="B80" s="1" t="s">
        <v>8</v>
      </c>
      <c r="C80" s="1" t="s">
        <v>74</v>
      </c>
      <c r="D80">
        <v>0.98886830769118483</v>
      </c>
    </row>
    <row r="81" spans="1:4" x14ac:dyDescent="0.25">
      <c r="A81" s="1" t="s">
        <v>7</v>
      </c>
      <c r="B81" s="1" t="s">
        <v>8</v>
      </c>
      <c r="C81" s="1" t="s">
        <v>75</v>
      </c>
      <c r="D81">
        <v>0.98886830769118483</v>
      </c>
    </row>
    <row r="82" spans="1:4" x14ac:dyDescent="0.25">
      <c r="A82" s="1" t="s">
        <v>7</v>
      </c>
      <c r="B82" s="1" t="s">
        <v>8</v>
      </c>
      <c r="C82" s="1" t="s">
        <v>76</v>
      </c>
      <c r="D82">
        <v>0.99326974021417946</v>
      </c>
    </row>
    <row r="83" spans="1:4" x14ac:dyDescent="0.25">
      <c r="A83" s="1" t="s">
        <v>7</v>
      </c>
      <c r="B83" s="1" t="s">
        <v>8</v>
      </c>
      <c r="C83" s="1" t="s">
        <v>77</v>
      </c>
      <c r="D83">
        <v>0.99326974021417946</v>
      </c>
    </row>
    <row r="84" spans="1:4" x14ac:dyDescent="0.25">
      <c r="A84" s="1" t="s">
        <v>7</v>
      </c>
      <c r="B84" s="1" t="s">
        <v>8</v>
      </c>
      <c r="C84" s="1" t="s">
        <v>78</v>
      </c>
      <c r="D84">
        <v>0.99326974021417946</v>
      </c>
    </row>
    <row r="85" spans="1:4" x14ac:dyDescent="0.25">
      <c r="A85" s="1" t="s">
        <v>7</v>
      </c>
      <c r="B85" s="1" t="s">
        <v>8</v>
      </c>
      <c r="C85" s="1" t="s">
        <v>79</v>
      </c>
      <c r="D85">
        <v>0.99326974021417946</v>
      </c>
    </row>
    <row r="86" spans="1:4" x14ac:dyDescent="0.25">
      <c r="A86" s="1" t="s">
        <v>8</v>
      </c>
      <c r="B86" s="1" t="s">
        <v>9</v>
      </c>
      <c r="C86" s="1" t="s">
        <v>68</v>
      </c>
      <c r="D86">
        <v>0.99326974020782655</v>
      </c>
    </row>
    <row r="87" spans="1:4" x14ac:dyDescent="0.25">
      <c r="A87" s="1" t="s">
        <v>8</v>
      </c>
      <c r="B87" s="1" t="s">
        <v>9</v>
      </c>
      <c r="C87" s="1" t="s">
        <v>69</v>
      </c>
      <c r="D87">
        <v>0.99326974007989177</v>
      </c>
    </row>
    <row r="88" spans="1:4" x14ac:dyDescent="0.25">
      <c r="A88" s="1" t="s">
        <v>8</v>
      </c>
      <c r="B88" s="1" t="s">
        <v>9</v>
      </c>
      <c r="C88" s="1" t="s">
        <v>70</v>
      </c>
      <c r="D88">
        <v>0.99326974021385506</v>
      </c>
    </row>
    <row r="89" spans="1:4" x14ac:dyDescent="0.25">
      <c r="A89" s="1" t="s">
        <v>8</v>
      </c>
      <c r="B89" s="1" t="s">
        <v>9</v>
      </c>
      <c r="C89" s="1" t="s">
        <v>71</v>
      </c>
      <c r="D89">
        <v>0.98886830769118483</v>
      </c>
    </row>
    <row r="90" spans="1:4" x14ac:dyDescent="0.25">
      <c r="A90" s="1" t="s">
        <v>8</v>
      </c>
      <c r="B90" s="1" t="s">
        <v>9</v>
      </c>
      <c r="C90" s="1" t="s">
        <v>72</v>
      </c>
      <c r="D90">
        <v>0.98886830769118483</v>
      </c>
    </row>
    <row r="91" spans="1:4" x14ac:dyDescent="0.25">
      <c r="A91" s="1" t="s">
        <v>8</v>
      </c>
      <c r="B91" s="1" t="s">
        <v>9</v>
      </c>
      <c r="C91" s="1" t="s">
        <v>73</v>
      </c>
      <c r="D91">
        <v>0.98886830769118483</v>
      </c>
    </row>
    <row r="92" spans="1:4" x14ac:dyDescent="0.25">
      <c r="A92" s="1" t="s">
        <v>8</v>
      </c>
      <c r="B92" s="1" t="s">
        <v>9</v>
      </c>
      <c r="C92" s="1" t="s">
        <v>74</v>
      </c>
      <c r="D92">
        <v>0.98886830769118439</v>
      </c>
    </row>
    <row r="93" spans="1:4" x14ac:dyDescent="0.25">
      <c r="A93" s="1" t="s">
        <v>8</v>
      </c>
      <c r="B93" s="1" t="s">
        <v>9</v>
      </c>
      <c r="C93" s="1" t="s">
        <v>75</v>
      </c>
      <c r="D93">
        <v>0.98886830769108425</v>
      </c>
    </row>
    <row r="94" spans="1:4" x14ac:dyDescent="0.25">
      <c r="A94" s="1" t="s">
        <v>8</v>
      </c>
      <c r="B94" s="1" t="s">
        <v>9</v>
      </c>
      <c r="C94" s="1" t="s">
        <v>76</v>
      </c>
      <c r="D94">
        <v>0.99313208709070988</v>
      </c>
    </row>
    <row r="95" spans="1:4" x14ac:dyDescent="0.25">
      <c r="A95" s="1" t="s">
        <v>8</v>
      </c>
      <c r="B95" s="1" t="s">
        <v>9</v>
      </c>
      <c r="C95" s="1" t="s">
        <v>77</v>
      </c>
      <c r="D95">
        <v>0.99293167170458996</v>
      </c>
    </row>
    <row r="96" spans="1:4" x14ac:dyDescent="0.25">
      <c r="A96" s="1" t="s">
        <v>8</v>
      </c>
      <c r="B96" s="1" t="s">
        <v>9</v>
      </c>
      <c r="C96" s="1" t="s">
        <v>78</v>
      </c>
      <c r="D96">
        <v>0.99326964105630955</v>
      </c>
    </row>
    <row r="97" spans="1:4" x14ac:dyDescent="0.25">
      <c r="A97" s="1" t="s">
        <v>8</v>
      </c>
      <c r="B97" s="1" t="s">
        <v>9</v>
      </c>
      <c r="C97" s="1" t="s">
        <v>79</v>
      </c>
      <c r="D97">
        <v>0.99326974006447522</v>
      </c>
    </row>
    <row r="98" spans="1:4" x14ac:dyDescent="0.25">
      <c r="A98" s="1" t="s">
        <v>9</v>
      </c>
      <c r="B98" s="1" t="s">
        <v>10</v>
      </c>
      <c r="C98" s="1" t="s">
        <v>68</v>
      </c>
      <c r="D98">
        <v>0.99326974020782655</v>
      </c>
    </row>
    <row r="99" spans="1:4" x14ac:dyDescent="0.25">
      <c r="A99" s="1" t="s">
        <v>9</v>
      </c>
      <c r="B99" s="1" t="s">
        <v>10</v>
      </c>
      <c r="C99" s="1" t="s">
        <v>69</v>
      </c>
      <c r="D99">
        <v>0.99326974007989177</v>
      </c>
    </row>
    <row r="100" spans="1:4" x14ac:dyDescent="0.25">
      <c r="A100" s="1" t="s">
        <v>9</v>
      </c>
      <c r="B100" s="1" t="s">
        <v>10</v>
      </c>
      <c r="C100" s="1" t="s">
        <v>70</v>
      </c>
      <c r="D100">
        <v>0.99326974021385506</v>
      </c>
    </row>
    <row r="101" spans="1:4" x14ac:dyDescent="0.25">
      <c r="A101" s="1" t="s">
        <v>9</v>
      </c>
      <c r="B101" s="1" t="s">
        <v>10</v>
      </c>
      <c r="C101" s="1" t="s">
        <v>71</v>
      </c>
      <c r="D101">
        <v>0.98886830769118483</v>
      </c>
    </row>
    <row r="102" spans="1:4" x14ac:dyDescent="0.25">
      <c r="A102" s="1" t="s">
        <v>9</v>
      </c>
      <c r="B102" s="1" t="s">
        <v>10</v>
      </c>
      <c r="C102" s="1" t="s">
        <v>72</v>
      </c>
      <c r="D102">
        <v>0.98886830769118483</v>
      </c>
    </row>
    <row r="103" spans="1:4" x14ac:dyDescent="0.25">
      <c r="A103" s="1" t="s">
        <v>9</v>
      </c>
      <c r="B103" s="1" t="s">
        <v>10</v>
      </c>
      <c r="C103" s="1" t="s">
        <v>73</v>
      </c>
      <c r="D103">
        <v>0.98886830769118483</v>
      </c>
    </row>
    <row r="104" spans="1:4" x14ac:dyDescent="0.25">
      <c r="A104" s="1" t="s">
        <v>9</v>
      </c>
      <c r="B104" s="1" t="s">
        <v>10</v>
      </c>
      <c r="C104" s="1" t="s">
        <v>74</v>
      </c>
      <c r="D104">
        <v>0.98886830769118417</v>
      </c>
    </row>
    <row r="105" spans="1:4" x14ac:dyDescent="0.25">
      <c r="A105" s="1" t="s">
        <v>9</v>
      </c>
      <c r="B105" s="1" t="s">
        <v>10</v>
      </c>
      <c r="C105" s="1" t="s">
        <v>75</v>
      </c>
      <c r="D105">
        <v>0.98886830769105938</v>
      </c>
    </row>
    <row r="106" spans="1:4" x14ac:dyDescent="0.25">
      <c r="A106" s="1" t="s">
        <v>9</v>
      </c>
      <c r="B106" s="1" t="s">
        <v>10</v>
      </c>
      <c r="C106" s="1" t="s">
        <v>76</v>
      </c>
      <c r="D106">
        <v>0.99312274151506186</v>
      </c>
    </row>
    <row r="107" spans="1:4" x14ac:dyDescent="0.25">
      <c r="A107" s="1" t="s">
        <v>9</v>
      </c>
      <c r="B107" s="1" t="s">
        <v>10</v>
      </c>
      <c r="C107" s="1" t="s">
        <v>77</v>
      </c>
      <c r="D107">
        <v>0.99290872456896628</v>
      </c>
    </row>
    <row r="108" spans="1:4" x14ac:dyDescent="0.25">
      <c r="A108" s="1" t="s">
        <v>9</v>
      </c>
      <c r="B108" s="1" t="s">
        <v>10</v>
      </c>
      <c r="C108" s="1" t="s">
        <v>78</v>
      </c>
      <c r="D108">
        <v>0.99326964105630955</v>
      </c>
    </row>
    <row r="109" spans="1:4" x14ac:dyDescent="0.25">
      <c r="A109" s="1" t="s">
        <v>9</v>
      </c>
      <c r="B109" s="1" t="s">
        <v>10</v>
      </c>
      <c r="C109" s="1" t="s">
        <v>79</v>
      </c>
      <c r="D109">
        <v>0.99326974006447522</v>
      </c>
    </row>
    <row r="110" spans="1:4" x14ac:dyDescent="0.25">
      <c r="A110" s="1" t="s">
        <v>2</v>
      </c>
      <c r="B110" s="1" t="s">
        <v>5</v>
      </c>
      <c r="C110" s="1" t="s">
        <v>68</v>
      </c>
      <c r="D110">
        <v>0.99326974021417946</v>
      </c>
    </row>
    <row r="111" spans="1:4" x14ac:dyDescent="0.25">
      <c r="A111" s="1" t="s">
        <v>2</v>
      </c>
      <c r="B111" s="1" t="s">
        <v>5</v>
      </c>
      <c r="C111" s="1" t="s">
        <v>69</v>
      </c>
      <c r="D111">
        <v>0.99326974021417946</v>
      </c>
    </row>
    <row r="112" spans="1:4" x14ac:dyDescent="0.25">
      <c r="A112" s="1" t="s">
        <v>2</v>
      </c>
      <c r="B112" s="1" t="s">
        <v>5</v>
      </c>
      <c r="C112" s="1" t="s">
        <v>70</v>
      </c>
      <c r="D112">
        <v>0.99326974021417946</v>
      </c>
    </row>
    <row r="113" spans="1:4" x14ac:dyDescent="0.25">
      <c r="A113" s="1" t="s">
        <v>2</v>
      </c>
      <c r="B113" s="1" t="s">
        <v>5</v>
      </c>
      <c r="C113" s="1" t="s">
        <v>71</v>
      </c>
      <c r="D113">
        <v>0.98886830769118483</v>
      </c>
    </row>
    <row r="114" spans="1:4" x14ac:dyDescent="0.25">
      <c r="A114" s="1" t="s">
        <v>2</v>
      </c>
      <c r="B114" s="1" t="s">
        <v>5</v>
      </c>
      <c r="C114" s="1" t="s">
        <v>72</v>
      </c>
      <c r="D114">
        <v>0.98886830769118483</v>
      </c>
    </row>
    <row r="115" spans="1:4" x14ac:dyDescent="0.25">
      <c r="A115" s="1" t="s">
        <v>2</v>
      </c>
      <c r="B115" s="1" t="s">
        <v>5</v>
      </c>
      <c r="C115" s="1" t="s">
        <v>73</v>
      </c>
      <c r="D115">
        <v>0.98886830769118483</v>
      </c>
    </row>
    <row r="116" spans="1:4" x14ac:dyDescent="0.25">
      <c r="A116" s="1" t="s">
        <v>2</v>
      </c>
      <c r="B116" s="1" t="s">
        <v>5</v>
      </c>
      <c r="C116" s="1" t="s">
        <v>74</v>
      </c>
      <c r="D116">
        <v>0.98886830769118483</v>
      </c>
    </row>
    <row r="117" spans="1:4" x14ac:dyDescent="0.25">
      <c r="A117" s="1" t="s">
        <v>2</v>
      </c>
      <c r="B117" s="1" t="s">
        <v>5</v>
      </c>
      <c r="C117" s="1" t="s">
        <v>75</v>
      </c>
      <c r="D117">
        <v>0.98886830769118483</v>
      </c>
    </row>
    <row r="118" spans="1:4" x14ac:dyDescent="0.25">
      <c r="A118" s="1" t="s">
        <v>2</v>
      </c>
      <c r="B118" s="1" t="s">
        <v>5</v>
      </c>
      <c r="C118" s="1" t="s">
        <v>76</v>
      </c>
      <c r="D118">
        <v>0.99326974021417946</v>
      </c>
    </row>
    <row r="119" spans="1:4" x14ac:dyDescent="0.25">
      <c r="A119" s="1" t="s">
        <v>2</v>
      </c>
      <c r="B119" s="1" t="s">
        <v>5</v>
      </c>
      <c r="C119" s="1" t="s">
        <v>77</v>
      </c>
      <c r="D119">
        <v>0.99326974021417946</v>
      </c>
    </row>
    <row r="120" spans="1:4" x14ac:dyDescent="0.25">
      <c r="A120" s="1" t="s">
        <v>2</v>
      </c>
      <c r="B120" s="1" t="s">
        <v>5</v>
      </c>
      <c r="C120" s="1" t="s">
        <v>78</v>
      </c>
      <c r="D120">
        <v>0.99326974021417946</v>
      </c>
    </row>
    <row r="121" spans="1:4" x14ac:dyDescent="0.25">
      <c r="A121" s="1" t="s">
        <v>2</v>
      </c>
      <c r="B121" s="1" t="s">
        <v>5</v>
      </c>
      <c r="C121" s="1" t="s">
        <v>79</v>
      </c>
      <c r="D121">
        <v>0.99326974021417946</v>
      </c>
    </row>
    <row r="122" spans="1:4" x14ac:dyDescent="0.25">
      <c r="A122" s="1" t="s">
        <v>11</v>
      </c>
      <c r="B122" s="1" t="s">
        <v>10</v>
      </c>
      <c r="C122" s="1" t="s">
        <v>68</v>
      </c>
      <c r="D122">
        <v>0.72286165205294517</v>
      </c>
    </row>
    <row r="123" spans="1:4" x14ac:dyDescent="0.25">
      <c r="A123" s="1" t="s">
        <v>11</v>
      </c>
      <c r="B123" s="1" t="s">
        <v>10</v>
      </c>
      <c r="C123" s="1" t="s">
        <v>69</v>
      </c>
      <c r="D123">
        <v>0.32674487063604019</v>
      </c>
    </row>
    <row r="124" spans="1:4" x14ac:dyDescent="0.25">
      <c r="A124" s="1" t="s">
        <v>11</v>
      </c>
      <c r="B124" s="1" t="s">
        <v>10</v>
      </c>
      <c r="C124" s="1" t="s">
        <v>70</v>
      </c>
      <c r="D124">
        <v>0.98350885028428547</v>
      </c>
    </row>
    <row r="125" spans="1:4" x14ac:dyDescent="0.25">
      <c r="A125" s="1" t="s">
        <v>11</v>
      </c>
      <c r="B125" s="1" t="s">
        <v>10</v>
      </c>
      <c r="C125" s="1" t="s">
        <v>71</v>
      </c>
      <c r="D125">
        <v>0.98886830769118372</v>
      </c>
    </row>
    <row r="126" spans="1:4" x14ac:dyDescent="0.25">
      <c r="A126" s="1" t="s">
        <v>11</v>
      </c>
      <c r="B126" s="1" t="s">
        <v>10</v>
      </c>
      <c r="C126" s="1" t="s">
        <v>72</v>
      </c>
      <c r="D126">
        <v>0.98886830769118483</v>
      </c>
    </row>
    <row r="127" spans="1:4" x14ac:dyDescent="0.25">
      <c r="A127" s="1" t="s">
        <v>11</v>
      </c>
      <c r="B127" s="1" t="s">
        <v>10</v>
      </c>
      <c r="C127" s="1" t="s">
        <v>73</v>
      </c>
      <c r="D127">
        <v>0.98886830769118483</v>
      </c>
    </row>
    <row r="128" spans="1:4" x14ac:dyDescent="0.25">
      <c r="A128" s="1" t="s">
        <v>11</v>
      </c>
      <c r="B128" s="1" t="s">
        <v>10</v>
      </c>
      <c r="C128" s="1" t="s">
        <v>74</v>
      </c>
      <c r="D128">
        <v>0.98886830768937484</v>
      </c>
    </row>
    <row r="129" spans="1:4" x14ac:dyDescent="0.25">
      <c r="A129" s="1" t="s">
        <v>11</v>
      </c>
      <c r="B129" s="1" t="s">
        <v>10</v>
      </c>
      <c r="C129" s="1" t="s">
        <v>75</v>
      </c>
      <c r="D129">
        <v>0.9888682915872925</v>
      </c>
    </row>
    <row r="130" spans="1:4" x14ac:dyDescent="0.25">
      <c r="A130" s="1" t="s">
        <v>11</v>
      </c>
      <c r="B130" s="1" t="s">
        <v>10</v>
      </c>
      <c r="C130" s="1" t="s">
        <v>76</v>
      </c>
      <c r="D130">
        <v>0.99315238417998386</v>
      </c>
    </row>
    <row r="131" spans="1:4" x14ac:dyDescent="0.25">
      <c r="A131" s="1" t="s">
        <v>11</v>
      </c>
      <c r="B131" s="1" t="s">
        <v>10</v>
      </c>
      <c r="C131" s="1" t="s">
        <v>77</v>
      </c>
      <c r="D131">
        <v>0.99326948577179142</v>
      </c>
    </row>
    <row r="132" spans="1:4" x14ac:dyDescent="0.25">
      <c r="A132" s="1" t="s">
        <v>11</v>
      </c>
      <c r="B132" s="1" t="s">
        <v>10</v>
      </c>
      <c r="C132" s="1" t="s">
        <v>78</v>
      </c>
      <c r="D132">
        <v>0.98150999127248606</v>
      </c>
    </row>
    <row r="133" spans="1:4" x14ac:dyDescent="0.25">
      <c r="A133" s="1" t="s">
        <v>11</v>
      </c>
      <c r="B133" s="1" t="s">
        <v>10</v>
      </c>
      <c r="C133" s="1" t="s">
        <v>79</v>
      </c>
      <c r="D133">
        <v>0.15957022370971558</v>
      </c>
    </row>
    <row r="134" spans="1:4" x14ac:dyDescent="0.25">
      <c r="A134" s="1" t="s">
        <v>10</v>
      </c>
      <c r="B134" s="1" t="s">
        <v>12</v>
      </c>
      <c r="C134" s="1" t="s">
        <v>68</v>
      </c>
      <c r="D134">
        <v>0.99326974021417946</v>
      </c>
    </row>
    <row r="135" spans="1:4" x14ac:dyDescent="0.25">
      <c r="A135" s="1" t="s">
        <v>10</v>
      </c>
      <c r="B135" s="1" t="s">
        <v>12</v>
      </c>
      <c r="C135" s="1" t="s">
        <v>69</v>
      </c>
      <c r="D135">
        <v>0.99326974021417946</v>
      </c>
    </row>
    <row r="136" spans="1:4" x14ac:dyDescent="0.25">
      <c r="A136" s="1" t="s">
        <v>10</v>
      </c>
      <c r="B136" s="1" t="s">
        <v>12</v>
      </c>
      <c r="C136" s="1" t="s">
        <v>70</v>
      </c>
      <c r="D136">
        <v>0.99326974021417946</v>
      </c>
    </row>
    <row r="137" spans="1:4" x14ac:dyDescent="0.25">
      <c r="A137" s="1" t="s">
        <v>10</v>
      </c>
      <c r="B137" s="1" t="s">
        <v>12</v>
      </c>
      <c r="C137" s="1" t="s">
        <v>71</v>
      </c>
      <c r="D137">
        <v>0.98886830769118483</v>
      </c>
    </row>
    <row r="138" spans="1:4" x14ac:dyDescent="0.25">
      <c r="A138" s="1" t="s">
        <v>10</v>
      </c>
      <c r="B138" s="1" t="s">
        <v>12</v>
      </c>
      <c r="C138" s="1" t="s">
        <v>72</v>
      </c>
      <c r="D138">
        <v>0.98886830769118483</v>
      </c>
    </row>
    <row r="139" spans="1:4" x14ac:dyDescent="0.25">
      <c r="A139" s="1" t="s">
        <v>10</v>
      </c>
      <c r="B139" s="1" t="s">
        <v>12</v>
      </c>
      <c r="C139" s="1" t="s">
        <v>73</v>
      </c>
      <c r="D139">
        <v>0.98886830769118483</v>
      </c>
    </row>
    <row r="140" spans="1:4" x14ac:dyDescent="0.25">
      <c r="A140" s="1" t="s">
        <v>10</v>
      </c>
      <c r="B140" s="1" t="s">
        <v>12</v>
      </c>
      <c r="C140" s="1" t="s">
        <v>74</v>
      </c>
      <c r="D140">
        <v>0.98886830769118483</v>
      </c>
    </row>
    <row r="141" spans="1:4" x14ac:dyDescent="0.25">
      <c r="A141" s="1" t="s">
        <v>10</v>
      </c>
      <c r="B141" s="1" t="s">
        <v>12</v>
      </c>
      <c r="C141" s="1" t="s">
        <v>75</v>
      </c>
      <c r="D141">
        <v>0.98886830769118483</v>
      </c>
    </row>
    <row r="142" spans="1:4" x14ac:dyDescent="0.25">
      <c r="A142" s="1" t="s">
        <v>10</v>
      </c>
      <c r="B142" s="1" t="s">
        <v>12</v>
      </c>
      <c r="C142" s="1" t="s">
        <v>76</v>
      </c>
      <c r="D142">
        <v>0.99326974000893609</v>
      </c>
    </row>
    <row r="143" spans="1:4" x14ac:dyDescent="0.25">
      <c r="A143" s="1" t="s">
        <v>10</v>
      </c>
      <c r="B143" s="1" t="s">
        <v>12</v>
      </c>
      <c r="C143" s="1" t="s">
        <v>77</v>
      </c>
      <c r="D143">
        <v>0.99326974021185466</v>
      </c>
    </row>
    <row r="144" spans="1:4" x14ac:dyDescent="0.25">
      <c r="A144" s="1" t="s">
        <v>10</v>
      </c>
      <c r="B144" s="1" t="s">
        <v>12</v>
      </c>
      <c r="C144" s="1" t="s">
        <v>78</v>
      </c>
      <c r="D144">
        <v>0.99326974021416237</v>
      </c>
    </row>
    <row r="145" spans="1:4" x14ac:dyDescent="0.25">
      <c r="A145" s="1" t="s">
        <v>10</v>
      </c>
      <c r="B145" s="1" t="s">
        <v>12</v>
      </c>
      <c r="C145" s="1" t="s">
        <v>79</v>
      </c>
      <c r="D145">
        <v>0.99326974021417946</v>
      </c>
    </row>
    <row r="146" spans="1:4" x14ac:dyDescent="0.25">
      <c r="A146" s="1" t="s">
        <v>14</v>
      </c>
      <c r="B146" s="1" t="s">
        <v>5</v>
      </c>
      <c r="C146" s="1" t="s">
        <v>68</v>
      </c>
      <c r="D146">
        <v>0.9929625163190412</v>
      </c>
    </row>
    <row r="147" spans="1:4" x14ac:dyDescent="0.25">
      <c r="A147" s="1" t="s">
        <v>14</v>
      </c>
      <c r="B147" s="1" t="s">
        <v>5</v>
      </c>
      <c r="C147" s="1" t="s">
        <v>69</v>
      </c>
      <c r="D147">
        <v>0.9497733940699693</v>
      </c>
    </row>
    <row r="148" spans="1:4" x14ac:dyDescent="0.25">
      <c r="A148" s="1" t="s">
        <v>14</v>
      </c>
      <c r="B148" s="1" t="s">
        <v>5</v>
      </c>
      <c r="C148" s="1" t="s">
        <v>70</v>
      </c>
      <c r="D148">
        <v>0.99237205529676409</v>
      </c>
    </row>
    <row r="149" spans="1:4" x14ac:dyDescent="0.25">
      <c r="A149" s="1" t="s">
        <v>14</v>
      </c>
      <c r="B149" s="1" t="s">
        <v>5</v>
      </c>
      <c r="C149" s="1" t="s">
        <v>71</v>
      </c>
      <c r="D149">
        <v>0.98886830769118483</v>
      </c>
    </row>
    <row r="150" spans="1:4" x14ac:dyDescent="0.25">
      <c r="A150" s="1" t="s">
        <v>14</v>
      </c>
      <c r="B150" s="1" t="s">
        <v>5</v>
      </c>
      <c r="C150" s="1" t="s">
        <v>72</v>
      </c>
      <c r="D150">
        <v>0.98886830769118483</v>
      </c>
    </row>
    <row r="151" spans="1:4" x14ac:dyDescent="0.25">
      <c r="A151" s="1" t="s">
        <v>14</v>
      </c>
      <c r="B151" s="1" t="s">
        <v>5</v>
      </c>
      <c r="C151" s="1" t="s">
        <v>73</v>
      </c>
      <c r="D151">
        <v>0.98884825394082054</v>
      </c>
    </row>
    <row r="152" spans="1:4" x14ac:dyDescent="0.25">
      <c r="A152" s="1" t="s">
        <v>14</v>
      </c>
      <c r="B152" s="1" t="s">
        <v>5</v>
      </c>
      <c r="C152" s="1" t="s">
        <v>74</v>
      </c>
      <c r="D152">
        <v>0.988849311342054</v>
      </c>
    </row>
    <row r="153" spans="1:4" x14ac:dyDescent="0.25">
      <c r="A153" s="1" t="s">
        <v>14</v>
      </c>
      <c r="B153" s="1" t="s">
        <v>5</v>
      </c>
      <c r="C153" s="1" t="s">
        <v>75</v>
      </c>
      <c r="D153">
        <v>0.98884139874723087</v>
      </c>
    </row>
    <row r="154" spans="1:4" x14ac:dyDescent="0.25">
      <c r="A154" s="1" t="s">
        <v>14</v>
      </c>
      <c r="B154" s="1" t="s">
        <v>5</v>
      </c>
      <c r="C154" s="1" t="s">
        <v>76</v>
      </c>
      <c r="D154">
        <v>0.95868010465090081</v>
      </c>
    </row>
    <row r="155" spans="1:4" x14ac:dyDescent="0.25">
      <c r="A155" s="1" t="s">
        <v>14</v>
      </c>
      <c r="B155" s="1" t="s">
        <v>5</v>
      </c>
      <c r="C155" s="1" t="s">
        <v>77</v>
      </c>
      <c r="D155">
        <v>0.91821536806185033</v>
      </c>
    </row>
    <row r="156" spans="1:4" x14ac:dyDescent="0.25">
      <c r="A156" s="1" t="s">
        <v>14</v>
      </c>
      <c r="B156" s="1" t="s">
        <v>5</v>
      </c>
      <c r="C156" s="1" t="s">
        <v>78</v>
      </c>
      <c r="D156">
        <v>0.93245158860601007</v>
      </c>
    </row>
    <row r="157" spans="1:4" x14ac:dyDescent="0.25">
      <c r="A157" s="1" t="s">
        <v>14</v>
      </c>
      <c r="B157" s="1" t="s">
        <v>5</v>
      </c>
      <c r="C157" s="1" t="s">
        <v>79</v>
      </c>
      <c r="D157">
        <v>0.99326952980231153</v>
      </c>
    </row>
    <row r="158" spans="1:4" x14ac:dyDescent="0.25">
      <c r="A158" s="1" t="s">
        <v>16</v>
      </c>
      <c r="B158" s="1" t="s">
        <v>14</v>
      </c>
      <c r="C158" s="1" t="s">
        <v>68</v>
      </c>
      <c r="D158">
        <v>0.99196875180798205</v>
      </c>
    </row>
    <row r="159" spans="1:4" x14ac:dyDescent="0.25">
      <c r="A159" s="1" t="s">
        <v>16</v>
      </c>
      <c r="B159" s="1" t="s">
        <v>14</v>
      </c>
      <c r="C159" s="1" t="s">
        <v>69</v>
      </c>
      <c r="D159">
        <v>0.83409622545633644</v>
      </c>
    </row>
    <row r="160" spans="1:4" x14ac:dyDescent="0.25">
      <c r="A160" s="1" t="s">
        <v>16</v>
      </c>
      <c r="B160" s="1" t="s">
        <v>14</v>
      </c>
      <c r="C160" s="1" t="s">
        <v>70</v>
      </c>
      <c r="D160">
        <v>0.98782793065300334</v>
      </c>
    </row>
    <row r="161" spans="1:4" x14ac:dyDescent="0.25">
      <c r="A161" s="1" t="s">
        <v>16</v>
      </c>
      <c r="B161" s="1" t="s">
        <v>14</v>
      </c>
      <c r="C161" s="1" t="s">
        <v>71</v>
      </c>
      <c r="D161">
        <v>0.98886830769118483</v>
      </c>
    </row>
    <row r="162" spans="1:4" x14ac:dyDescent="0.25">
      <c r="A162" s="1" t="s">
        <v>16</v>
      </c>
      <c r="B162" s="1" t="s">
        <v>14</v>
      </c>
      <c r="C162" s="1" t="s">
        <v>72</v>
      </c>
      <c r="D162">
        <v>0.98886830769118483</v>
      </c>
    </row>
    <row r="163" spans="1:4" x14ac:dyDescent="0.25">
      <c r="A163" s="1" t="s">
        <v>16</v>
      </c>
      <c r="B163" s="1" t="s">
        <v>14</v>
      </c>
      <c r="C163" s="1" t="s">
        <v>73</v>
      </c>
      <c r="D163">
        <v>0.98429049731915386</v>
      </c>
    </row>
    <row r="164" spans="1:4" x14ac:dyDescent="0.25">
      <c r="A164" s="1" t="s">
        <v>16</v>
      </c>
      <c r="B164" s="1" t="s">
        <v>14</v>
      </c>
      <c r="C164" s="1" t="s">
        <v>74</v>
      </c>
      <c r="D164">
        <v>0.97880669712184809</v>
      </c>
    </row>
    <row r="165" spans="1:4" x14ac:dyDescent="0.25">
      <c r="A165" s="1" t="s">
        <v>16</v>
      </c>
      <c r="B165" s="1" t="s">
        <v>14</v>
      </c>
      <c r="C165" s="1" t="s">
        <v>75</v>
      </c>
      <c r="D165">
        <v>0.97880669712184809</v>
      </c>
    </row>
    <row r="166" spans="1:4" x14ac:dyDescent="0.25">
      <c r="A166" s="1" t="s">
        <v>16</v>
      </c>
      <c r="B166" s="1" t="s">
        <v>14</v>
      </c>
      <c r="C166" s="1" t="s">
        <v>76</v>
      </c>
      <c r="D166">
        <v>0.72717629625841207</v>
      </c>
    </row>
    <row r="167" spans="1:4" x14ac:dyDescent="0.25">
      <c r="A167" s="1" t="s">
        <v>16</v>
      </c>
      <c r="B167" s="1" t="s">
        <v>14</v>
      </c>
      <c r="C167" s="1" t="s">
        <v>77</v>
      </c>
      <c r="D167">
        <v>0.6699448982410281</v>
      </c>
    </row>
    <row r="168" spans="1:4" x14ac:dyDescent="0.25">
      <c r="A168" s="1" t="s">
        <v>16</v>
      </c>
      <c r="B168" s="1" t="s">
        <v>14</v>
      </c>
      <c r="C168" s="1" t="s">
        <v>78</v>
      </c>
      <c r="D168">
        <v>0.71689201650849799</v>
      </c>
    </row>
    <row r="169" spans="1:4" x14ac:dyDescent="0.25">
      <c r="A169" s="1" t="s">
        <v>16</v>
      </c>
      <c r="B169" s="1" t="s">
        <v>14</v>
      </c>
      <c r="C169" s="1" t="s">
        <v>79</v>
      </c>
      <c r="D169">
        <v>0.99326861954185608</v>
      </c>
    </row>
    <row r="170" spans="1:4" x14ac:dyDescent="0.25">
      <c r="A170" s="1" t="s">
        <v>17</v>
      </c>
      <c r="B170" s="1" t="s">
        <v>15</v>
      </c>
      <c r="C170" s="1" t="s">
        <v>68</v>
      </c>
      <c r="D170">
        <v>0.9932688517540309</v>
      </c>
    </row>
    <row r="171" spans="1:4" x14ac:dyDescent="0.25">
      <c r="A171" s="1" t="s">
        <v>17</v>
      </c>
      <c r="B171" s="1" t="s">
        <v>15</v>
      </c>
      <c r="C171" s="1" t="s">
        <v>69</v>
      </c>
      <c r="D171">
        <v>0.99326884424971151</v>
      </c>
    </row>
    <row r="172" spans="1:4" x14ac:dyDescent="0.25">
      <c r="A172" s="1" t="s">
        <v>17</v>
      </c>
      <c r="B172" s="1" t="s">
        <v>15</v>
      </c>
      <c r="C172" s="1" t="s">
        <v>70</v>
      </c>
      <c r="D172">
        <v>0.99326903668280742</v>
      </c>
    </row>
    <row r="173" spans="1:4" x14ac:dyDescent="0.25">
      <c r="A173" s="1" t="s">
        <v>17</v>
      </c>
      <c r="B173" s="1" t="s">
        <v>15</v>
      </c>
      <c r="C173" s="1" t="s">
        <v>71</v>
      </c>
      <c r="D173">
        <v>0.98886830769118461</v>
      </c>
    </row>
    <row r="174" spans="1:4" x14ac:dyDescent="0.25">
      <c r="A174" s="1" t="s">
        <v>17</v>
      </c>
      <c r="B174" s="1" t="s">
        <v>15</v>
      </c>
      <c r="C174" s="1" t="s">
        <v>72</v>
      </c>
      <c r="D174">
        <v>0.98886830769118417</v>
      </c>
    </row>
    <row r="175" spans="1:4" x14ac:dyDescent="0.25">
      <c r="A175" s="1" t="s">
        <v>17</v>
      </c>
      <c r="B175" s="1" t="s">
        <v>15</v>
      </c>
      <c r="C175" s="1" t="s">
        <v>73</v>
      </c>
      <c r="D175">
        <v>0.98886830769118417</v>
      </c>
    </row>
    <row r="176" spans="1:4" x14ac:dyDescent="0.25">
      <c r="A176" s="1" t="s">
        <v>17</v>
      </c>
      <c r="B176" s="1" t="s">
        <v>15</v>
      </c>
      <c r="C176" s="1" t="s">
        <v>74</v>
      </c>
      <c r="D176">
        <v>0.98886830769118439</v>
      </c>
    </row>
    <row r="177" spans="1:4" x14ac:dyDescent="0.25">
      <c r="A177" s="1" t="s">
        <v>17</v>
      </c>
      <c r="B177" s="1" t="s">
        <v>15</v>
      </c>
      <c r="C177" s="1" t="s">
        <v>75</v>
      </c>
      <c r="D177">
        <v>0.98886830769118439</v>
      </c>
    </row>
    <row r="178" spans="1:4" x14ac:dyDescent="0.25">
      <c r="A178" s="1" t="s">
        <v>17</v>
      </c>
      <c r="B178" s="1" t="s">
        <v>15</v>
      </c>
      <c r="C178" s="1" t="s">
        <v>76</v>
      </c>
      <c r="D178">
        <v>0.99326905606611193</v>
      </c>
    </row>
    <row r="179" spans="1:4" x14ac:dyDescent="0.25">
      <c r="A179" s="1" t="s">
        <v>17</v>
      </c>
      <c r="B179" s="1" t="s">
        <v>15</v>
      </c>
      <c r="C179" s="1" t="s">
        <v>77</v>
      </c>
      <c r="D179">
        <v>0.99326902767253022</v>
      </c>
    </row>
    <row r="180" spans="1:4" x14ac:dyDescent="0.25">
      <c r="A180" s="1" t="s">
        <v>17</v>
      </c>
      <c r="B180" s="1" t="s">
        <v>15</v>
      </c>
      <c r="C180" s="1" t="s">
        <v>78</v>
      </c>
      <c r="D180">
        <v>0.9932690271220852</v>
      </c>
    </row>
    <row r="181" spans="1:4" x14ac:dyDescent="0.25">
      <c r="A181" s="1" t="s">
        <v>17</v>
      </c>
      <c r="B181" s="1" t="s">
        <v>15</v>
      </c>
      <c r="C181" s="1" t="s">
        <v>79</v>
      </c>
      <c r="D181">
        <v>0.99326897320963115</v>
      </c>
    </row>
    <row r="182" spans="1:4" x14ac:dyDescent="0.25">
      <c r="A182" s="1" t="s">
        <v>18</v>
      </c>
      <c r="B182" s="1" t="s">
        <v>17</v>
      </c>
      <c r="C182" s="1" t="s">
        <v>68</v>
      </c>
      <c r="D182">
        <v>0.9932688517540309</v>
      </c>
    </row>
    <row r="183" spans="1:4" x14ac:dyDescent="0.25">
      <c r="A183" s="1" t="s">
        <v>18</v>
      </c>
      <c r="B183" s="1" t="s">
        <v>17</v>
      </c>
      <c r="C183" s="1" t="s">
        <v>69</v>
      </c>
      <c r="D183">
        <v>0.99326884424971151</v>
      </c>
    </row>
    <row r="184" spans="1:4" x14ac:dyDescent="0.25">
      <c r="A184" s="1" t="s">
        <v>18</v>
      </c>
      <c r="B184" s="1" t="s">
        <v>17</v>
      </c>
      <c r="C184" s="1" t="s">
        <v>70</v>
      </c>
      <c r="D184">
        <v>0.99326903668280742</v>
      </c>
    </row>
    <row r="185" spans="1:4" x14ac:dyDescent="0.25">
      <c r="A185" s="1" t="s">
        <v>18</v>
      </c>
      <c r="B185" s="1" t="s">
        <v>17</v>
      </c>
      <c r="C185" s="1" t="s">
        <v>71</v>
      </c>
      <c r="D185">
        <v>0.98886830769118461</v>
      </c>
    </row>
    <row r="186" spans="1:4" x14ac:dyDescent="0.25">
      <c r="A186" s="1" t="s">
        <v>18</v>
      </c>
      <c r="B186" s="1" t="s">
        <v>17</v>
      </c>
      <c r="C186" s="1" t="s">
        <v>72</v>
      </c>
      <c r="D186">
        <v>0.98886830769118417</v>
      </c>
    </row>
    <row r="187" spans="1:4" x14ac:dyDescent="0.25">
      <c r="A187" s="1" t="s">
        <v>18</v>
      </c>
      <c r="B187" s="1" t="s">
        <v>17</v>
      </c>
      <c r="C187" s="1" t="s">
        <v>73</v>
      </c>
      <c r="D187">
        <v>0.98886830769118417</v>
      </c>
    </row>
    <row r="188" spans="1:4" x14ac:dyDescent="0.25">
      <c r="A188" s="1" t="s">
        <v>18</v>
      </c>
      <c r="B188" s="1" t="s">
        <v>17</v>
      </c>
      <c r="C188" s="1" t="s">
        <v>74</v>
      </c>
      <c r="D188">
        <v>0.98886830769118439</v>
      </c>
    </row>
    <row r="189" spans="1:4" x14ac:dyDescent="0.25">
      <c r="A189" s="1" t="s">
        <v>18</v>
      </c>
      <c r="B189" s="1" t="s">
        <v>17</v>
      </c>
      <c r="C189" s="1" t="s">
        <v>75</v>
      </c>
      <c r="D189">
        <v>0.98886830769118439</v>
      </c>
    </row>
    <row r="190" spans="1:4" x14ac:dyDescent="0.25">
      <c r="A190" s="1" t="s">
        <v>18</v>
      </c>
      <c r="B190" s="1" t="s">
        <v>17</v>
      </c>
      <c r="C190" s="1" t="s">
        <v>76</v>
      </c>
      <c r="D190">
        <v>0.99326905606611193</v>
      </c>
    </row>
    <row r="191" spans="1:4" x14ac:dyDescent="0.25">
      <c r="A191" s="1" t="s">
        <v>18</v>
      </c>
      <c r="B191" s="1" t="s">
        <v>17</v>
      </c>
      <c r="C191" s="1" t="s">
        <v>77</v>
      </c>
      <c r="D191">
        <v>0.99326902767253022</v>
      </c>
    </row>
    <row r="192" spans="1:4" x14ac:dyDescent="0.25">
      <c r="A192" s="1" t="s">
        <v>18</v>
      </c>
      <c r="B192" s="1" t="s">
        <v>17</v>
      </c>
      <c r="C192" s="1" t="s">
        <v>78</v>
      </c>
      <c r="D192">
        <v>0.9932690271220852</v>
      </c>
    </row>
    <row r="193" spans="1:4" x14ac:dyDescent="0.25">
      <c r="A193" s="1" t="s">
        <v>18</v>
      </c>
      <c r="B193" s="1" t="s">
        <v>17</v>
      </c>
      <c r="C193" s="1" t="s">
        <v>79</v>
      </c>
      <c r="D193">
        <v>0.99326897320963115</v>
      </c>
    </row>
    <row r="194" spans="1:4" x14ac:dyDescent="0.25">
      <c r="A194" s="1" t="s">
        <v>19</v>
      </c>
      <c r="B194" s="1" t="s">
        <v>16</v>
      </c>
      <c r="C194" s="1" t="s">
        <v>68</v>
      </c>
      <c r="D194">
        <v>0.99326974008884616</v>
      </c>
    </row>
    <row r="195" spans="1:4" x14ac:dyDescent="0.25">
      <c r="A195" s="1" t="s">
        <v>19</v>
      </c>
      <c r="B195" s="1" t="s">
        <v>16</v>
      </c>
      <c r="C195" s="1" t="s">
        <v>69</v>
      </c>
      <c r="D195">
        <v>0.99326973982222122</v>
      </c>
    </row>
    <row r="196" spans="1:4" x14ac:dyDescent="0.25">
      <c r="A196" s="1" t="s">
        <v>19</v>
      </c>
      <c r="B196" s="1" t="s">
        <v>16</v>
      </c>
      <c r="C196" s="1" t="s">
        <v>70</v>
      </c>
      <c r="D196">
        <v>0.99326974021408398</v>
      </c>
    </row>
    <row r="197" spans="1:4" x14ac:dyDescent="0.25">
      <c r="A197" s="1" t="s">
        <v>19</v>
      </c>
      <c r="B197" s="1" t="s">
        <v>16</v>
      </c>
      <c r="C197" s="1" t="s">
        <v>71</v>
      </c>
      <c r="D197">
        <v>0.98886830769118483</v>
      </c>
    </row>
    <row r="198" spans="1:4" x14ac:dyDescent="0.25">
      <c r="A198" s="1" t="s">
        <v>19</v>
      </c>
      <c r="B198" s="1" t="s">
        <v>16</v>
      </c>
      <c r="C198" s="1" t="s">
        <v>72</v>
      </c>
      <c r="D198">
        <v>0.98886830769118483</v>
      </c>
    </row>
    <row r="199" spans="1:4" x14ac:dyDescent="0.25">
      <c r="A199" s="1" t="s">
        <v>19</v>
      </c>
      <c r="B199" s="1" t="s">
        <v>16</v>
      </c>
      <c r="C199" s="1" t="s">
        <v>73</v>
      </c>
      <c r="D199">
        <v>0.98886830769118483</v>
      </c>
    </row>
    <row r="200" spans="1:4" x14ac:dyDescent="0.25">
      <c r="A200" s="1" t="s">
        <v>19</v>
      </c>
      <c r="B200" s="1" t="s">
        <v>16</v>
      </c>
      <c r="C200" s="1" t="s">
        <v>74</v>
      </c>
      <c r="D200">
        <v>0.98886830769118483</v>
      </c>
    </row>
    <row r="201" spans="1:4" x14ac:dyDescent="0.25">
      <c r="A201" s="1" t="s">
        <v>19</v>
      </c>
      <c r="B201" s="1" t="s">
        <v>16</v>
      </c>
      <c r="C201" s="1" t="s">
        <v>75</v>
      </c>
      <c r="D201">
        <v>0.98886830769118483</v>
      </c>
    </row>
    <row r="202" spans="1:4" x14ac:dyDescent="0.25">
      <c r="A202" s="1" t="s">
        <v>19</v>
      </c>
      <c r="B202" s="1" t="s">
        <v>16</v>
      </c>
      <c r="C202" s="1" t="s">
        <v>76</v>
      </c>
      <c r="D202">
        <v>0.99326974020047198</v>
      </c>
    </row>
    <row r="203" spans="1:4" x14ac:dyDescent="0.25">
      <c r="A203" s="1" t="s">
        <v>19</v>
      </c>
      <c r="B203" s="1" t="s">
        <v>16</v>
      </c>
      <c r="C203" s="1" t="s">
        <v>77</v>
      </c>
      <c r="D203">
        <v>0.9932697402027133</v>
      </c>
    </row>
    <row r="204" spans="1:4" x14ac:dyDescent="0.25">
      <c r="A204" s="1" t="s">
        <v>19</v>
      </c>
      <c r="B204" s="1" t="s">
        <v>16</v>
      </c>
      <c r="C204" s="1" t="s">
        <v>78</v>
      </c>
      <c r="D204">
        <v>0.99326974021241532</v>
      </c>
    </row>
    <row r="205" spans="1:4" x14ac:dyDescent="0.25">
      <c r="A205" s="1" t="s">
        <v>19</v>
      </c>
      <c r="B205" s="1" t="s">
        <v>16</v>
      </c>
      <c r="C205" s="1" t="s">
        <v>79</v>
      </c>
      <c r="D205">
        <v>0.99326974021352843</v>
      </c>
    </row>
    <row r="206" spans="1:4" x14ac:dyDescent="0.25">
      <c r="A206" s="1" t="s">
        <v>22</v>
      </c>
      <c r="B206" s="1" t="s">
        <v>0</v>
      </c>
      <c r="C206" s="1" t="s">
        <v>68</v>
      </c>
      <c r="D206">
        <v>0.99326974021417946</v>
      </c>
    </row>
    <row r="207" spans="1:4" x14ac:dyDescent="0.25">
      <c r="A207" s="1" t="s">
        <v>22</v>
      </c>
      <c r="B207" s="1" t="s">
        <v>0</v>
      </c>
      <c r="C207" s="1" t="s">
        <v>69</v>
      </c>
      <c r="D207">
        <v>0.99326974021417946</v>
      </c>
    </row>
    <row r="208" spans="1:4" x14ac:dyDescent="0.25">
      <c r="A208" s="1" t="s">
        <v>22</v>
      </c>
      <c r="B208" s="1" t="s">
        <v>0</v>
      </c>
      <c r="C208" s="1" t="s">
        <v>70</v>
      </c>
      <c r="D208">
        <v>0.99326974021417946</v>
      </c>
    </row>
    <row r="209" spans="1:4" x14ac:dyDescent="0.25">
      <c r="A209" s="1" t="s">
        <v>22</v>
      </c>
      <c r="B209" s="1" t="s">
        <v>0</v>
      </c>
      <c r="C209" s="1" t="s">
        <v>71</v>
      </c>
      <c r="D209">
        <v>0.98886830769118483</v>
      </c>
    </row>
    <row r="210" spans="1:4" x14ac:dyDescent="0.25">
      <c r="A210" s="1" t="s">
        <v>22</v>
      </c>
      <c r="B210" s="1" t="s">
        <v>0</v>
      </c>
      <c r="C210" s="1" t="s">
        <v>72</v>
      </c>
      <c r="D210">
        <v>0.98886830769118483</v>
      </c>
    </row>
    <row r="211" spans="1:4" x14ac:dyDescent="0.25">
      <c r="A211" s="1" t="s">
        <v>22</v>
      </c>
      <c r="B211" s="1" t="s">
        <v>0</v>
      </c>
      <c r="C211" s="1" t="s">
        <v>73</v>
      </c>
      <c r="D211">
        <v>0.98886830769118483</v>
      </c>
    </row>
    <row r="212" spans="1:4" x14ac:dyDescent="0.25">
      <c r="A212" s="1" t="s">
        <v>22</v>
      </c>
      <c r="B212" s="1" t="s">
        <v>0</v>
      </c>
      <c r="C212" s="1" t="s">
        <v>74</v>
      </c>
      <c r="D212">
        <v>0.98886830769118483</v>
      </c>
    </row>
    <row r="213" spans="1:4" x14ac:dyDescent="0.25">
      <c r="A213" s="1" t="s">
        <v>22</v>
      </c>
      <c r="B213" s="1" t="s">
        <v>0</v>
      </c>
      <c r="C213" s="1" t="s">
        <v>75</v>
      </c>
      <c r="D213">
        <v>0.98886830769118483</v>
      </c>
    </row>
    <row r="214" spans="1:4" x14ac:dyDescent="0.25">
      <c r="A214" s="1" t="s">
        <v>22</v>
      </c>
      <c r="B214" s="1" t="s">
        <v>0</v>
      </c>
      <c r="C214" s="1" t="s">
        <v>76</v>
      </c>
      <c r="D214">
        <v>0.99326974021417946</v>
      </c>
    </row>
    <row r="215" spans="1:4" x14ac:dyDescent="0.25">
      <c r="A215" s="1" t="s">
        <v>22</v>
      </c>
      <c r="B215" s="1" t="s">
        <v>0</v>
      </c>
      <c r="C215" s="1" t="s">
        <v>77</v>
      </c>
      <c r="D215">
        <v>0.99326974021417946</v>
      </c>
    </row>
    <row r="216" spans="1:4" x14ac:dyDescent="0.25">
      <c r="A216" s="1" t="s">
        <v>22</v>
      </c>
      <c r="B216" s="1" t="s">
        <v>0</v>
      </c>
      <c r="C216" s="1" t="s">
        <v>78</v>
      </c>
      <c r="D216">
        <v>0.99326974021417946</v>
      </c>
    </row>
    <row r="217" spans="1:4" x14ac:dyDescent="0.25">
      <c r="A217" s="1" t="s">
        <v>22</v>
      </c>
      <c r="B217" s="1" t="s">
        <v>0</v>
      </c>
      <c r="C217" s="1" t="s">
        <v>79</v>
      </c>
      <c r="D217">
        <v>0.99326974021417946</v>
      </c>
    </row>
    <row r="218" spans="1:4" x14ac:dyDescent="0.25">
      <c r="A218" s="1"/>
      <c r="B218" s="1"/>
      <c r="C218" s="1"/>
    </row>
    <row r="219" spans="1:4" x14ac:dyDescent="0.25">
      <c r="A219" s="1"/>
      <c r="B219" s="1"/>
      <c r="C219" s="1"/>
    </row>
    <row r="220" spans="1:4" x14ac:dyDescent="0.25">
      <c r="A220" s="1"/>
      <c r="B220" s="1"/>
      <c r="C220" s="1"/>
    </row>
    <row r="221" spans="1:4" x14ac:dyDescent="0.25">
      <c r="A221" s="1"/>
      <c r="B221" s="1"/>
      <c r="C221" s="1"/>
    </row>
    <row r="222" spans="1:4" x14ac:dyDescent="0.25">
      <c r="A222" s="1"/>
      <c r="B222" s="1"/>
      <c r="C222" s="1"/>
    </row>
    <row r="223" spans="1:4" x14ac:dyDescent="0.25">
      <c r="A223" s="1"/>
      <c r="B223" s="1"/>
      <c r="C223" s="1"/>
    </row>
    <row r="224" spans="1:4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8" sqref="J18"/>
    </sheetView>
  </sheetViews>
  <sheetFormatPr defaultRowHeight="15" x14ac:dyDescent="0.25"/>
  <sheetData>
    <row r="1" spans="1:15" x14ac:dyDescent="0.25">
      <c r="C1" t="s">
        <v>86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'R'!C2*Q_Sim!$S$7</f>
        <v>366.14533879282942</v>
      </c>
      <c r="E2">
        <f>'R'!D2*Q_Sim!$S$7</f>
        <v>373.59908184279169</v>
      </c>
      <c r="F2">
        <f>'R'!E2*Q_Sim!$S$7</f>
        <v>377.89929492522867</v>
      </c>
      <c r="G2">
        <f>'R'!F2*Q_Sim!$S$7</f>
        <v>372.57593664409774</v>
      </c>
      <c r="H2">
        <f>'R'!G2*Q_Sim!$S$7</f>
        <v>360.00627748046924</v>
      </c>
      <c r="I2">
        <f>'R'!H2*Q_Sim!$S$7</f>
        <v>428.59557668734351</v>
      </c>
      <c r="J2">
        <f>'R'!I2*Q_Sim!$S$7</f>
        <v>441.34122692209513</v>
      </c>
      <c r="K2">
        <f>'R'!J2*Q_Sim!$S$7</f>
        <v>427.95278991366632</v>
      </c>
      <c r="L2">
        <f>'R'!K2*Q_Sim!$S$7</f>
        <v>380.99538216867535</v>
      </c>
      <c r="M2">
        <f>'R'!L2*Q_Sim!$S$7</f>
        <v>358.81212211166542</v>
      </c>
      <c r="N2">
        <f>'R'!M2*Q_Sim!$S$7</f>
        <v>366.13911977014232</v>
      </c>
      <c r="O2">
        <f>'R'!N2*Q_Sim!$S$7</f>
        <v>367.14603635564237</v>
      </c>
    </row>
    <row r="3" spans="1:15" x14ac:dyDescent="0.25">
      <c r="A3" s="1" t="s">
        <v>1</v>
      </c>
      <c r="B3" s="1" t="s">
        <v>3</v>
      </c>
      <c r="C3" s="1" t="str">
        <f t="shared" ref="C3:C20" si="0">A3&amp;B3</f>
        <v>j4j5</v>
      </c>
      <c r="D3">
        <f>'R'!C3*Q_Sim!$S$7</f>
        <v>92.369031512183795</v>
      </c>
      <c r="E3">
        <f>'R'!D3*Q_Sim!$S$7</f>
        <v>94.266671332149613</v>
      </c>
      <c r="F3">
        <f>'R'!E3*Q_Sim!$S$7</f>
        <v>95.361457605954897</v>
      </c>
      <c r="G3">
        <f>'R'!F3*Q_Sim!$S$7</f>
        <v>91.703367131442533</v>
      </c>
      <c r="H3">
        <f>'R'!G3*Q_Sim!$S$7</f>
        <v>88.503272146625434</v>
      </c>
      <c r="I3">
        <f>'R'!H3*Q_Sim!$S$7</f>
        <v>105.96534248176697</v>
      </c>
      <c r="J3">
        <f>'R'!I3*Q_Sim!$S$7</f>
        <v>109.21024282977987</v>
      </c>
      <c r="K3">
        <f>'R'!J3*Q_Sim!$S$7</f>
        <v>105.80169614068693</v>
      </c>
      <c r="L3">
        <f>'R'!K3*Q_Sim!$S$7</f>
        <v>93.832842064118836</v>
      </c>
      <c r="M3">
        <f>'R'!L3*Q_Sim!$S$7</f>
        <v>88.185231549687131</v>
      </c>
      <c r="N3">
        <f>'R'!M3*Q_Sim!$S$7</f>
        <v>92.367448218392596</v>
      </c>
      <c r="O3">
        <f>'R'!N3*Q_Sim!$S$7</f>
        <v>92.623797947008256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>
        <f>'R'!C4*Q_Sim!$S$7</f>
        <v>62.706109621764966</v>
      </c>
      <c r="E4">
        <f>'R'!D4*Q_Sim!$S$7</f>
        <v>65.19737573971959</v>
      </c>
      <c r="F4">
        <f>'R'!E4*Q_Sim!$S$7</f>
        <v>67.033637661811184</v>
      </c>
      <c r="G4">
        <f>'R'!F4*Q_Sim!$S$7</f>
        <v>64.282403408323944</v>
      </c>
      <c r="H4">
        <f>'R'!G4*Q_Sim!$S$7</f>
        <v>69.761187355035858</v>
      </c>
      <c r="I4">
        <f>'R'!H4*Q_Sim!$S$7</f>
        <v>93.986960270079791</v>
      </c>
      <c r="J4">
        <f>'R'!I4*Q_Sim!$S$7</f>
        <v>87.779249026904651</v>
      </c>
      <c r="K4">
        <f>'R'!J4*Q_Sim!$S$7</f>
        <v>81.46616336142678</v>
      </c>
      <c r="L4">
        <f>'R'!K4*Q_Sim!$S$7</f>
        <v>65.240287714690794</v>
      </c>
      <c r="M4">
        <f>'R'!L4*Q_Sim!$S$7</f>
        <v>57.729259419307034</v>
      </c>
      <c r="N4">
        <f>'R'!M4*Q_Sim!$S$7</f>
        <v>62.925382588437287</v>
      </c>
      <c r="O4">
        <f>'R'!N4*Q_Sim!$S$7</f>
        <v>63.046421091505628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>
        <f>'R'!C5*Q_Sim!$S$7</f>
        <v>1.0336733022141029</v>
      </c>
      <c r="E5">
        <f>'R'!D5*Q_Sim!$S$7</f>
        <v>1.0354928868259605</v>
      </c>
      <c r="F5">
        <f>'R'!E5*Q_Sim!$S$7</f>
        <v>1.0490862542204265</v>
      </c>
      <c r="G5">
        <f>'R'!F5*Q_Sim!$S$7</f>
        <v>1.0977175305091824</v>
      </c>
      <c r="H5">
        <f>'R'!G5*Q_Sim!$S$7</f>
        <v>1.3989629110220958</v>
      </c>
      <c r="I5">
        <f>'R'!H5*Q_Sim!$S$7</f>
        <v>1.4566119208761765</v>
      </c>
      <c r="J5">
        <f>'R'!I5*Q_Sim!$S$7</f>
        <v>1.1306445989840641</v>
      </c>
      <c r="K5">
        <f>'R'!J5*Q_Sim!$S$7</f>
        <v>1.069585666181128</v>
      </c>
      <c r="L5">
        <f>'R'!K5*Q_Sim!$S$7</f>
        <v>1.0543309392781333</v>
      </c>
      <c r="M5">
        <f>'R'!L5*Q_Sim!$S$7</f>
        <v>1.0458752225524424</v>
      </c>
      <c r="N5">
        <f>'R'!M5*Q_Sim!$S$7</f>
        <v>1.0406305374947351</v>
      </c>
      <c r="O5">
        <f>'R'!N5*Q_Sim!$S$7</f>
        <v>1.034101439769834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>
        <f>'R'!C6*Q_Sim!$S$7</f>
        <v>66.930053326058399</v>
      </c>
      <c r="E6">
        <f>'R'!D6*Q_Sim!$S$7</f>
        <v>62.886027809583126</v>
      </c>
      <c r="F6">
        <f>'R'!E6*Q_Sim!$S$7</f>
        <v>71.303705458264275</v>
      </c>
      <c r="G6">
        <f>'R'!F6*Q_Sim!$S$7</f>
        <v>74.541672313879587</v>
      </c>
      <c r="H6">
        <f>'R'!G6*Q_Sim!$S$7</f>
        <v>55.268658354722291</v>
      </c>
      <c r="I6">
        <f>'R'!H6*Q_Sim!$S$7</f>
        <v>51.107713782913009</v>
      </c>
      <c r="J6">
        <f>'R'!I6*Q_Sim!$S$7</f>
        <v>45.639130558062483</v>
      </c>
      <c r="K6">
        <f>'R'!J6*Q_Sim!$S$7</f>
        <v>42.261187742267808</v>
      </c>
      <c r="L6">
        <f>'R'!K6*Q_Sim!$S$7</f>
        <v>40.230935443269779</v>
      </c>
      <c r="M6">
        <f>'R'!L6*Q_Sim!$S$7</f>
        <v>41.057874485786009</v>
      </c>
      <c r="N6">
        <f>'R'!M6*Q_Sim!$S$7</f>
        <v>52.698367237972789</v>
      </c>
      <c r="O6">
        <f>'R'!N6*Q_Sim!$S$7</f>
        <v>62.5079886238643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>
        <f>'R'!C7*Q_Sim!$S$7</f>
        <v>68.897933813714801</v>
      </c>
      <c r="E7">
        <f>'R'!D7*Q_Sim!$S$7</f>
        <v>64.610065130364958</v>
      </c>
      <c r="F7">
        <f>'R'!E7*Q_Sim!$S$7</f>
        <v>73.07864579249653</v>
      </c>
      <c r="G7">
        <f>'R'!F7*Q_Sim!$S$7</f>
        <v>76.586431039634093</v>
      </c>
      <c r="H7">
        <f>'R'!G7*Q_Sim!$S$7</f>
        <v>60.413345385209361</v>
      </c>
      <c r="I7">
        <f>'R'!H7*Q_Sim!$S$7</f>
        <v>57.436177373295415</v>
      </c>
      <c r="J7">
        <f>'R'!I7*Q_Sim!$S$7</f>
        <v>52.113043675439499</v>
      </c>
      <c r="K7">
        <f>'R'!J7*Q_Sim!$S$7</f>
        <v>48.320857120610206</v>
      </c>
      <c r="L7">
        <f>'R'!K7*Q_Sim!$S$7</f>
        <v>45.159295323651286</v>
      </c>
      <c r="M7">
        <f>'R'!L7*Q_Sim!$S$7</f>
        <v>43.896270383731249</v>
      </c>
      <c r="N7">
        <f>'R'!M7*Q_Sim!$S$7</f>
        <v>55.328378092532532</v>
      </c>
      <c r="O7">
        <f>'R'!N7*Q_Sim!$S$7</f>
        <v>64.457333636943943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>
        <f>'R'!C8*Q_Sim!$S$7</f>
        <v>117.16136820685782</v>
      </c>
      <c r="E8">
        <f>'R'!D8*Q_Sim!$S$7</f>
        <v>109.86982064041099</v>
      </c>
      <c r="F8">
        <f>'R'!E8*Q_Sim!$S$7</f>
        <v>124.27069512567702</v>
      </c>
      <c r="G8">
        <f>'R'!F8*Q_Sim!$S$7</f>
        <v>130.23570592036444</v>
      </c>
      <c r="H8">
        <f>'R'!G8*Q_Sim!$S$7</f>
        <v>102.73327241455856</v>
      </c>
      <c r="I8">
        <f>'R'!H8*Q_Sim!$S$7</f>
        <v>97.670579553541373</v>
      </c>
      <c r="J8">
        <f>'R'!I8*Q_Sim!$S$7</f>
        <v>88.618557342322561</v>
      </c>
      <c r="K8">
        <f>'R'!J8*Q_Sim!$S$7</f>
        <v>82.169920341672636</v>
      </c>
      <c r="L8">
        <f>'R'!K8*Q_Sim!$S$7</f>
        <v>76.793664693662123</v>
      </c>
      <c r="M8">
        <f>'R'!L8*Q_Sim!$S$7</f>
        <v>74.645882868440538</v>
      </c>
      <c r="N8">
        <f>'R'!M8*Q_Sim!$S$7</f>
        <v>94.086253667843295</v>
      </c>
      <c r="O8">
        <f>'R'!N8*Q_Sim!$S$7</f>
        <v>109.61009977873951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>
        <f>'R'!C9*Q_Sim!$S$7</f>
        <v>102.61672174298977</v>
      </c>
      <c r="E9">
        <f>'R'!D9*Q_Sim!$S$7</f>
        <v>96.230361455416556</v>
      </c>
      <c r="F9">
        <f>'R'!E9*Q_Sim!$S$7</f>
        <v>108.84348260667107</v>
      </c>
      <c r="G9">
        <f>'R'!F9*Q_Sim!$S$7</f>
        <v>114.06798503685539</v>
      </c>
      <c r="H9">
        <f>'R'!G9*Q_Sim!$S$7</f>
        <v>89.979758605805387</v>
      </c>
      <c r="I9">
        <f>'R'!H9*Q_Sim!$S$7</f>
        <v>85.545558557242501</v>
      </c>
      <c r="J9">
        <f>'R'!I9*Q_Sim!$S$7</f>
        <v>77.617272478968644</v>
      </c>
      <c r="K9">
        <f>'R'!J9*Q_Sim!$S$7</f>
        <v>71.969182166861884</v>
      </c>
      <c r="L9">
        <f>'R'!K9*Q_Sim!$S$7</f>
        <v>67.251024310878037</v>
      </c>
      <c r="M9">
        <f>'R'!L9*Q_Sim!$S$7</f>
        <v>65.356941335561245</v>
      </c>
      <c r="N9">
        <f>'R'!M9*Q_Sim!$S$7</f>
        <v>82.406189825730394</v>
      </c>
      <c r="O9">
        <f>'R'!N9*Q_Sim!$S$7</f>
        <v>96.00288285925437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>
        <f>'R'!C10*Q_Sim!$S$7</f>
        <v>460.42345339574308</v>
      </c>
      <c r="E10">
        <f>'R'!D10*Q_Sim!$S$7</f>
        <v>431.76896114253714</v>
      </c>
      <c r="F10">
        <f>'R'!E10*Q_Sim!$S$7</f>
        <v>488.36185068255236</v>
      </c>
      <c r="G10">
        <f>'R'!F10*Q_Sim!$S$7</f>
        <v>511.5985345044852</v>
      </c>
      <c r="H10">
        <f>'R'!G10*Q_Sim!$S$7</f>
        <v>402.90457498507573</v>
      </c>
      <c r="I10">
        <f>'R'!H10*Q_Sim!$S$7</f>
        <v>382.80433403440827</v>
      </c>
      <c r="J10">
        <f>'R'!I10*Q_Sim!$S$7</f>
        <v>347.02673437518058</v>
      </c>
      <c r="K10">
        <f>'R'!J10*Q_Sim!$S$7</f>
        <v>321.88948510836252</v>
      </c>
      <c r="L10">
        <f>'R'!K10*Q_Sim!$S$7</f>
        <v>301.1239529568175</v>
      </c>
      <c r="M10">
        <f>'R'!L10*Q_Sim!$S$7</f>
        <v>292.6217261431612</v>
      </c>
      <c r="N10">
        <f>'R'!M10*Q_Sim!$S$7</f>
        <v>369.74229790516489</v>
      </c>
      <c r="O10">
        <f>'R'!N10*Q_Sim!$S$7</f>
        <v>430.74830408938232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>
        <f>'R'!C11*Q_Sim!$S$7</f>
        <v>73.381373328541699</v>
      </c>
      <c r="E11">
        <f>'R'!D11*Q_Sim!$S$7</f>
        <v>76.260336263545526</v>
      </c>
      <c r="F11">
        <f>'R'!E11*Q_Sim!$S$7</f>
        <v>78.382361676471305</v>
      </c>
      <c r="G11">
        <f>'R'!F11*Q_Sim!$S$7</f>
        <v>75.546649030162115</v>
      </c>
      <c r="H11">
        <f>'R'!G11*Q_Sim!$S$7</f>
        <v>81.878054494154796</v>
      </c>
      <c r="I11">
        <f>'R'!H11*Q_Sim!$S$7</f>
        <v>109.87390037813194</v>
      </c>
      <c r="J11">
        <f>'R'!I11*Q_Sim!$S$7</f>
        <v>102.70013020098963</v>
      </c>
      <c r="K11">
        <f>'R'!J11*Q_Sim!$S$7</f>
        <v>95.404586980847014</v>
      </c>
      <c r="L11">
        <f>'R'!K11*Q_Sim!$S$7</f>
        <v>76.659211890633699</v>
      </c>
      <c r="M11">
        <f>'R'!L11*Q_Sim!$S$7</f>
        <v>67.979299331180314</v>
      </c>
      <c r="N11">
        <f>'R'!M11*Q_Sim!$S$7</f>
        <v>73.634770080959385</v>
      </c>
      <c r="O11">
        <f>'R'!N11*Q_Sim!$S$7</f>
        <v>73.774644886597642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>
        <f>'R'!C12*Q_Sim!$S$7</f>
        <v>454.80108594943255</v>
      </c>
      <c r="E12">
        <f>'R'!D12*Q_Sim!$S$7</f>
        <v>199.84926204308303</v>
      </c>
      <c r="F12">
        <f>'R'!E12*Q_Sim!$S$7</f>
        <v>654.76420142361792</v>
      </c>
      <c r="G12">
        <f>'R'!F12*Q_Sim!$S$7</f>
        <v>747.10576300726905</v>
      </c>
      <c r="H12">
        <f>'R'!G12*Q_Sim!$S$7</f>
        <v>824.79665099043575</v>
      </c>
      <c r="I12">
        <f>'R'!H12*Q_Sim!$S$7</f>
        <v>779.15559438731316</v>
      </c>
      <c r="J12">
        <f>'R'!I12*Q_Sim!$S$7</f>
        <v>710.48808182643393</v>
      </c>
      <c r="K12">
        <f>'R'!J12*Q_Sim!$S$7</f>
        <v>665.9328147419543</v>
      </c>
      <c r="L12">
        <f>'R'!K12*Q_Sim!$S$7</f>
        <v>705.40614997847308</v>
      </c>
      <c r="M12">
        <f>'R'!L12*Q_Sim!$S$7</f>
        <v>766.71520147757099</v>
      </c>
      <c r="N12">
        <f>'R'!M12*Q_Sim!$S$7</f>
        <v>651.57533564727783</v>
      </c>
      <c r="O12">
        <f>'R'!N12*Q_Sim!$S$7</f>
        <v>95.931524513768878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>
        <f>'R'!C13*Q_Sim!$S$7</f>
        <v>298.75325059805283</v>
      </c>
      <c r="E13">
        <f>'R'!D13*Q_Sim!$S$7</f>
        <v>273.00663901114297</v>
      </c>
      <c r="F13">
        <f>'R'!E13*Q_Sim!$S$7</f>
        <v>321.10574858031941</v>
      </c>
      <c r="G13">
        <f>'R'!F13*Q_Sim!$S$7</f>
        <v>357.93763807607309</v>
      </c>
      <c r="H13">
        <f>'R'!G13*Q_Sim!$S$7</f>
        <v>315.31266332232605</v>
      </c>
      <c r="I13">
        <f>'R'!H13*Q_Sim!$S$7</f>
        <v>293.50825033966908</v>
      </c>
      <c r="J13">
        <f>'R'!I13*Q_Sim!$S$7</f>
        <v>250.08196026141886</v>
      </c>
      <c r="K13">
        <f>'R'!J13*Q_Sim!$S$7</f>
        <v>221.41404695393931</v>
      </c>
      <c r="L13">
        <f>'R'!K13*Q_Sim!$S$7</f>
        <v>224.50178925351432</v>
      </c>
      <c r="M13">
        <f>'R'!L13*Q_Sim!$S$7</f>
        <v>236.48571319956719</v>
      </c>
      <c r="N13">
        <f>'R'!M13*Q_Sim!$S$7</f>
        <v>249.64848310776941</v>
      </c>
      <c r="O13">
        <f>'R'!N13*Q_Sim!$S$7</f>
        <v>268.68549396349221</v>
      </c>
    </row>
    <row r="14" spans="1:15" x14ac:dyDescent="0.25">
      <c r="A14" s="1" t="s">
        <v>12</v>
      </c>
      <c r="B14" s="1" t="s">
        <v>13</v>
      </c>
      <c r="C14" s="1" t="str">
        <f t="shared" si="0"/>
        <v>j21j23</v>
      </c>
      <c r="D14">
        <f>'R'!C14*Q_Sim!$S$7</f>
        <v>70.919032081496454</v>
      </c>
      <c r="E14">
        <f>'R'!D14*Q_Sim!$S$7</f>
        <v>63.947013306498405</v>
      </c>
      <c r="F14">
        <f>'R'!E14*Q_Sim!$S$7</f>
        <v>70.005086857354357</v>
      </c>
      <c r="G14">
        <f>'R'!F14*Q_Sim!$S$7</f>
        <v>80.568385775460044</v>
      </c>
      <c r="H14">
        <f>'R'!G14*Q_Sim!$S$7</f>
        <v>78.26811804170444</v>
      </c>
      <c r="I14">
        <f>'R'!H14*Q_Sim!$S$7</f>
        <v>65.590788188189336</v>
      </c>
      <c r="J14">
        <f>'R'!I14*Q_Sim!$S$7</f>
        <v>65.612484931510025</v>
      </c>
      <c r="K14">
        <f>'R'!J14*Q_Sim!$S$7</f>
        <v>65.472940287859828</v>
      </c>
      <c r="L14">
        <f>'R'!K14*Q_Sim!$S$7</f>
        <v>64.73409002435524</v>
      </c>
      <c r="M14">
        <f>'R'!L14*Q_Sim!$S$7</f>
        <v>61.385924525349083</v>
      </c>
      <c r="N14">
        <f>'R'!M14*Q_Sim!$S$7</f>
        <v>62.510351686820492</v>
      </c>
      <c r="O14">
        <f>'R'!N14*Q_Sim!$S$7</f>
        <v>76.867204582897344</v>
      </c>
    </row>
    <row r="15" spans="1:15" x14ac:dyDescent="0.25">
      <c r="A15" s="1" t="s">
        <v>14</v>
      </c>
      <c r="B15" s="1" t="s">
        <v>5</v>
      </c>
      <c r="C15" s="1" t="str">
        <f t="shared" si="0"/>
        <v>j24j7</v>
      </c>
      <c r="D15">
        <f>'R'!C15*Q_Sim!$S$7</f>
        <v>230.4994314150826</v>
      </c>
      <c r="E15">
        <f>'R'!D15*Q_Sim!$S$7</f>
        <v>182.55082782119885</v>
      </c>
      <c r="F15">
        <f>'R'!E15*Q_Sim!$S$7</f>
        <v>225.69661735796362</v>
      </c>
      <c r="G15">
        <f>'R'!F15*Q_Sim!$S$7</f>
        <v>261.06786931377815</v>
      </c>
      <c r="H15">
        <f>'R'!G15*Q_Sim!$S$7</f>
        <v>253.52307100406682</v>
      </c>
      <c r="I15">
        <f>'R'!H15*Q_Sim!$S$7</f>
        <v>208.84258739691438</v>
      </c>
      <c r="J15">
        <f>'R'!I15*Q_Sim!$S$7</f>
        <v>206.64199656837036</v>
      </c>
      <c r="K15">
        <f>'R'!J15*Q_Sim!$S$7</f>
        <v>206.64199656837036</v>
      </c>
      <c r="L15">
        <f>'R'!K15*Q_Sim!$S$7</f>
        <v>157.85812192330533</v>
      </c>
      <c r="M15">
        <f>'R'!L15*Q_Sim!$S$7</f>
        <v>144.92581564408843</v>
      </c>
      <c r="N15">
        <f>'R'!M15*Q_Sim!$S$7</f>
        <v>155.52319418956139</v>
      </c>
      <c r="O15">
        <f>'R'!N15*Q_Sim!$S$7</f>
        <v>249.79251367963741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>
        <f>'R'!C16*Q_Sim!$S$7</f>
        <v>44.11839556087358</v>
      </c>
      <c r="E16">
        <f>'R'!D16*Q_Sim!$S$7</f>
        <v>44.111135479226974</v>
      </c>
      <c r="F16">
        <f>'R'!E16*Q_Sim!$S$7</f>
        <v>44.319838616333008</v>
      </c>
      <c r="G16">
        <f>'R'!F16*Q_Sim!$S$7</f>
        <v>44.253565773172085</v>
      </c>
      <c r="H16">
        <f>'R'!G16*Q_Sim!$S$7</f>
        <v>43.807108666337797</v>
      </c>
      <c r="I16">
        <f>'R'!H16*Q_Sim!$S$7</f>
        <v>43.822323046406929</v>
      </c>
      <c r="J16">
        <f>'R'!I16*Q_Sim!$S$7</f>
        <v>44.084332945321506</v>
      </c>
      <c r="K16">
        <f>'R'!J16*Q_Sim!$S$7</f>
        <v>44.05536521735133</v>
      </c>
      <c r="L16">
        <f>'R'!K16*Q_Sim!$S$7</f>
        <v>44.34395367852494</v>
      </c>
      <c r="M16">
        <f>'R'!L16*Q_Sim!$S$7</f>
        <v>44.308854120023099</v>
      </c>
      <c r="N16">
        <f>'R'!M16*Q_Sim!$S$7</f>
        <v>44.308187577511177</v>
      </c>
      <c r="O16">
        <f>'R'!N16*Q_Sim!$S$7</f>
        <v>44.245278445978435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>
        <f>'R'!C17*Q_Sim!$S$7</f>
        <v>70.9653016844061</v>
      </c>
      <c r="E17">
        <f>'R'!D17*Q_Sim!$S$7</f>
        <v>70.95362370115771</v>
      </c>
      <c r="F17">
        <f>'R'!E17*Q_Sim!$S$7</f>
        <v>71.289326776913882</v>
      </c>
      <c r="G17">
        <f>'R'!F17*Q_Sim!$S$7</f>
        <v>71.18272561319047</v>
      </c>
      <c r="H17">
        <f>'R'!G17*Q_Sim!$S$7</f>
        <v>70.464590629520757</v>
      </c>
      <c r="I17">
        <f>'R'!H17*Q_Sim!$S$7</f>
        <v>70.489063257272079</v>
      </c>
      <c r="J17">
        <f>'R'!I17*Q_Sim!$S$7</f>
        <v>70.910511301435847</v>
      </c>
      <c r="K17">
        <f>'R'!J17*Q_Sim!$S$7</f>
        <v>70.863916144735754</v>
      </c>
      <c r="L17">
        <f>'R'!K17*Q_Sim!$S$7</f>
        <v>71.328116325849919</v>
      </c>
      <c r="M17">
        <f>'R'!L17*Q_Sim!$S$7</f>
        <v>71.271657999874876</v>
      </c>
      <c r="N17">
        <f>'R'!M17*Q_Sim!$S$7</f>
        <v>71.270585853214897</v>
      </c>
      <c r="O17">
        <f>'R'!N17*Q_Sim!$S$7</f>
        <v>71.169395285399119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>
        <f>'R'!C18*Q_Sim!$S$7</f>
        <v>66.245200324284397</v>
      </c>
      <c r="E18">
        <f>'R'!D18*Q_Sim!$S$7</f>
        <v>65.621429807394023</v>
      </c>
      <c r="F18">
        <f>'R'!E18*Q_Sim!$S$7</f>
        <v>70.172966350553722</v>
      </c>
      <c r="G18">
        <f>'R'!F18*Q_Sim!$S$7</f>
        <v>78.68479884926947</v>
      </c>
      <c r="H18">
        <f>'R'!G18*Q_Sim!$S$7</f>
        <v>80.027160160294486</v>
      </c>
      <c r="I18">
        <f>'R'!H18*Q_Sim!$S$7</f>
        <v>72.35537976507274</v>
      </c>
      <c r="J18">
        <f>'R'!I18*Q_Sim!$S$7</f>
        <v>67.795764651853403</v>
      </c>
      <c r="K18">
        <f>'R'!J18*Q_Sim!$S$7</f>
        <v>66.947441198634777</v>
      </c>
      <c r="L18">
        <f>'R'!K18*Q_Sim!$S$7</f>
        <v>67.455918198096043</v>
      </c>
      <c r="M18">
        <f>'R'!L18*Q_Sim!$S$7</f>
        <v>67.553593845821439</v>
      </c>
      <c r="N18">
        <f>'R'!M18*Q_Sim!$S$7</f>
        <v>68.577590529178309</v>
      </c>
      <c r="O18">
        <f>'R'!N18*Q_Sim!$S$7</f>
        <v>69.12297599621067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>
        <f>'R'!C19*Q_Sim!$S$7</f>
        <v>143.80401990633771</v>
      </c>
      <c r="E19">
        <f>'R'!D19*Q_Sim!$S$7</f>
        <v>146.73148640766598</v>
      </c>
      <c r="F19">
        <f>'R'!E19*Q_Sim!$S$7</f>
        <v>148.42040024102806</v>
      </c>
      <c r="G19">
        <f>'R'!F19*Q_Sim!$S$7</f>
        <v>146.33043672967719</v>
      </c>
      <c r="H19">
        <f>'R'!G19*Q_Sim!$S$7</f>
        <v>141.39606352247307</v>
      </c>
      <c r="I19">
        <f>'R'!H19*Q_Sim!$S$7</f>
        <v>168.33538467654688</v>
      </c>
      <c r="J19">
        <f>'R'!I19*Q_Sim!$S$7</f>
        <v>173.3420458795037</v>
      </c>
      <c r="K19">
        <f>'R'!J19*Q_Sim!$S$7</f>
        <v>168.08292940208631</v>
      </c>
      <c r="L19">
        <f>'R'!K19*Q_Sim!$S$7</f>
        <v>149.63877825254136</v>
      </c>
      <c r="M19">
        <f>'R'!L19*Q_Sim!$S$7</f>
        <v>140.92627632272516</v>
      </c>
      <c r="N19">
        <f>'R'!M19*Q_Sim!$S$7</f>
        <v>143.80157737773624</v>
      </c>
      <c r="O19">
        <f>'R'!N19*Q_Sim!$S$7</f>
        <v>144.19704507147412</v>
      </c>
    </row>
    <row r="20" spans="1:15" x14ac:dyDescent="0.25">
      <c r="A20" s="1" t="s">
        <v>22</v>
      </c>
      <c r="B20" s="1" t="s">
        <v>0</v>
      </c>
      <c r="C20" s="1" t="str">
        <f t="shared" si="0"/>
        <v>j37j1</v>
      </c>
      <c r="D20">
        <f>'R'!C20*Q_Sim!$S$7</f>
        <v>0</v>
      </c>
      <c r="E20">
        <f>'R'!D20*Q_Sim!$S$7</f>
        <v>0</v>
      </c>
      <c r="F20">
        <f>'R'!E20*Q_Sim!$S$7</f>
        <v>0</v>
      </c>
      <c r="G20">
        <f>'R'!F20*Q_Sim!$S$7</f>
        <v>0</v>
      </c>
      <c r="H20">
        <f>'R'!G20*Q_Sim!$S$7</f>
        <v>0</v>
      </c>
      <c r="I20">
        <f>'R'!H20*Q_Sim!$S$7</f>
        <v>0</v>
      </c>
      <c r="J20">
        <f>'R'!I20*Q_Sim!$S$7</f>
        <v>0</v>
      </c>
      <c r="K20">
        <f>'R'!J20*Q_Sim!$S$7</f>
        <v>0</v>
      </c>
      <c r="L20">
        <f>'R'!K20*Q_Sim!$S$7</f>
        <v>0</v>
      </c>
      <c r="M20">
        <f>'R'!L20*Q_Sim!$S$7</f>
        <v>0</v>
      </c>
      <c r="N20">
        <f>'R'!M20*Q_Sim!$S$7</f>
        <v>0</v>
      </c>
      <c r="O20">
        <f>'R'!N20*Q_Sim!$S$7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25" sqref="I25"/>
    </sheetView>
  </sheetViews>
  <sheetFormatPr defaultRowHeight="15" x14ac:dyDescent="0.25"/>
  <sheetData>
    <row r="1" spans="1:14" x14ac:dyDescent="0.25"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 x14ac:dyDescent="0.25">
      <c r="A2" s="1" t="s">
        <v>0</v>
      </c>
      <c r="B2" s="1" t="s">
        <v>1</v>
      </c>
      <c r="C2">
        <v>1.4817376186268862</v>
      </c>
      <c r="D2">
        <v>1.5119018466165726</v>
      </c>
      <c r="E2">
        <v>1.5293041915798211</v>
      </c>
      <c r="F2">
        <v>1.5077613248903623</v>
      </c>
      <c r="G2">
        <v>1.4568937188804854</v>
      </c>
      <c r="H2">
        <v>1.7344647654085021</v>
      </c>
      <c r="I2">
        <v>1.786044582016185</v>
      </c>
      <c r="J2">
        <v>1.7318634996202948</v>
      </c>
      <c r="K2">
        <v>1.5418336121489615</v>
      </c>
      <c r="L2">
        <v>1.4520611435477619</v>
      </c>
      <c r="M2">
        <v>1.4817124511349362</v>
      </c>
      <c r="N2">
        <v>1.4857872979934921</v>
      </c>
    </row>
    <row r="3" spans="1:14" x14ac:dyDescent="0.25">
      <c r="A3" s="1" t="s">
        <v>1</v>
      </c>
      <c r="B3" s="1" t="s">
        <v>3</v>
      </c>
      <c r="C3">
        <v>0.37380420911264495</v>
      </c>
      <c r="D3">
        <v>0.38148368501999402</v>
      </c>
      <c r="E3">
        <v>0.38591412789167429</v>
      </c>
      <c r="F3">
        <v>0.37111036093318639</v>
      </c>
      <c r="G3">
        <v>0.35816003596710599</v>
      </c>
      <c r="H3">
        <v>0.42882652758487266</v>
      </c>
      <c r="I3">
        <v>0.44195817342310273</v>
      </c>
      <c r="J3">
        <v>0.4281642743372186</v>
      </c>
      <c r="K3">
        <v>0.37972804025711943</v>
      </c>
      <c r="L3">
        <v>0.35687297133236906</v>
      </c>
      <c r="M3">
        <v>0.37379780174998534</v>
      </c>
      <c r="N3">
        <v>0.37483521229757544</v>
      </c>
    </row>
    <row r="4" spans="1:14" x14ac:dyDescent="0.25">
      <c r="A4" s="1" t="s">
        <v>3</v>
      </c>
      <c r="B4" s="1" t="s">
        <v>2</v>
      </c>
      <c r="C4">
        <v>0.25376262292630919</v>
      </c>
      <c r="D4">
        <v>0.26384441923472152</v>
      </c>
      <c r="E4">
        <v>0.27127550760139529</v>
      </c>
      <c r="F4">
        <v>0.26014165757209451</v>
      </c>
      <c r="G4">
        <v>0.28231350961570467</v>
      </c>
      <c r="H4">
        <v>0.38035173450990045</v>
      </c>
      <c r="I4">
        <v>0.35523001834955853</v>
      </c>
      <c r="J4">
        <v>0.32968186703075797</v>
      </c>
      <c r="K4">
        <v>0.26401807783655989</v>
      </c>
      <c r="L4">
        <v>0.23362202468309273</v>
      </c>
      <c r="M4">
        <v>0.25464998914142339</v>
      </c>
      <c r="N4">
        <v>0.25513981458584922</v>
      </c>
    </row>
    <row r="5" spans="1:14" x14ac:dyDescent="0.25">
      <c r="A5" s="1" t="s">
        <v>4</v>
      </c>
      <c r="B5" s="1" t="s">
        <v>3</v>
      </c>
      <c r="C5">
        <v>4.1831274496369744E-3</v>
      </c>
      <c r="D5">
        <v>4.1904910473234925E-3</v>
      </c>
      <c r="E5">
        <v>4.2455014535698289E-3</v>
      </c>
      <c r="F5">
        <v>4.4423052467205577E-3</v>
      </c>
      <c r="G5">
        <v>5.6614020518723383E-3</v>
      </c>
      <c r="H5">
        <v>5.894699318086386E-3</v>
      </c>
      <c r="I5">
        <v>4.575556365500855E-3</v>
      </c>
      <c r="J5">
        <v>4.3284596306752549E-3</v>
      </c>
      <c r="K5">
        <v>4.2667259410192017E-3</v>
      </c>
      <c r="L5">
        <v>4.2325068694171516E-3</v>
      </c>
      <c r="M5">
        <v>4.2112823819677771E-3</v>
      </c>
      <c r="N5">
        <v>4.1848600608573316E-3</v>
      </c>
    </row>
    <row r="6" spans="1:14" x14ac:dyDescent="0.25">
      <c r="A6" s="1" t="s">
        <v>5</v>
      </c>
      <c r="B6" s="1" t="s">
        <v>6</v>
      </c>
      <c r="C6">
        <v>0.27085631666620164</v>
      </c>
      <c r="D6">
        <v>0.25449072600156419</v>
      </c>
      <c r="E6">
        <v>0.28855585892022434</v>
      </c>
      <c r="F6">
        <v>0.30165944591016247</v>
      </c>
      <c r="G6">
        <v>0.22366432544308815</v>
      </c>
      <c r="H6">
        <v>0.20682558014757685</v>
      </c>
      <c r="I6">
        <v>0.18469500896082261</v>
      </c>
      <c r="J6">
        <v>0.17102495935638007</v>
      </c>
      <c r="K6">
        <v>0.16280881978555448</v>
      </c>
      <c r="L6">
        <v>0.16615532336702132</v>
      </c>
      <c r="M6">
        <v>0.21326272631016802</v>
      </c>
      <c r="N6">
        <v>0.25296085569202681</v>
      </c>
    </row>
    <row r="7" spans="1:14" x14ac:dyDescent="0.25">
      <c r="A7" s="1" t="s">
        <v>6</v>
      </c>
      <c r="B7" s="1" t="s">
        <v>7</v>
      </c>
      <c r="C7">
        <v>0.27882004647124542</v>
      </c>
      <c r="D7">
        <v>0.26146765751881768</v>
      </c>
      <c r="E7">
        <v>0.29573878762476863</v>
      </c>
      <c r="F7">
        <v>0.30993429090738456</v>
      </c>
      <c r="G7">
        <v>0.24448413523301366</v>
      </c>
      <c r="H7">
        <v>0.23243596372065817</v>
      </c>
      <c r="I7">
        <v>0.21089400588746993</v>
      </c>
      <c r="J7">
        <v>0.19554757134410686</v>
      </c>
      <c r="K7">
        <v>0.18275318465708074</v>
      </c>
      <c r="L7">
        <v>0.17764190405765082</v>
      </c>
      <c r="M7">
        <v>0.22390600264804647</v>
      </c>
      <c r="N7">
        <v>0.2608495750925956</v>
      </c>
    </row>
    <row r="8" spans="1:14" x14ac:dyDescent="0.25">
      <c r="A8" s="1" t="s">
        <v>7</v>
      </c>
      <c r="B8" s="1" t="s">
        <v>8</v>
      </c>
      <c r="C8">
        <v>0.47413523628147058</v>
      </c>
      <c r="D8">
        <v>0.44462739012717412</v>
      </c>
      <c r="E8">
        <v>0.5029056616362273</v>
      </c>
      <c r="F8">
        <v>0.52704520392603038</v>
      </c>
      <c r="G8">
        <v>0.41574680405101561</v>
      </c>
      <c r="H8">
        <v>0.39525881289303599</v>
      </c>
      <c r="I8">
        <v>0.35862657860260261</v>
      </c>
      <c r="J8">
        <v>0.33252987049145905</v>
      </c>
      <c r="K8">
        <v>0.31077293575271081</v>
      </c>
      <c r="L8">
        <v>0.30208117106296661</v>
      </c>
      <c r="M8">
        <v>0.38075356063510124</v>
      </c>
      <c r="N8">
        <v>0.44357633708810051</v>
      </c>
    </row>
    <row r="9" spans="1:14" x14ac:dyDescent="0.25">
      <c r="A9" s="1" t="s">
        <v>8</v>
      </c>
      <c r="B9" s="1" t="s">
        <v>9</v>
      </c>
      <c r="C9">
        <v>0.41527514021635076</v>
      </c>
      <c r="D9">
        <v>0.3894304570219641</v>
      </c>
      <c r="E9">
        <v>0.44047394745592805</v>
      </c>
      <c r="F9">
        <v>0.46161675870933538</v>
      </c>
      <c r="G9">
        <v>0.36413516468832136</v>
      </c>
      <c r="H9">
        <v>0.3461905937096631</v>
      </c>
      <c r="I9">
        <v>0.31410595821451837</v>
      </c>
      <c r="J9">
        <v>0.29124894761746156</v>
      </c>
      <c r="K9">
        <v>0.27215524015997872</v>
      </c>
      <c r="L9">
        <v>0.26449015829226824</v>
      </c>
      <c r="M9">
        <v>0.33348601917224296</v>
      </c>
      <c r="N9">
        <v>0.38850988380238621</v>
      </c>
    </row>
    <row r="10" spans="1:14" x14ac:dyDescent="0.25">
      <c r="A10" s="1" t="s">
        <v>9</v>
      </c>
      <c r="B10" s="1" t="s">
        <v>10</v>
      </c>
      <c r="C10">
        <v>1.8632676129207526</v>
      </c>
      <c r="D10">
        <v>1.7473069966960255</v>
      </c>
      <c r="E10">
        <v>1.9763302956261903</v>
      </c>
      <c r="F10">
        <v>2.0703658189640364</v>
      </c>
      <c r="G10">
        <v>1.6304969699752339</v>
      </c>
      <c r="H10">
        <v>1.5491541806384552</v>
      </c>
      <c r="I10">
        <v>1.4043673714057268</v>
      </c>
      <c r="J10">
        <v>1.3026405325765145</v>
      </c>
      <c r="K10">
        <v>1.2186054052656081</v>
      </c>
      <c r="L10">
        <v>1.1841981140150128</v>
      </c>
      <c r="M10">
        <v>1.4962939957392709</v>
      </c>
      <c r="N10">
        <v>1.7431765441375893</v>
      </c>
    </row>
    <row r="11" spans="1:14" x14ac:dyDescent="0.25">
      <c r="A11" s="1" t="s">
        <v>2</v>
      </c>
      <c r="B11" s="1" t="s">
        <v>5</v>
      </c>
      <c r="C11">
        <v>0.29696388250056643</v>
      </c>
      <c r="D11">
        <v>0.30861463216596458</v>
      </c>
      <c r="E11">
        <v>0.31720216435299442</v>
      </c>
      <c r="F11">
        <v>0.30572644239650176</v>
      </c>
      <c r="G11">
        <v>0.3313487313097192</v>
      </c>
      <c r="H11">
        <v>0.444643900240003</v>
      </c>
      <c r="I11">
        <v>0.41561268227092812</v>
      </c>
      <c r="J11">
        <v>0.3860886662797805</v>
      </c>
      <c r="K11">
        <v>0.31022882456223688</v>
      </c>
      <c r="L11">
        <v>0.27510246460873433</v>
      </c>
      <c r="M11">
        <v>0.29798934277744193</v>
      </c>
      <c r="N11">
        <v>0.29855539603404124</v>
      </c>
    </row>
    <row r="12" spans="1:14" x14ac:dyDescent="0.25">
      <c r="A12" s="1" t="s">
        <v>11</v>
      </c>
      <c r="B12" s="1" t="s">
        <v>10</v>
      </c>
      <c r="C12">
        <v>1.8405146990685426</v>
      </c>
      <c r="D12">
        <v>0.80876127113995566</v>
      </c>
      <c r="E12">
        <v>2.6497367186982381</v>
      </c>
      <c r="F12">
        <v>3.0234297609539675</v>
      </c>
      <c r="G12">
        <v>3.3378336305450014</v>
      </c>
      <c r="H12">
        <v>3.1531308271563425</v>
      </c>
      <c r="I12">
        <v>2.8752432624137549</v>
      </c>
      <c r="J12">
        <v>2.6949344933202983</v>
      </c>
      <c r="K12">
        <v>2.8546774138377549</v>
      </c>
      <c r="L12">
        <v>3.1027863431171943</v>
      </c>
      <c r="M12">
        <v>2.6368318367266874</v>
      </c>
      <c r="N12">
        <v>0.38822110682312044</v>
      </c>
    </row>
    <row r="13" spans="1:14" x14ac:dyDescent="0.25">
      <c r="A13" s="1" t="s">
        <v>10</v>
      </c>
      <c r="B13" s="1" t="s">
        <v>12</v>
      </c>
      <c r="C13">
        <v>1.2090115131813048</v>
      </c>
      <c r="D13">
        <v>1.1048186725287985</v>
      </c>
      <c r="E13">
        <v>1.2994688633685376</v>
      </c>
      <c r="F13">
        <v>1.4485222322053484</v>
      </c>
      <c r="G13">
        <v>1.2760250790423946</v>
      </c>
      <c r="H13">
        <v>1.1877857501600464</v>
      </c>
      <c r="I13">
        <v>1.0120457889236287</v>
      </c>
      <c r="J13">
        <v>0.89603085961911655</v>
      </c>
      <c r="K13">
        <v>0.90852650939849144</v>
      </c>
      <c r="L13">
        <v>0.95702372907681521</v>
      </c>
      <c r="M13">
        <v>1.0102915691171024</v>
      </c>
      <c r="N13">
        <v>1.0873316189075308</v>
      </c>
    </row>
    <row r="14" spans="1:14" x14ac:dyDescent="0.25">
      <c r="A14" s="1" t="s">
        <v>14</v>
      </c>
      <c r="B14" s="1" t="s">
        <v>5</v>
      </c>
      <c r="C14">
        <v>0.28699914099198209</v>
      </c>
      <c r="D14">
        <v>0.25878438198194642</v>
      </c>
      <c r="E14">
        <v>0.28330053588494847</v>
      </c>
      <c r="F14">
        <v>0.32604869003423298</v>
      </c>
      <c r="G14">
        <v>0.31673983676504575</v>
      </c>
      <c r="H14">
        <v>0.26543650293147336</v>
      </c>
      <c r="I14">
        <v>0.26552430653669185</v>
      </c>
      <c r="J14">
        <v>0.26495958939825687</v>
      </c>
      <c r="K14">
        <v>0.26196956845854863</v>
      </c>
      <c r="L14">
        <v>0.24842002338002137</v>
      </c>
      <c r="M14">
        <v>0.25297041866854569</v>
      </c>
      <c r="N14">
        <v>0.31107054112632759</v>
      </c>
    </row>
    <row r="15" spans="1:14" x14ac:dyDescent="0.25">
      <c r="A15" s="1" t="s">
        <v>16</v>
      </c>
      <c r="B15" s="1" t="s">
        <v>14</v>
      </c>
      <c r="C15">
        <v>0.93279810614517777</v>
      </c>
      <c r="D15">
        <v>0.73875699137931305</v>
      </c>
      <c r="E15">
        <v>0.91336180719578752</v>
      </c>
      <c r="F15">
        <v>1.056504185612122</v>
      </c>
      <c r="G15">
        <v>1.0259714700590306</v>
      </c>
      <c r="H15">
        <v>0.84515596767564682</v>
      </c>
      <c r="I15">
        <v>0.83625049253124262</v>
      </c>
      <c r="J15">
        <v>0.83625049253124262</v>
      </c>
      <c r="K15">
        <v>0.63882915574106958</v>
      </c>
      <c r="L15">
        <v>0.58649396891963446</v>
      </c>
      <c r="M15">
        <v>0.629380038428064</v>
      </c>
      <c r="N15">
        <v>1.0108744401629903</v>
      </c>
    </row>
    <row r="16" spans="1:14" x14ac:dyDescent="0.25">
      <c r="A16" s="1" t="s">
        <v>17</v>
      </c>
      <c r="B16" s="1" t="s">
        <v>15</v>
      </c>
      <c r="C16">
        <v>0.17854081275904543</v>
      </c>
      <c r="D16">
        <v>0.17851143225095117</v>
      </c>
      <c r="E16">
        <v>0.1793560238833205</v>
      </c>
      <c r="F16">
        <v>0.17908782720183697</v>
      </c>
      <c r="G16">
        <v>0.17728107938830276</v>
      </c>
      <c r="H16">
        <v>0.17734264980011474</v>
      </c>
      <c r="I16">
        <v>0.17840296624427418</v>
      </c>
      <c r="J16">
        <v>0.1782857380080741</v>
      </c>
      <c r="K16">
        <v>0.17945361407781299</v>
      </c>
      <c r="L16">
        <v>0.17931157120379787</v>
      </c>
      <c r="M16">
        <v>0.1793088738019476</v>
      </c>
      <c r="N16">
        <v>0.1790542895784954</v>
      </c>
    </row>
    <row r="17" spans="1:14" x14ac:dyDescent="0.25">
      <c r="A17" s="1" t="s">
        <v>18</v>
      </c>
      <c r="B17" s="1" t="s">
        <v>17</v>
      </c>
      <c r="C17">
        <v>0.2871863874320329</v>
      </c>
      <c r="D17">
        <v>0.28713912831043414</v>
      </c>
      <c r="E17">
        <v>0.28849767046114583</v>
      </c>
      <c r="F17">
        <v>0.28806627085628084</v>
      </c>
      <c r="G17">
        <v>0.28516008167997264</v>
      </c>
      <c r="H17">
        <v>0.28525911889094829</v>
      </c>
      <c r="I17">
        <v>0.28696465861840481</v>
      </c>
      <c r="J17">
        <v>0.28677609470890381</v>
      </c>
      <c r="K17">
        <v>0.28865464619667641</v>
      </c>
      <c r="L17">
        <v>0.28842616745717436</v>
      </c>
      <c r="M17">
        <v>0.28842182863356947</v>
      </c>
      <c r="N17">
        <v>0.28801232493354373</v>
      </c>
    </row>
    <row r="18" spans="1:14" x14ac:dyDescent="0.25">
      <c r="A18" s="1" t="s">
        <v>19</v>
      </c>
      <c r="B18" s="1" t="s">
        <v>16</v>
      </c>
      <c r="C18">
        <v>0.26808481489233293</v>
      </c>
      <c r="D18">
        <v>0.26556050516517898</v>
      </c>
      <c r="E18">
        <v>0.28397992009147599</v>
      </c>
      <c r="F18">
        <v>0.31842608417041907</v>
      </c>
      <c r="G18">
        <v>0.32385842767339207</v>
      </c>
      <c r="H18">
        <v>0.29281183385105136</v>
      </c>
      <c r="I18">
        <v>0.2743597261115629</v>
      </c>
      <c r="J18">
        <v>0.27092668289014227</v>
      </c>
      <c r="K18">
        <v>0.27298441630494502</v>
      </c>
      <c r="L18">
        <v>0.27337969562800191</v>
      </c>
      <c r="M18">
        <v>0.27752366319039534</v>
      </c>
      <c r="N18">
        <v>0.27973075987451146</v>
      </c>
    </row>
    <row r="19" spans="1:14" x14ac:dyDescent="0.25">
      <c r="A19" s="1" t="s">
        <v>22</v>
      </c>
      <c r="B19" s="1" t="s">
        <v>0</v>
      </c>
      <c r="C19">
        <v>0.58195422262511443</v>
      </c>
      <c r="D19">
        <v>0.59380125925977301</v>
      </c>
      <c r="E19">
        <v>0.60063605106611606</v>
      </c>
      <c r="F19">
        <v>0.59217826879163427</v>
      </c>
      <c r="G19">
        <v>0.57220956884978991</v>
      </c>
      <c r="H19">
        <v>0.68122913388335682</v>
      </c>
      <c r="I19">
        <v>0.70149037296562844</v>
      </c>
      <c r="J19">
        <v>0.68020748363260575</v>
      </c>
      <c r="K19">
        <v>0.60556665195624115</v>
      </c>
      <c r="L19">
        <v>0.57030840749973455</v>
      </c>
      <c r="M19">
        <v>0.58194433806253798</v>
      </c>
      <c r="N19">
        <v>0.58354473904181847</v>
      </c>
    </row>
    <row r="20" spans="1:14" x14ac:dyDescent="0.25">
      <c r="A20" s="1"/>
      <c r="B20" s="1"/>
    </row>
    <row r="21" spans="1:14" x14ac:dyDescent="0.25">
      <c r="A21" s="1"/>
      <c r="B21" s="1"/>
    </row>
    <row r="22" spans="1:14" x14ac:dyDescent="0.25">
      <c r="A22" s="1"/>
      <c r="B22" s="1"/>
    </row>
    <row r="23" spans="1:14" x14ac:dyDescent="0.25">
      <c r="A23" s="1"/>
      <c r="B23" s="1"/>
    </row>
    <row r="24" spans="1:14" x14ac:dyDescent="0.25">
      <c r="A24" s="1"/>
      <c r="B24" s="1"/>
    </row>
    <row r="25" spans="1:14" x14ac:dyDescent="0.25">
      <c r="A25" s="1"/>
      <c r="B2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J1" zoomScale="70" zoomScaleNormal="70" workbookViewId="0">
      <selection activeCell="R148" sqref="R148"/>
    </sheetView>
  </sheetViews>
  <sheetFormatPr defaultRowHeight="15" x14ac:dyDescent="0.25"/>
  <sheetData>
    <row r="1" spans="1:32" x14ac:dyDescent="0.25">
      <c r="A1" t="s">
        <v>169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168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</f>
        <v>1.4817376186268862</v>
      </c>
      <c r="E2">
        <f>'R'!D2</f>
        <v>1.5119018466165726</v>
      </c>
      <c r="F2">
        <f>'R'!E2</f>
        <v>1.5293041915798211</v>
      </c>
      <c r="G2">
        <f>'R'!F2</f>
        <v>1.5077613248903623</v>
      </c>
      <c r="H2">
        <f>'R'!G2</f>
        <v>1.4568937188804854</v>
      </c>
      <c r="I2">
        <f>'R'!H2</f>
        <v>1.7344647654085021</v>
      </c>
      <c r="J2">
        <f>'R'!I2</f>
        <v>1.786044582016185</v>
      </c>
      <c r="K2">
        <f>'R'!J2</f>
        <v>1.7318634996202948</v>
      </c>
      <c r="L2">
        <f>'R'!K2</f>
        <v>1.5418336121489615</v>
      </c>
      <c r="M2">
        <f>'R'!L2</f>
        <v>1.4520611435477619</v>
      </c>
      <c r="N2">
        <f>'R'!M2</f>
        <v>1.4817124511349362</v>
      </c>
      <c r="O2">
        <f>'R'!N2</f>
        <v>1.4857872979934921</v>
      </c>
      <c r="R2" t="str">
        <f>S2&amp;T2</f>
        <v>j1j4</v>
      </c>
      <c r="S2" s="1" t="s">
        <v>0</v>
      </c>
      <c r="T2" s="1" t="s">
        <v>1</v>
      </c>
      <c r="U2">
        <f>F!C2</f>
        <v>1E-4</v>
      </c>
      <c r="V2">
        <f>F!D2</f>
        <v>1E-4</v>
      </c>
      <c r="W2">
        <f>F!E2</f>
        <v>1E-4</v>
      </c>
      <c r="X2">
        <f>F!F2</f>
        <v>1.5335572582669491E-3</v>
      </c>
      <c r="Y2">
        <f>F!G2</f>
        <v>1.5122863340589132E-3</v>
      </c>
      <c r="Z2">
        <f>F!H2</f>
        <v>2.1912695818998929E-3</v>
      </c>
      <c r="AA2">
        <f>F!I2</f>
        <v>2.7878657718750249E-3</v>
      </c>
      <c r="AB2">
        <f>F!J2</f>
        <v>2.1697493514686713E-3</v>
      </c>
      <c r="AC2">
        <f>F!K2</f>
        <v>1E-4</v>
      </c>
      <c r="AD2">
        <f>F!L2</f>
        <v>1E-4</v>
      </c>
      <c r="AE2">
        <f>F!M2</f>
        <v>1E-4</v>
      </c>
      <c r="AF2">
        <f>F!N2</f>
        <v>1E-4</v>
      </c>
    </row>
    <row r="3" spans="1:32" x14ac:dyDescent="0.25">
      <c r="A3" t="str">
        <f t="shared" ref="A3:A19" si="0">B3&amp;C3</f>
        <v>j4j5</v>
      </c>
      <c r="B3" s="1" t="s">
        <v>1</v>
      </c>
      <c r="C3" s="1" t="s">
        <v>3</v>
      </c>
      <c r="D3">
        <f>'R'!C3</f>
        <v>0.37380420911264495</v>
      </c>
      <c r="E3">
        <f>'R'!D3</f>
        <v>0.38148368501999402</v>
      </c>
      <c r="F3">
        <f>'R'!E3</f>
        <v>0.38591412789167429</v>
      </c>
      <c r="G3">
        <f>'R'!F3</f>
        <v>0.37111036093318639</v>
      </c>
      <c r="H3">
        <f>'R'!G3</f>
        <v>0.35816003596710599</v>
      </c>
      <c r="I3">
        <f>'R'!H3</f>
        <v>0.42882652758487266</v>
      </c>
      <c r="J3">
        <f>'R'!I3</f>
        <v>0.44195817342310273</v>
      </c>
      <c r="K3">
        <f>'R'!J3</f>
        <v>0.4281642743372186</v>
      </c>
      <c r="L3">
        <f>'R'!K3</f>
        <v>0.37972804025711943</v>
      </c>
      <c r="M3">
        <f>'R'!L3</f>
        <v>0.35687297133236906</v>
      </c>
      <c r="N3">
        <f>'R'!M3</f>
        <v>0.37379780174998534</v>
      </c>
      <c r="O3">
        <f>'R'!N3</f>
        <v>0.37483521229757544</v>
      </c>
      <c r="R3" t="str">
        <f t="shared" ref="R3:R19" si="1">S3&amp;T3</f>
        <v>j4j5</v>
      </c>
      <c r="S3" s="1" t="s">
        <v>1</v>
      </c>
      <c r="T3" s="1" t="s">
        <v>3</v>
      </c>
      <c r="U3">
        <f>F!C3</f>
        <v>1E-4</v>
      </c>
      <c r="V3">
        <f>F!D3</f>
        <v>1E-4</v>
      </c>
      <c r="W3">
        <f>F!E3</f>
        <v>1E-4</v>
      </c>
      <c r="X3">
        <f>F!F3</f>
        <v>1.5125275690154737E-3</v>
      </c>
      <c r="Y3">
        <f>F!G3</f>
        <v>1.5008690040085914E-3</v>
      </c>
      <c r="Z3">
        <f>F!H3</f>
        <v>1.8741328224980312E-3</v>
      </c>
      <c r="AA3">
        <f>F!I3</f>
        <v>2.204014477177994E-3</v>
      </c>
      <c r="AB3">
        <f>F!J3</f>
        <v>1.8622669075491864E-3</v>
      </c>
      <c r="AC3">
        <f>F!K3</f>
        <v>1E-4</v>
      </c>
      <c r="AD3">
        <f>F!L3</f>
        <v>1E-4</v>
      </c>
      <c r="AE3">
        <f>F!M3</f>
        <v>1E-4</v>
      </c>
      <c r="AF3">
        <f>F!N3</f>
        <v>1E-4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>
        <f>'R'!C4</f>
        <v>0.25376262292630919</v>
      </c>
      <c r="E4">
        <f>'R'!D4</f>
        <v>0.26384441923472152</v>
      </c>
      <c r="F4">
        <f>'R'!E4</f>
        <v>0.27127550760139529</v>
      </c>
      <c r="G4">
        <f>'R'!F4</f>
        <v>0.26014165757209451</v>
      </c>
      <c r="H4">
        <f>'R'!G4</f>
        <v>0.28231350961570467</v>
      </c>
      <c r="I4">
        <f>'R'!H4</f>
        <v>0.38035173450990045</v>
      </c>
      <c r="J4">
        <f>'R'!I4</f>
        <v>0.35523001834955853</v>
      </c>
      <c r="K4">
        <f>'R'!J4</f>
        <v>0.32968186703075797</v>
      </c>
      <c r="L4">
        <f>'R'!K4</f>
        <v>0.26401807783655989</v>
      </c>
      <c r="M4">
        <f>'R'!L4</f>
        <v>0.23362202468309273</v>
      </c>
      <c r="N4">
        <f>'R'!M4</f>
        <v>0.25464998914142339</v>
      </c>
      <c r="O4">
        <f>'R'!N4</f>
        <v>0.25513981458584922</v>
      </c>
      <c r="R4" t="str">
        <f t="shared" si="1"/>
        <v>j5j18</v>
      </c>
      <c r="S4" s="1" t="s">
        <v>3</v>
      </c>
      <c r="T4" s="1" t="s">
        <v>2</v>
      </c>
      <c r="U4">
        <f>F!C4</f>
        <v>1E-4</v>
      </c>
      <c r="V4">
        <f>F!D4</f>
        <v>1E-4</v>
      </c>
      <c r="W4">
        <f>F!E4</f>
        <v>1E-4</v>
      </c>
      <c r="X4">
        <f>F!F4</f>
        <v>1.5254425153987769E-3</v>
      </c>
      <c r="Y4">
        <f>F!G4</f>
        <v>1.5738531893845021E-3</v>
      </c>
      <c r="Z4">
        <f>F!H4</f>
        <v>4.5927453489436254E-3</v>
      </c>
      <c r="AA4">
        <f>F!I4</f>
        <v>2.7427677533520866E-3</v>
      </c>
      <c r="AB4">
        <f>F!J4</f>
        <v>1.9812553057011548E-3</v>
      </c>
      <c r="AC4">
        <f>F!K4</f>
        <v>1E-4</v>
      </c>
      <c r="AD4">
        <f>F!L4</f>
        <v>1E-4</v>
      </c>
      <c r="AE4">
        <f>F!M4</f>
        <v>1E-4</v>
      </c>
      <c r="AF4">
        <f>F!N4</f>
        <v>1E-4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>
        <f>'R'!C5</f>
        <v>4.1831274496369744E-3</v>
      </c>
      <c r="E5">
        <f>'R'!D5</f>
        <v>4.1904910473234925E-3</v>
      </c>
      <c r="F5">
        <f>'R'!E5</f>
        <v>4.2455014535698289E-3</v>
      </c>
      <c r="G5">
        <f>'R'!F5</f>
        <v>4.4423052467205577E-3</v>
      </c>
      <c r="H5">
        <f>'R'!G5</f>
        <v>5.6614020518723383E-3</v>
      </c>
      <c r="I5">
        <f>'R'!H5</f>
        <v>5.894699318086386E-3</v>
      </c>
      <c r="J5">
        <f>'R'!I5</f>
        <v>4.575556365500855E-3</v>
      </c>
      <c r="K5">
        <f>'R'!J5</f>
        <v>4.3284596306752549E-3</v>
      </c>
      <c r="L5">
        <f>'R'!K5</f>
        <v>4.2667259410192017E-3</v>
      </c>
      <c r="M5">
        <f>'R'!L5</f>
        <v>4.2325068694171516E-3</v>
      </c>
      <c r="N5">
        <f>'R'!M5</f>
        <v>4.2112823819677771E-3</v>
      </c>
      <c r="O5">
        <f>'R'!N5</f>
        <v>4.1848600608573316E-3</v>
      </c>
      <c r="R5" t="str">
        <f t="shared" si="1"/>
        <v>j6j5</v>
      </c>
      <c r="S5" s="1" t="s">
        <v>4</v>
      </c>
      <c r="T5" s="1" t="s">
        <v>3</v>
      </c>
      <c r="U5">
        <f>F!C5</f>
        <v>1E-4</v>
      </c>
      <c r="V5">
        <f>F!D5</f>
        <v>1E-4</v>
      </c>
      <c r="W5">
        <f>F!E5</f>
        <v>1E-4</v>
      </c>
      <c r="X5">
        <f>F!F5</f>
        <v>1.5792005173812945E-2</v>
      </c>
      <c r="Y5">
        <f>F!G5</f>
        <v>1.8295860594705053E-2</v>
      </c>
      <c r="Z5">
        <f>F!H5</f>
        <v>2.3615903583515306E-2</v>
      </c>
      <c r="AA5">
        <f>F!I5</f>
        <v>1.5796729127345172E-2</v>
      </c>
      <c r="AB5">
        <f>F!J5</f>
        <v>1.5789883580948429E-2</v>
      </c>
      <c r="AC5">
        <f>F!K5</f>
        <v>1E-4</v>
      </c>
      <c r="AD5">
        <f>F!L5</f>
        <v>1E-4</v>
      </c>
      <c r="AE5">
        <f>F!M5</f>
        <v>1E-4</v>
      </c>
      <c r="AF5">
        <f>F!N5</f>
        <v>1E-4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>
        <f>'R'!C6</f>
        <v>0.27085631666620164</v>
      </c>
      <c r="E6">
        <f>'R'!D6</f>
        <v>0.25449072600156419</v>
      </c>
      <c r="F6">
        <f>'R'!E6</f>
        <v>0.28855585892022434</v>
      </c>
      <c r="G6">
        <f>'R'!F6</f>
        <v>0.30165944591016247</v>
      </c>
      <c r="H6">
        <f>'R'!G6</f>
        <v>0.22366432544308815</v>
      </c>
      <c r="I6">
        <f>'R'!H6</f>
        <v>0.20682558014757685</v>
      </c>
      <c r="J6">
        <f>'R'!I6</f>
        <v>0.18469500896082261</v>
      </c>
      <c r="K6">
        <f>'R'!J6</f>
        <v>0.17102495935638007</v>
      </c>
      <c r="L6">
        <f>'R'!K6</f>
        <v>0.16280881978555448</v>
      </c>
      <c r="M6">
        <f>'R'!L6</f>
        <v>0.16615532336702132</v>
      </c>
      <c r="N6">
        <f>'R'!M6</f>
        <v>0.21326272631016802</v>
      </c>
      <c r="O6">
        <f>'R'!N6</f>
        <v>0.25296085569202681</v>
      </c>
      <c r="R6" t="str">
        <f t="shared" si="1"/>
        <v>j7j9</v>
      </c>
      <c r="S6" s="1" t="s">
        <v>5</v>
      </c>
      <c r="T6" s="1" t="s">
        <v>6</v>
      </c>
      <c r="U6">
        <f>F!C6</f>
        <v>1E-4</v>
      </c>
      <c r="V6">
        <f>F!D6</f>
        <v>1E-4</v>
      </c>
      <c r="W6">
        <f>F!E6</f>
        <v>1E-4</v>
      </c>
      <c r="X6">
        <f>F!F6</f>
        <v>9.7306318303340925E-2</v>
      </c>
      <c r="Y6">
        <f>F!G6</f>
        <v>1.5902764072451908E-4</v>
      </c>
      <c r="Z6">
        <f>F!H6</f>
        <v>1.5508651404903107E-4</v>
      </c>
      <c r="AA6">
        <f>F!I6</f>
        <v>1.5489872025946621E-4</v>
      </c>
      <c r="AB6">
        <f>F!J6</f>
        <v>1.5489563199249442E-4</v>
      </c>
      <c r="AC6">
        <f>F!K6</f>
        <v>1E-4</v>
      </c>
      <c r="AD6">
        <f>F!L6</f>
        <v>1E-4</v>
      </c>
      <c r="AE6">
        <f>F!M6</f>
        <v>1E-4</v>
      </c>
      <c r="AF6">
        <f>F!N6</f>
        <v>1E-4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>
        <f>'R'!C7</f>
        <v>0.27882004647124542</v>
      </c>
      <c r="E7">
        <f>'R'!D7</f>
        <v>0.26146765751881768</v>
      </c>
      <c r="F7">
        <f>'R'!E7</f>
        <v>0.29573878762476863</v>
      </c>
      <c r="G7">
        <f>'R'!F7</f>
        <v>0.30993429090738456</v>
      </c>
      <c r="H7">
        <f>'R'!G7</f>
        <v>0.24448413523301366</v>
      </c>
      <c r="I7">
        <f>'R'!H7</f>
        <v>0.23243596372065817</v>
      </c>
      <c r="J7">
        <f>'R'!I7</f>
        <v>0.21089400588746993</v>
      </c>
      <c r="K7">
        <f>'R'!J7</f>
        <v>0.19554757134410686</v>
      </c>
      <c r="L7">
        <f>'R'!K7</f>
        <v>0.18275318465708074</v>
      </c>
      <c r="M7">
        <f>'R'!L7</f>
        <v>0.17764190405765082</v>
      </c>
      <c r="N7">
        <f>'R'!M7</f>
        <v>0.22390600264804647</v>
      </c>
      <c r="O7">
        <f>'R'!N7</f>
        <v>0.2608495750925956</v>
      </c>
      <c r="R7" t="str">
        <f t="shared" si="1"/>
        <v>j9j12</v>
      </c>
      <c r="S7" s="1" t="s">
        <v>6</v>
      </c>
      <c r="T7" s="1" t="s">
        <v>7</v>
      </c>
      <c r="U7">
        <f>F!C7</f>
        <v>1E-4</v>
      </c>
      <c r="V7">
        <f>F!D7</f>
        <v>1E-4</v>
      </c>
      <c r="W7">
        <f>F!E7</f>
        <v>1E-4</v>
      </c>
      <c r="X7">
        <f>F!F7</f>
        <v>9.7584561646191059E-2</v>
      </c>
      <c r="Y7">
        <f>F!G7</f>
        <v>2.20807272391835E-4</v>
      </c>
      <c r="Z7">
        <f>F!H7</f>
        <v>1.6259027203550225E-4</v>
      </c>
      <c r="AA7">
        <f>F!I7</f>
        <v>1.5506055714347566E-4</v>
      </c>
      <c r="AB7">
        <f>F!J7</f>
        <v>1.5490605925888665E-4</v>
      </c>
      <c r="AC7">
        <f>F!K7</f>
        <v>1E-4</v>
      </c>
      <c r="AD7">
        <f>F!L7</f>
        <v>1E-4</v>
      </c>
      <c r="AE7">
        <f>F!M7</f>
        <v>1E-4</v>
      </c>
      <c r="AF7">
        <f>F!N7</f>
        <v>1E-4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>
        <f>'R'!C8</f>
        <v>0.47413523628147058</v>
      </c>
      <c r="E8">
        <f>'R'!D8</f>
        <v>0.44462739012717412</v>
      </c>
      <c r="F8">
        <f>'R'!E8</f>
        <v>0.5029056616362273</v>
      </c>
      <c r="G8">
        <f>'R'!F8</f>
        <v>0.52704520392603038</v>
      </c>
      <c r="H8">
        <f>'R'!G8</f>
        <v>0.41574680405101561</v>
      </c>
      <c r="I8">
        <f>'R'!H8</f>
        <v>0.39525881289303599</v>
      </c>
      <c r="J8">
        <f>'R'!I8</f>
        <v>0.35862657860260261</v>
      </c>
      <c r="K8">
        <f>'R'!J8</f>
        <v>0.33252987049145905</v>
      </c>
      <c r="L8">
        <f>'R'!K8</f>
        <v>0.31077293575271081</v>
      </c>
      <c r="M8">
        <f>'R'!L8</f>
        <v>0.30208117106296661</v>
      </c>
      <c r="N8">
        <f>'R'!M8</f>
        <v>0.38075356063510124</v>
      </c>
      <c r="O8">
        <f>'R'!N8</f>
        <v>0.44357633708810051</v>
      </c>
      <c r="R8" t="str">
        <f t="shared" si="1"/>
        <v>j12j14</v>
      </c>
      <c r="S8" s="1" t="s">
        <v>7</v>
      </c>
      <c r="T8" s="1" t="s">
        <v>8</v>
      </c>
      <c r="U8">
        <f>F!C8</f>
        <v>1E-4</v>
      </c>
      <c r="V8">
        <f>F!D8</f>
        <v>1E-4</v>
      </c>
      <c r="W8">
        <f>F!E8</f>
        <v>1E-4</v>
      </c>
      <c r="X8">
        <f>F!F8</f>
        <v>6.1713463167898178E-3</v>
      </c>
      <c r="Y8">
        <f>F!G8</f>
        <v>6.1709625967355207E-3</v>
      </c>
      <c r="Z8">
        <f>F!H8</f>
        <v>6.1709567726401853E-3</v>
      </c>
      <c r="AA8">
        <f>F!I8</f>
        <v>6.1709523363737296E-3</v>
      </c>
      <c r="AB8">
        <f>F!J8</f>
        <v>6.1709511781370581E-3</v>
      </c>
      <c r="AC8">
        <f>F!K8</f>
        <v>1E-4</v>
      </c>
      <c r="AD8">
        <f>F!L8</f>
        <v>1E-4</v>
      </c>
      <c r="AE8">
        <f>F!M8</f>
        <v>1E-4</v>
      </c>
      <c r="AF8">
        <f>F!N8</f>
        <v>1E-4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>
        <f>'R'!C9</f>
        <v>0.41527514021635076</v>
      </c>
      <c r="E9">
        <f>'R'!D9</f>
        <v>0.3894304570219641</v>
      </c>
      <c r="F9">
        <f>'R'!E9</f>
        <v>0.44047394745592805</v>
      </c>
      <c r="G9">
        <f>'R'!F9</f>
        <v>0.46161675870933538</v>
      </c>
      <c r="H9">
        <f>'R'!G9</f>
        <v>0.36413516468832136</v>
      </c>
      <c r="I9">
        <f>'R'!H9</f>
        <v>0.3461905937096631</v>
      </c>
      <c r="J9">
        <f>'R'!I9</f>
        <v>0.31410595821451837</v>
      </c>
      <c r="K9">
        <f>'R'!J9</f>
        <v>0.29124894761746156</v>
      </c>
      <c r="L9">
        <f>'R'!K9</f>
        <v>0.27215524015997872</v>
      </c>
      <c r="M9">
        <f>'R'!L9</f>
        <v>0.26449015829226824</v>
      </c>
      <c r="N9">
        <f>'R'!M9</f>
        <v>0.33348601917224296</v>
      </c>
      <c r="O9">
        <f>'R'!N9</f>
        <v>0.38850988380238621</v>
      </c>
      <c r="R9" t="str">
        <f t="shared" si="1"/>
        <v>j14j17</v>
      </c>
      <c r="S9" s="1" t="s">
        <v>8</v>
      </c>
      <c r="T9" s="1" t="s">
        <v>9</v>
      </c>
      <c r="U9">
        <f>F!C9</f>
        <v>1E-4</v>
      </c>
      <c r="V9">
        <f>F!D9</f>
        <v>1E-4</v>
      </c>
      <c r="W9">
        <f>F!E9</f>
        <v>1E-4</v>
      </c>
      <c r="X9">
        <f>F!F9</f>
        <v>6.1713463167898178E-3</v>
      </c>
      <c r="Y9">
        <f>F!G9</f>
        <v>6.1709625967355207E-3</v>
      </c>
      <c r="Z9">
        <f>F!H9</f>
        <v>6.1709567726401853E-3</v>
      </c>
      <c r="AA9">
        <f>F!I9</f>
        <v>6.1709523363737296E-3</v>
      </c>
      <c r="AB9">
        <f>F!J9</f>
        <v>6.1709511781370581E-3</v>
      </c>
      <c r="AC9">
        <f>F!K9</f>
        <v>1E-4</v>
      </c>
      <c r="AD9">
        <f>F!L9</f>
        <v>1E-4</v>
      </c>
      <c r="AE9">
        <f>F!M9</f>
        <v>1E-4</v>
      </c>
      <c r="AF9">
        <f>F!N9</f>
        <v>1E-4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>
        <f>'R'!C10</f>
        <v>1.8632676129207526</v>
      </c>
      <c r="E10">
        <f>'R'!D10</f>
        <v>1.7473069966960255</v>
      </c>
      <c r="F10">
        <f>'R'!E10</f>
        <v>1.9763302956261903</v>
      </c>
      <c r="G10">
        <f>'R'!F10</f>
        <v>2.0703658189640364</v>
      </c>
      <c r="H10">
        <f>'R'!G10</f>
        <v>1.6304969699752339</v>
      </c>
      <c r="I10">
        <f>'R'!H10</f>
        <v>1.5491541806384552</v>
      </c>
      <c r="J10">
        <f>'R'!I10</f>
        <v>1.4043673714057268</v>
      </c>
      <c r="K10">
        <f>'R'!J10</f>
        <v>1.3026405325765145</v>
      </c>
      <c r="L10">
        <f>'R'!K10</f>
        <v>1.2186054052656081</v>
      </c>
      <c r="M10">
        <f>'R'!L10</f>
        <v>1.1841981140150128</v>
      </c>
      <c r="N10">
        <f>'R'!M10</f>
        <v>1.4962939957392709</v>
      </c>
      <c r="O10">
        <f>'R'!N10</f>
        <v>1.7431765441375893</v>
      </c>
      <c r="R10" t="str">
        <f t="shared" si="1"/>
        <v>j17j20</v>
      </c>
      <c r="S10" s="1" t="s">
        <v>9</v>
      </c>
      <c r="T10" s="1" t="s">
        <v>10</v>
      </c>
      <c r="U10">
        <f>F!C10</f>
        <v>1E-4</v>
      </c>
      <c r="V10">
        <f>F!D10</f>
        <v>1E-4</v>
      </c>
      <c r="W10">
        <f>F!E10</f>
        <v>1E-4</v>
      </c>
      <c r="X10">
        <f>F!F10</f>
        <v>6.1713437227343603E-3</v>
      </c>
      <c r="Y10">
        <f>F!G10</f>
        <v>6.1709622765746732E-3</v>
      </c>
      <c r="Z10">
        <f>F!H10</f>
        <v>6.170956561992437E-3</v>
      </c>
      <c r="AA10">
        <f>F!I10</f>
        <v>6.1709522559269744E-3</v>
      </c>
      <c r="AB10">
        <f>F!J10</f>
        <v>6.1709511483154554E-3</v>
      </c>
      <c r="AC10">
        <f>F!K10</f>
        <v>1E-4</v>
      </c>
      <c r="AD10">
        <f>F!L10</f>
        <v>1E-4</v>
      </c>
      <c r="AE10">
        <f>F!M10</f>
        <v>1E-4</v>
      </c>
      <c r="AF10">
        <f>F!N10</f>
        <v>1E-4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>
        <f>'R'!C11</f>
        <v>0.29696388250056643</v>
      </c>
      <c r="E11">
        <f>'R'!D11</f>
        <v>0.30861463216596458</v>
      </c>
      <c r="F11">
        <f>'R'!E11</f>
        <v>0.31720216435299442</v>
      </c>
      <c r="G11">
        <f>'R'!F11</f>
        <v>0.30572644239650176</v>
      </c>
      <c r="H11">
        <f>'R'!G11</f>
        <v>0.3313487313097192</v>
      </c>
      <c r="I11">
        <f>'R'!H11</f>
        <v>0.444643900240003</v>
      </c>
      <c r="J11">
        <f>'R'!I11</f>
        <v>0.41561268227092812</v>
      </c>
      <c r="K11">
        <f>'R'!J11</f>
        <v>0.3860886662797805</v>
      </c>
      <c r="L11">
        <f>'R'!K11</f>
        <v>0.31022882456223688</v>
      </c>
      <c r="M11">
        <f>'R'!L11</f>
        <v>0.27510246460873433</v>
      </c>
      <c r="N11">
        <f>'R'!M11</f>
        <v>0.29798934277744193</v>
      </c>
      <c r="O11">
        <f>'R'!N11</f>
        <v>0.29855539603404124</v>
      </c>
      <c r="R11" t="str">
        <f t="shared" si="1"/>
        <v>j18j7</v>
      </c>
      <c r="S11" s="1" t="s">
        <v>2</v>
      </c>
      <c r="T11" s="1" t="s">
        <v>5</v>
      </c>
      <c r="U11">
        <f>F!C11</f>
        <v>1E-4</v>
      </c>
      <c r="V11">
        <f>F!D11</f>
        <v>1E-4</v>
      </c>
      <c r="W11">
        <f>F!E11</f>
        <v>1E-4</v>
      </c>
      <c r="X11">
        <f>F!F11</f>
        <v>1.5490419711091015E-4</v>
      </c>
      <c r="Y11">
        <f>F!G11</f>
        <v>1.5505707266672914E-4</v>
      </c>
      <c r="Z11">
        <f>F!H11</f>
        <v>3.8089244910968961E-2</v>
      </c>
      <c r="AA11">
        <f>F!I11</f>
        <v>2.3920854759358792E-3</v>
      </c>
      <c r="AB11">
        <f>F!J11</f>
        <v>2.3523588990803824E-4</v>
      </c>
      <c r="AC11">
        <f>F!K11</f>
        <v>1E-4</v>
      </c>
      <c r="AD11">
        <f>F!L11</f>
        <v>1E-4</v>
      </c>
      <c r="AE11">
        <f>F!M11</f>
        <v>1E-4</v>
      </c>
      <c r="AF11">
        <f>F!N11</f>
        <v>1E-4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>
        <f>'R'!C12</f>
        <v>1.8405146990685426</v>
      </c>
      <c r="E12">
        <f>'R'!D12</f>
        <v>0.80876127113995566</v>
      </c>
      <c r="F12">
        <f>'R'!E12</f>
        <v>2.6497367186982381</v>
      </c>
      <c r="G12">
        <f>'R'!F12</f>
        <v>3.0234297609539675</v>
      </c>
      <c r="H12">
        <f>'R'!G12</f>
        <v>3.3378336305450014</v>
      </c>
      <c r="I12">
        <f>'R'!H12</f>
        <v>3.1531308271563425</v>
      </c>
      <c r="J12">
        <f>'R'!I12</f>
        <v>2.8752432624137549</v>
      </c>
      <c r="K12">
        <f>'R'!J12</f>
        <v>2.6949344933202983</v>
      </c>
      <c r="L12">
        <f>'R'!K12</f>
        <v>2.8546774138377549</v>
      </c>
      <c r="M12">
        <f>'R'!L12</f>
        <v>3.1027863431171943</v>
      </c>
      <c r="N12">
        <f>'R'!M12</f>
        <v>2.6368318367266874</v>
      </c>
      <c r="O12">
        <f>'R'!N12</f>
        <v>0.38822110682312044</v>
      </c>
      <c r="R12" t="str">
        <f t="shared" si="1"/>
        <v>j19j20</v>
      </c>
      <c r="S12" s="1" t="s">
        <v>11</v>
      </c>
      <c r="T12" s="1" t="s">
        <v>10</v>
      </c>
      <c r="U12">
        <f>F!C12</f>
        <v>1E-4</v>
      </c>
      <c r="V12">
        <f>F!D12</f>
        <v>1E-4</v>
      </c>
      <c r="W12">
        <f>F!E12</f>
        <v>1E-4</v>
      </c>
      <c r="X12">
        <f>F!F12</f>
        <v>8.9582053721681803E-3</v>
      </c>
      <c r="Y12">
        <f>F!G12</f>
        <v>2.2752882085325832E-2</v>
      </c>
      <c r="Z12">
        <f>F!H12</f>
        <v>1.3374096018311146E-2</v>
      </c>
      <c r="AA12">
        <f>F!I12</f>
        <v>5.5815843410734946E-3</v>
      </c>
      <c r="AB12">
        <f>F!J12</f>
        <v>3.1190773173084166E-3</v>
      </c>
      <c r="AC12">
        <f>F!K12</f>
        <v>1E-4</v>
      </c>
      <c r="AD12">
        <f>F!L12</f>
        <v>1E-4</v>
      </c>
      <c r="AE12">
        <f>F!M12</f>
        <v>1E-4</v>
      </c>
      <c r="AF12">
        <f>F!N12</f>
        <v>1E-4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>
        <f>'R'!C13</f>
        <v>1.2090115131813048</v>
      </c>
      <c r="E13">
        <f>'R'!D13</f>
        <v>1.1048186725287985</v>
      </c>
      <c r="F13">
        <f>'R'!E13</f>
        <v>1.2994688633685376</v>
      </c>
      <c r="G13">
        <f>'R'!F13</f>
        <v>1.4485222322053484</v>
      </c>
      <c r="H13">
        <f>'R'!G13</f>
        <v>1.2760250790423946</v>
      </c>
      <c r="I13">
        <f>'R'!H13</f>
        <v>1.1877857501600464</v>
      </c>
      <c r="J13">
        <f>'R'!I13</f>
        <v>1.0120457889236287</v>
      </c>
      <c r="K13">
        <f>'R'!J13</f>
        <v>0.89603085961911655</v>
      </c>
      <c r="L13">
        <f>'R'!K13</f>
        <v>0.90852650939849144</v>
      </c>
      <c r="M13">
        <f>'R'!L13</f>
        <v>0.95702372907681521</v>
      </c>
      <c r="N13">
        <f>'R'!M13</f>
        <v>1.0102915691171024</v>
      </c>
      <c r="O13">
        <f>'R'!N13</f>
        <v>1.0873316189075308</v>
      </c>
      <c r="R13" t="str">
        <f t="shared" si="1"/>
        <v>j20j21</v>
      </c>
      <c r="S13" s="1" t="s">
        <v>10</v>
      </c>
      <c r="T13" s="1" t="s">
        <v>12</v>
      </c>
      <c r="U13">
        <f>F!C13</f>
        <v>1E-4</v>
      </c>
      <c r="V13">
        <f>F!D13</f>
        <v>1E-4</v>
      </c>
      <c r="W13">
        <f>F!E13</f>
        <v>1E-4</v>
      </c>
      <c r="X13">
        <f>F!F13</f>
        <v>6.176498558065173E-3</v>
      </c>
      <c r="Y13">
        <f>F!G13</f>
        <v>6.1715232792896356E-3</v>
      </c>
      <c r="Z13">
        <f>F!H13</f>
        <v>6.1711296421144163E-3</v>
      </c>
      <c r="AA13">
        <f>F!I13</f>
        <v>6.1709680073814433E-3</v>
      </c>
      <c r="AB13">
        <f>F!J13</f>
        <v>6.1709541111001987E-3</v>
      </c>
      <c r="AC13">
        <f>F!K13</f>
        <v>1E-4</v>
      </c>
      <c r="AD13">
        <f>F!L13</f>
        <v>1E-4</v>
      </c>
      <c r="AE13">
        <f>F!M13</f>
        <v>1E-4</v>
      </c>
      <c r="AF13">
        <f>F!N13</f>
        <v>1E-4</v>
      </c>
    </row>
    <row r="14" spans="1:32" x14ac:dyDescent="0.25">
      <c r="A14" t="str">
        <f t="shared" si="0"/>
        <v>j24j7</v>
      </c>
      <c r="B14" s="1" t="s">
        <v>14</v>
      </c>
      <c r="C14" s="1" t="s">
        <v>5</v>
      </c>
      <c r="D14">
        <f>'R'!C14</f>
        <v>0.28699914099198209</v>
      </c>
      <c r="E14">
        <f>'R'!D14</f>
        <v>0.25878438198194642</v>
      </c>
      <c r="F14">
        <f>'R'!E14</f>
        <v>0.28330053588494847</v>
      </c>
      <c r="G14">
        <f>'R'!F14</f>
        <v>0.32604869003423298</v>
      </c>
      <c r="H14">
        <f>'R'!G14</f>
        <v>0.31673983676504575</v>
      </c>
      <c r="I14">
        <f>'R'!H14</f>
        <v>0.26543650293147336</v>
      </c>
      <c r="J14">
        <f>'R'!I14</f>
        <v>0.26552430653669185</v>
      </c>
      <c r="K14">
        <f>'R'!J14</f>
        <v>0.26495958939825687</v>
      </c>
      <c r="L14">
        <f>'R'!K14</f>
        <v>0.26196956845854863</v>
      </c>
      <c r="M14">
        <f>'R'!L14</f>
        <v>0.24842002338002137</v>
      </c>
      <c r="N14">
        <f>'R'!M14</f>
        <v>0.25297041866854569</v>
      </c>
      <c r="O14">
        <f>'R'!N14</f>
        <v>0.31107054112632759</v>
      </c>
      <c r="R14" t="str">
        <f t="shared" si="1"/>
        <v>j24j7</v>
      </c>
      <c r="S14" s="1" t="s">
        <v>14</v>
      </c>
      <c r="T14" s="1" t="s">
        <v>5</v>
      </c>
      <c r="U14">
        <f>F!C14</f>
        <v>1E-4</v>
      </c>
      <c r="V14">
        <f>F!D14</f>
        <v>1E-4</v>
      </c>
      <c r="W14">
        <f>F!E14</f>
        <v>1E-4</v>
      </c>
      <c r="X14">
        <f>F!F14</f>
        <v>9.6936094345602228E-2</v>
      </c>
      <c r="Y14">
        <f>F!G14</f>
        <v>9.2192778630669645E-2</v>
      </c>
      <c r="Z14">
        <f>F!H14</f>
        <v>3.7439449055771618E-3</v>
      </c>
      <c r="AA14">
        <f>F!I14</f>
        <v>3.7519540085726999E-3</v>
      </c>
      <c r="AB14">
        <f>F!J14</f>
        <v>3.7022307164344308E-3</v>
      </c>
      <c r="AC14">
        <f>F!K14</f>
        <v>1E-4</v>
      </c>
      <c r="AD14">
        <f>F!L14</f>
        <v>1E-4</v>
      </c>
      <c r="AE14">
        <f>F!M14</f>
        <v>1E-4</v>
      </c>
      <c r="AF14">
        <f>F!N14</f>
        <v>1E-4</v>
      </c>
    </row>
    <row r="15" spans="1:32" x14ac:dyDescent="0.25">
      <c r="A15" t="str">
        <f t="shared" si="0"/>
        <v>j29j24</v>
      </c>
      <c r="B15" s="1" t="s">
        <v>16</v>
      </c>
      <c r="C15" s="1" t="s">
        <v>14</v>
      </c>
      <c r="D15">
        <f>'R'!C15</f>
        <v>0.93279810614517777</v>
      </c>
      <c r="E15">
        <f>'R'!D15</f>
        <v>0.73875699137931305</v>
      </c>
      <c r="F15">
        <f>'R'!E15</f>
        <v>0.91336180719578752</v>
      </c>
      <c r="G15">
        <f>'R'!F15</f>
        <v>1.056504185612122</v>
      </c>
      <c r="H15">
        <f>'R'!G15</f>
        <v>1.0259714700590306</v>
      </c>
      <c r="I15">
        <f>'R'!H15</f>
        <v>0.84515596767564682</v>
      </c>
      <c r="J15">
        <f>'R'!I15</f>
        <v>0.83625049253124262</v>
      </c>
      <c r="K15">
        <f>'R'!J15</f>
        <v>0.83625049253124262</v>
      </c>
      <c r="L15">
        <f>'R'!K15</f>
        <v>0.63882915574106958</v>
      </c>
      <c r="M15">
        <f>'R'!L15</f>
        <v>0.58649396891963446</v>
      </c>
      <c r="N15">
        <f>'R'!M15</f>
        <v>0.629380038428064</v>
      </c>
      <c r="O15">
        <f>'R'!N15</f>
        <v>1.0108744401629903</v>
      </c>
      <c r="R15" t="str">
        <f t="shared" si="1"/>
        <v>j29j24</v>
      </c>
      <c r="S15" s="1" t="s">
        <v>16</v>
      </c>
      <c r="T15" s="1" t="s">
        <v>14</v>
      </c>
      <c r="U15">
        <f>F!C15</f>
        <v>1E-4</v>
      </c>
      <c r="V15">
        <f>F!D15</f>
        <v>1E-4</v>
      </c>
      <c r="W15">
        <f>F!E15</f>
        <v>1E-4</v>
      </c>
      <c r="X15">
        <f>F!F15</f>
        <v>9.4177834430243523E-2</v>
      </c>
      <c r="Y15">
        <f>F!G15</f>
        <v>8.3107814091206919E-2</v>
      </c>
      <c r="Z15">
        <f>F!H15</f>
        <v>3.297439772460982E-3</v>
      </c>
      <c r="AA15">
        <f>F!I15</f>
        <v>3.2686522509291884E-3</v>
      </c>
      <c r="AB15">
        <f>F!J15</f>
        <v>3.2686522509291884E-3</v>
      </c>
      <c r="AC15">
        <f>F!K15</f>
        <v>1E-4</v>
      </c>
      <c r="AD15">
        <f>F!L15</f>
        <v>1E-4</v>
      </c>
      <c r="AE15">
        <f>F!M15</f>
        <v>1E-4</v>
      </c>
      <c r="AF15">
        <f>F!N15</f>
        <v>1E-4</v>
      </c>
    </row>
    <row r="16" spans="1:32" x14ac:dyDescent="0.25">
      <c r="A16" t="str">
        <f t="shared" si="0"/>
        <v>j30j25</v>
      </c>
      <c r="B16" s="1" t="s">
        <v>17</v>
      </c>
      <c r="C16" s="1" t="s">
        <v>15</v>
      </c>
      <c r="D16">
        <f>'R'!C16</f>
        <v>0.17854081275904543</v>
      </c>
      <c r="E16">
        <f>'R'!D16</f>
        <v>0.17851143225095117</v>
      </c>
      <c r="F16">
        <f>'R'!E16</f>
        <v>0.1793560238833205</v>
      </c>
      <c r="G16">
        <f>'R'!F16</f>
        <v>0.17908782720183697</v>
      </c>
      <c r="H16">
        <f>'R'!G16</f>
        <v>0.17728107938830276</v>
      </c>
      <c r="I16">
        <f>'R'!H16</f>
        <v>0.17734264980011474</v>
      </c>
      <c r="J16">
        <f>'R'!I16</f>
        <v>0.17840296624427418</v>
      </c>
      <c r="K16">
        <f>'R'!J16</f>
        <v>0.1782857380080741</v>
      </c>
      <c r="L16">
        <f>'R'!K16</f>
        <v>0.17945361407781299</v>
      </c>
      <c r="M16">
        <f>'R'!L16</f>
        <v>0.17931157120379787</v>
      </c>
      <c r="N16">
        <f>'R'!M16</f>
        <v>0.1793088738019476</v>
      </c>
      <c r="O16">
        <f>'R'!N16</f>
        <v>0.1790542895784954</v>
      </c>
      <c r="R16" t="str">
        <f t="shared" si="1"/>
        <v>j30j25</v>
      </c>
      <c r="S16" s="1" t="s">
        <v>17</v>
      </c>
      <c r="T16" s="1" t="s">
        <v>15</v>
      </c>
      <c r="U16">
        <f>F!C16</f>
        <v>1E-4</v>
      </c>
      <c r="V16">
        <f>F!D16</f>
        <v>1E-4</v>
      </c>
      <c r="W16">
        <f>F!E16</f>
        <v>1E-4</v>
      </c>
      <c r="X16">
        <f>F!F16</f>
        <v>1.2747584218644934E-3</v>
      </c>
      <c r="Y16">
        <f>F!G16</f>
        <v>1.27238848429676E-3</v>
      </c>
      <c r="Z16">
        <f>F!H16</f>
        <v>1.2724474450386382E-3</v>
      </c>
      <c r="AA16">
        <f>F!I16</f>
        <v>1.2736845692329403E-3</v>
      </c>
      <c r="AB16">
        <f>F!J16</f>
        <v>1.2735246962660039E-3</v>
      </c>
      <c r="AC16">
        <f>F!K16</f>
        <v>1E-4</v>
      </c>
      <c r="AD16">
        <f>F!L16</f>
        <v>1E-4</v>
      </c>
      <c r="AE16">
        <f>F!M16</f>
        <v>1E-4</v>
      </c>
      <c r="AF16">
        <f>F!N16</f>
        <v>1E-4</v>
      </c>
    </row>
    <row r="17" spans="1:32" x14ac:dyDescent="0.25">
      <c r="A17" t="str">
        <f t="shared" si="0"/>
        <v>j31j30</v>
      </c>
      <c r="B17" s="1" t="s">
        <v>18</v>
      </c>
      <c r="C17" s="1" t="s">
        <v>17</v>
      </c>
      <c r="D17">
        <f>'R'!C17</f>
        <v>0.2871863874320329</v>
      </c>
      <c r="E17">
        <f>'R'!D17</f>
        <v>0.28713912831043414</v>
      </c>
      <c r="F17">
        <f>'R'!E17</f>
        <v>0.28849767046114583</v>
      </c>
      <c r="G17">
        <f>'R'!F17</f>
        <v>0.28806627085628084</v>
      </c>
      <c r="H17">
        <f>'R'!G17</f>
        <v>0.28516008167997264</v>
      </c>
      <c r="I17">
        <f>'R'!H17</f>
        <v>0.28525911889094829</v>
      </c>
      <c r="J17">
        <f>'R'!I17</f>
        <v>0.28696465861840481</v>
      </c>
      <c r="K17">
        <f>'R'!J17</f>
        <v>0.28677609470890381</v>
      </c>
      <c r="L17">
        <f>'R'!K17</f>
        <v>0.28865464619667641</v>
      </c>
      <c r="M17">
        <f>'R'!L17</f>
        <v>0.28842616745717436</v>
      </c>
      <c r="N17">
        <f>'R'!M17</f>
        <v>0.28842182863356947</v>
      </c>
      <c r="O17">
        <f>'R'!N17</f>
        <v>0.28801232493354373</v>
      </c>
      <c r="R17" t="str">
        <f t="shared" si="1"/>
        <v>j31j30</v>
      </c>
      <c r="S17" s="1" t="s">
        <v>18</v>
      </c>
      <c r="T17" s="1" t="s">
        <v>17</v>
      </c>
      <c r="U17">
        <f>F!C17</f>
        <v>1E-4</v>
      </c>
      <c r="V17">
        <f>F!D17</f>
        <v>1E-4</v>
      </c>
      <c r="W17">
        <f>F!E17</f>
        <v>1E-4</v>
      </c>
      <c r="X17">
        <f>F!F17</f>
        <v>1.2747584218644934E-3</v>
      </c>
      <c r="Y17">
        <f>F!G17</f>
        <v>1.27238848429676E-3</v>
      </c>
      <c r="Z17">
        <f>F!H17</f>
        <v>1.2724474450386382E-3</v>
      </c>
      <c r="AA17">
        <f>F!I17</f>
        <v>1.2736845692329403E-3</v>
      </c>
      <c r="AB17">
        <f>F!J17</f>
        <v>1.2735246962660039E-3</v>
      </c>
      <c r="AC17">
        <f>F!K17</f>
        <v>1E-4</v>
      </c>
      <c r="AD17">
        <f>F!L17</f>
        <v>1E-4</v>
      </c>
      <c r="AE17">
        <f>F!M17</f>
        <v>1E-4</v>
      </c>
      <c r="AF17">
        <f>F!N17</f>
        <v>1E-4</v>
      </c>
    </row>
    <row r="18" spans="1:32" x14ac:dyDescent="0.25">
      <c r="A18" t="str">
        <f t="shared" si="0"/>
        <v>j32j29</v>
      </c>
      <c r="B18" s="1" t="s">
        <v>19</v>
      </c>
      <c r="C18" s="1" t="s">
        <v>16</v>
      </c>
      <c r="D18">
        <f>'R'!C18</f>
        <v>0.26808481489233293</v>
      </c>
      <c r="E18">
        <f>'R'!D18</f>
        <v>0.26556050516517898</v>
      </c>
      <c r="F18">
        <f>'R'!E18</f>
        <v>0.28397992009147599</v>
      </c>
      <c r="G18">
        <f>'R'!F18</f>
        <v>0.31842608417041907</v>
      </c>
      <c r="H18">
        <f>'R'!G18</f>
        <v>0.32385842767339207</v>
      </c>
      <c r="I18">
        <f>'R'!H18</f>
        <v>0.29281183385105136</v>
      </c>
      <c r="J18">
        <f>'R'!I18</f>
        <v>0.2743597261115629</v>
      </c>
      <c r="K18">
        <f>'R'!J18</f>
        <v>0.27092668289014227</v>
      </c>
      <c r="L18">
        <f>'R'!K18</f>
        <v>0.27298441630494502</v>
      </c>
      <c r="M18">
        <f>'R'!L18</f>
        <v>0.27337969562800191</v>
      </c>
      <c r="N18">
        <f>'R'!M18</f>
        <v>0.27752366319039534</v>
      </c>
      <c r="O18">
        <f>'R'!N18</f>
        <v>0.27973075987451146</v>
      </c>
      <c r="R18" t="str">
        <f t="shared" si="1"/>
        <v>j32j29</v>
      </c>
      <c r="S18" s="1" t="s">
        <v>19</v>
      </c>
      <c r="T18" s="1" t="s">
        <v>16</v>
      </c>
      <c r="U18">
        <f>F!C18</f>
        <v>1E-4</v>
      </c>
      <c r="V18">
        <f>F!D18</f>
        <v>1E-4</v>
      </c>
      <c r="W18">
        <f>F!E18</f>
        <v>1E-4</v>
      </c>
      <c r="X18">
        <f>F!F18</f>
        <v>9.1399103836420248E-2</v>
      </c>
      <c r="Y18">
        <f>F!G18</f>
        <v>9.5253114798279123E-2</v>
      </c>
      <c r="Z18">
        <f>F!H18</f>
        <v>2.3625895754916203E-2</v>
      </c>
      <c r="AA18">
        <f>F!I18</f>
        <v>4.7908566933385355E-3</v>
      </c>
      <c r="AB18">
        <f>F!J18</f>
        <v>4.1357257830538638E-3</v>
      </c>
      <c r="AC18">
        <f>F!K18</f>
        <v>1E-4</v>
      </c>
      <c r="AD18">
        <f>F!L18</f>
        <v>1E-4</v>
      </c>
      <c r="AE18">
        <f>F!M18</f>
        <v>1E-4</v>
      </c>
      <c r="AF18">
        <f>F!N18</f>
        <v>1E-4</v>
      </c>
    </row>
    <row r="19" spans="1:32" x14ac:dyDescent="0.25">
      <c r="A19" t="str">
        <f t="shared" si="0"/>
        <v>j37j1</v>
      </c>
      <c r="B19" s="1" t="s">
        <v>22</v>
      </c>
      <c r="C19" s="1" t="s">
        <v>0</v>
      </c>
      <c r="D19">
        <f>'R'!C19</f>
        <v>0.58195422262511443</v>
      </c>
      <c r="E19">
        <f>'R'!D19</f>
        <v>0.59380125925977301</v>
      </c>
      <c r="F19">
        <f>'R'!E19</f>
        <v>0.60063605106611606</v>
      </c>
      <c r="G19">
        <f>'R'!F19</f>
        <v>0.59217826879163427</v>
      </c>
      <c r="H19">
        <f>'R'!G19</f>
        <v>0.57220956884978991</v>
      </c>
      <c r="I19">
        <f>'R'!H19</f>
        <v>0.68122913388335682</v>
      </c>
      <c r="J19">
        <f>'R'!I19</f>
        <v>0.70149037296562844</v>
      </c>
      <c r="K19">
        <f>'R'!J19</f>
        <v>0.68020748363260575</v>
      </c>
      <c r="L19">
        <f>'R'!K19</f>
        <v>0.60556665195624115</v>
      </c>
      <c r="M19">
        <f>'R'!L19</f>
        <v>0.57030840749973455</v>
      </c>
      <c r="N19">
        <f>'R'!M19</f>
        <v>0.58194433806253798</v>
      </c>
      <c r="O19">
        <f>'R'!N19</f>
        <v>0.58354473904181847</v>
      </c>
      <c r="R19" t="str">
        <f t="shared" si="1"/>
        <v>j37j1</v>
      </c>
      <c r="S19" s="1" t="s">
        <v>22</v>
      </c>
      <c r="T19" s="1" t="s">
        <v>0</v>
      </c>
      <c r="U19">
        <f>F!C19</f>
        <v>1E-4</v>
      </c>
      <c r="V19">
        <f>F!D19</f>
        <v>1E-4</v>
      </c>
      <c r="W19">
        <f>F!E19</f>
        <v>1E-4</v>
      </c>
      <c r="X19">
        <f>F!F19</f>
        <v>1.5335618172754556E-3</v>
      </c>
      <c r="Y19">
        <f>F!G19</f>
        <v>1.5122962370832402E-3</v>
      </c>
      <c r="Z19">
        <f>F!H19</f>
        <v>2.1916123810204161E-3</v>
      </c>
      <c r="AA19">
        <f>F!I19</f>
        <v>2.7886210644667711E-3</v>
      </c>
      <c r="AB19">
        <f>F!J19</f>
        <v>2.1700817476456107E-3</v>
      </c>
      <c r="AC19">
        <f>F!K19</f>
        <v>1E-4</v>
      </c>
      <c r="AD19">
        <f>F!L19</f>
        <v>1E-4</v>
      </c>
      <c r="AE19">
        <f>F!M19</f>
        <v>1E-4</v>
      </c>
      <c r="AF19">
        <f>F!N19</f>
        <v>1E-4</v>
      </c>
    </row>
    <row r="21" spans="1:32" x14ac:dyDescent="0.25">
      <c r="B21" s="1"/>
      <c r="C21" s="1"/>
    </row>
    <row r="22" spans="1:32" x14ac:dyDescent="0.25">
      <c r="B22" s="1"/>
      <c r="C22" s="1"/>
    </row>
    <row r="23" spans="1:32" x14ac:dyDescent="0.25">
      <c r="B23" s="1"/>
      <c r="C23" s="1"/>
    </row>
    <row r="24" spans="1:32" x14ac:dyDescent="0.25">
      <c r="B24" s="1"/>
      <c r="C24" s="1"/>
    </row>
    <row r="25" spans="1:32" x14ac:dyDescent="0.25">
      <c r="A25" t="s">
        <v>170</v>
      </c>
      <c r="B25" s="1"/>
      <c r="C25" s="1"/>
    </row>
    <row r="26" spans="1:32" x14ac:dyDescent="0.25">
      <c r="A26" t="str">
        <f>B26&amp;C26</f>
        <v>j21j23</v>
      </c>
      <c r="B26" s="1" t="str">
        <f>W!A2</f>
        <v>j21</v>
      </c>
      <c r="C26" s="1" t="str">
        <f>W!B2</f>
        <v>j23</v>
      </c>
      <c r="D26" s="1">
        <f>W!C2</f>
        <v>110.33073413353205</v>
      </c>
      <c r="E26" s="1">
        <f>W!D2</f>
        <v>123.91744457898791</v>
      </c>
      <c r="F26" s="1">
        <f>W!E2</f>
        <v>91.655250127465322</v>
      </c>
      <c r="G26" s="1">
        <f>W!F2</f>
        <v>42.007072951798229</v>
      </c>
      <c r="H26" s="1">
        <f>W!G2</f>
        <v>36.370484668365684</v>
      </c>
      <c r="I26" s="1">
        <f>W!H2</f>
        <v>35.159085307982835</v>
      </c>
      <c r="J26" s="1">
        <f>W!I2</f>
        <v>42.216384741509785</v>
      </c>
      <c r="K26" s="1">
        <f>W!J2</f>
        <v>40.643508482656976</v>
      </c>
      <c r="L26" s="1">
        <f>W!K2</f>
        <v>51.055459232645376</v>
      </c>
      <c r="M26" s="1">
        <f>W!L2</f>
        <v>56.438668869101711</v>
      </c>
      <c r="N26" s="1">
        <f>W!M2</f>
        <v>119.77041457242184</v>
      </c>
      <c r="O26" s="1">
        <f>W!N2</f>
        <v>122.52751013844889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C27" sqref="C27"/>
    </sheetView>
  </sheetViews>
  <sheetFormatPr defaultRowHeight="15" x14ac:dyDescent="0.25"/>
  <cols>
    <col min="17" max="17" width="47" bestFit="1" customWidth="1"/>
  </cols>
  <sheetData>
    <row r="1" spans="1:17" x14ac:dyDescent="0.25">
      <c r="A1" t="s">
        <v>86</v>
      </c>
      <c r="B1" t="s">
        <v>58</v>
      </c>
      <c r="C1" t="s">
        <v>59</v>
      </c>
      <c r="D1" t="s">
        <v>60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8" t="s">
        <v>90</v>
      </c>
    </row>
    <row r="2" spans="1:17" x14ac:dyDescent="0.25">
      <c r="A2" t="str">
        <f>C2&amp;D2</f>
        <v>j1j4</v>
      </c>
      <c r="B2" s="10" t="s">
        <v>37</v>
      </c>
      <c r="C2" s="1" t="s">
        <v>0</v>
      </c>
      <c r="D2" s="1" t="s">
        <v>1</v>
      </c>
      <c r="E2">
        <f>Q!C2*Q_Sim!$S$3</f>
        <v>285.58602149971534</v>
      </c>
      <c r="F2">
        <f>Q!D2*Q_Sim!$S$3</f>
        <v>357.05803569964405</v>
      </c>
      <c r="G2">
        <f>Q!E2*Q_Sim!$S$3</f>
        <v>398.29166669960296</v>
      </c>
      <c r="H2">
        <f>Q!F2*Q_Sim!$S$3</f>
        <v>363.14863775841638</v>
      </c>
      <c r="I2">
        <f>Q!G2*Q_Sim!$S$3</f>
        <v>242.08496303487235</v>
      </c>
      <c r="J2">
        <f>Q!H2*Q_Sim!$S$3</f>
        <v>902.69735519299229</v>
      </c>
      <c r="K2">
        <f>Q!I2*Q_Sim!$S$3</f>
        <v>1025.456073951648</v>
      </c>
      <c r="L2">
        <f>Q!J2*Q_Sim!$S$3</f>
        <v>896.50640539299843</v>
      </c>
      <c r="M2">
        <f>Q!K2*Q_Sim!$S$3</f>
        <v>427.97924647590861</v>
      </c>
      <c r="N2">
        <f>Q!L2*Q_Sim!$S$3</f>
        <v>215.26970347612061</v>
      </c>
      <c r="O2">
        <f>Q!M2*Q_Sim!$S$3</f>
        <v>285.5263888997153</v>
      </c>
      <c r="P2">
        <f>Q!N2*Q_Sim!$S$3</f>
        <v>295.18145159970572</v>
      </c>
      <c r="Q2" s="9" t="str">
        <f>"http://bearriverfellows.usu.edu/wash/2005v2/"&amp;B2&amp;".jpg"</f>
        <v>http://bearriverfellows.usu.edu/wash/2005v2/L2.jpg</v>
      </c>
    </row>
    <row r="3" spans="1:17" x14ac:dyDescent="0.25">
      <c r="A3" t="str">
        <f t="shared" ref="A3:A31" si="0">C3&amp;D3</f>
        <v>j3j18</v>
      </c>
      <c r="B3" s="10" t="s">
        <v>117</v>
      </c>
      <c r="C3" s="1" t="s">
        <v>62</v>
      </c>
      <c r="D3" s="1" t="s">
        <v>2</v>
      </c>
      <c r="E3">
        <f>Q!C3*Q_Sim!$S$3</f>
        <v>23.301184004941646</v>
      </c>
      <c r="F3">
        <f>Q!D3*Q_Sim!$S$3</f>
        <v>23.301184004941646</v>
      </c>
      <c r="G3">
        <f>Q!E3*Q_Sim!$S$3</f>
        <v>23.301184004941646</v>
      </c>
      <c r="H3">
        <f>Q!F3*Q_Sim!$S$3</f>
        <v>32.178661634025417</v>
      </c>
      <c r="I3">
        <f>Q!G3*Q_Sim!$S$3</f>
        <v>32.178661634025417</v>
      </c>
      <c r="J3">
        <f>Q!H3*Q_Sim!$S$3</f>
        <v>32.178661634025417</v>
      </c>
      <c r="K3">
        <f>Q!I3*Q_Sim!$S$3</f>
        <v>32.178661634025417</v>
      </c>
      <c r="L3">
        <f>Q!J3*Q_Sim!$S$3</f>
        <v>32.178661634025417</v>
      </c>
      <c r="M3">
        <f>Q!K3*Q_Sim!$S$3</f>
        <v>32.178661634025417</v>
      </c>
      <c r="N3">
        <f>Q!L3*Q_Sim!$S$3</f>
        <v>32.178661634025417</v>
      </c>
      <c r="O3">
        <f>Q!M3*Q_Sim!$S$3</f>
        <v>23.301184004941646</v>
      </c>
      <c r="P3">
        <f>Q!N3*Q_Sim!$S$3</f>
        <v>23.301184004941646</v>
      </c>
      <c r="Q3" s="9" t="str">
        <f t="shared" ref="Q3:Q31" si="1">"http://bearriverfellows.usu.edu/wash/2005v2/"&amp;B3&amp;".jpg"</f>
        <v>http://bearriverfellows.usu.edu/wash/2005v2/NA.jpg</v>
      </c>
    </row>
    <row r="4" spans="1:17" x14ac:dyDescent="0.25">
      <c r="A4" t="str">
        <f t="shared" si="0"/>
        <v>j4j3</v>
      </c>
      <c r="B4" s="10" t="s">
        <v>117</v>
      </c>
      <c r="C4" s="1" t="s">
        <v>1</v>
      </c>
      <c r="D4" s="1" t="s">
        <v>62</v>
      </c>
      <c r="E4">
        <f>Q!C4*Q_Sim!$S$3</f>
        <v>31.91943014375568</v>
      </c>
      <c r="F4">
        <f>Q!D4*Q_Sim!$S$3</f>
        <v>31.91943014375568</v>
      </c>
      <c r="G4">
        <f>Q!E4*Q_Sim!$S$3</f>
        <v>31.91943014375568</v>
      </c>
      <c r="H4">
        <f>Q!F4*Q_Sim!$S$3</f>
        <v>119.1802282741682</v>
      </c>
      <c r="I4">
        <f>Q!G4*Q_Sim!$S$3</f>
        <v>119.1802282741682</v>
      </c>
      <c r="J4">
        <f>Q!H4*Q_Sim!$S$3</f>
        <v>119.1802282741682</v>
      </c>
      <c r="K4">
        <f>Q!I4*Q_Sim!$S$3</f>
        <v>119.1802282741682</v>
      </c>
      <c r="L4">
        <f>Q!J4*Q_Sim!$S$3</f>
        <v>119.1802282741682</v>
      </c>
      <c r="M4">
        <f>Q!K4*Q_Sim!$S$3</f>
        <v>119.1802282741682</v>
      </c>
      <c r="N4">
        <f>Q!L4*Q_Sim!$S$3</f>
        <v>119.1802282741682</v>
      </c>
      <c r="O4">
        <f>Q!M4*Q_Sim!$S$3</f>
        <v>31.91943014375568</v>
      </c>
      <c r="P4">
        <f>Q!N4*Q_Sim!$S$3</f>
        <v>31.91943014375568</v>
      </c>
      <c r="Q4" s="9" t="str">
        <f t="shared" si="1"/>
        <v>http://bearriverfellows.usu.edu/wash/2005v2/NA.jpg</v>
      </c>
    </row>
    <row r="5" spans="1:17" x14ac:dyDescent="0.25">
      <c r="A5" t="str">
        <f t="shared" si="0"/>
        <v>j4j5</v>
      </c>
      <c r="B5" s="10" t="s">
        <v>38</v>
      </c>
      <c r="C5" s="1" t="s">
        <v>1</v>
      </c>
      <c r="D5" s="1" t="s">
        <v>3</v>
      </c>
      <c r="E5">
        <f>Q!C5*Q_Sim!$S$3</f>
        <v>253.66659135595961</v>
      </c>
      <c r="F5">
        <f>Q!D5*Q_Sim!$S$3</f>
        <v>325.13860555588838</v>
      </c>
      <c r="G5">
        <f>Q!E5*Q_Sim!$S$3</f>
        <v>366.37223655584734</v>
      </c>
      <c r="H5">
        <f>Q!F5*Q_Sim!$S$3</f>
        <v>243.96840948424816</v>
      </c>
      <c r="I5">
        <f>Q!G5*Q_Sim!$S$3</f>
        <v>122.90473476070412</v>
      </c>
      <c r="J5">
        <f>Q!H5*Q_Sim!$S$3</f>
        <v>783.51712691882403</v>
      </c>
      <c r="K5">
        <f>Q!I5*Q_Sim!$S$3</f>
        <v>906.27584567747977</v>
      </c>
      <c r="L5">
        <f>Q!J5*Q_Sim!$S$3</f>
        <v>777.32617711883029</v>
      </c>
      <c r="M5">
        <f>Q!K5*Q_Sim!$S$3</f>
        <v>308.79901820174041</v>
      </c>
      <c r="N5">
        <f>Q!L5*Q_Sim!$S$3</f>
        <v>96.089475201952411</v>
      </c>
      <c r="O5">
        <f>Q!M5*Q_Sim!$S$3</f>
        <v>253.60695875595962</v>
      </c>
      <c r="P5">
        <f>Q!N5*Q_Sim!$S$3</f>
        <v>263.26202145595011</v>
      </c>
      <c r="Q5" s="9" t="str">
        <f t="shared" si="1"/>
        <v>http://bearriverfellows.usu.edu/wash/2005v2/L3.jpg</v>
      </c>
    </row>
    <row r="6" spans="1:17" x14ac:dyDescent="0.25">
      <c r="A6" t="str">
        <f t="shared" si="0"/>
        <v>j5j18</v>
      </c>
      <c r="B6" s="10" t="s">
        <v>40</v>
      </c>
      <c r="C6" s="1" t="s">
        <v>3</v>
      </c>
      <c r="D6" s="1" t="s">
        <v>2</v>
      </c>
      <c r="E6">
        <f>Q!C6*Q_Sim!$S$3</f>
        <v>270.46656538172471</v>
      </c>
      <c r="F6">
        <f>Q!D6*Q_Sim!$S$3</f>
        <v>343.63857695330825</v>
      </c>
      <c r="G6">
        <f>Q!E6*Q_Sim!$S$3</f>
        <v>397.57218831798247</v>
      </c>
      <c r="H6">
        <f>Q!F6*Q_Sim!$S$3</f>
        <v>325.16828394211279</v>
      </c>
      <c r="I6">
        <f>Q!G6*Q_Sim!$S$3</f>
        <v>486.80417214022305</v>
      </c>
      <c r="J6">
        <f>Q!H6*Q_Sim!$S$3</f>
        <v>1201.5164806551225</v>
      </c>
      <c r="K6">
        <f>Q!I6*Q_Sim!$S$3</f>
        <v>1018.3756723613052</v>
      </c>
      <c r="L6">
        <f>Q!J6*Q_Sim!$S$3</f>
        <v>832.12609239334972</v>
      </c>
      <c r="M6">
        <f>Q!K6*Q_Sim!$S$3</f>
        <v>344.89896238805704</v>
      </c>
      <c r="N6">
        <f>Q!L6*Q_Sim!$S$3</f>
        <v>124.28943160234383</v>
      </c>
      <c r="O6">
        <f>Q!M6*Q_Sim!$S$3</f>
        <v>276.90692273216956</v>
      </c>
      <c r="P6">
        <f>Q!N6*Q_Sim!$S$3</f>
        <v>280.46199486328101</v>
      </c>
      <c r="Q6" s="9" t="str">
        <f t="shared" si="1"/>
        <v>http://bearriverfellows.usu.edu/wash/2005v2/L5.jpg</v>
      </c>
    </row>
    <row r="7" spans="1:17" x14ac:dyDescent="0.25">
      <c r="A7" t="str">
        <f t="shared" si="0"/>
        <v>j6j5</v>
      </c>
      <c r="B7" s="10" t="s">
        <v>39</v>
      </c>
      <c r="C7" s="1" t="s">
        <v>4</v>
      </c>
      <c r="D7" s="1" t="s">
        <v>3</v>
      </c>
      <c r="E7">
        <f>Q!C7*Q_Sim!$S$3</f>
        <v>16.799974025765092</v>
      </c>
      <c r="F7">
        <f>Q!D7*Q_Sim!$S$3</f>
        <v>18.499971397419891</v>
      </c>
      <c r="G7">
        <f>Q!E7*Q_Sim!$S$3</f>
        <v>31.199951762135168</v>
      </c>
      <c r="H7">
        <f>Q!F7*Q_Sim!$S$3</f>
        <v>81.19987445786461</v>
      </c>
      <c r="I7">
        <f>Q!G7*Q_Sim!$S$3</f>
        <v>363.89943737951887</v>
      </c>
      <c r="J7">
        <f>Q!H7*Q_Sim!$S$3</f>
        <v>417.99935373629813</v>
      </c>
      <c r="K7">
        <f>Q!I7*Q_Sim!$S$3</f>
        <v>112.0998266838254</v>
      </c>
      <c r="L7">
        <f>Q!J7*Q_Sim!$S$3</f>
        <v>54.799915274519471</v>
      </c>
      <c r="M7">
        <f>Q!K7*Q_Sim!$S$3</f>
        <v>36.099944186316662</v>
      </c>
      <c r="N7">
        <f>Q!L7*Q_Sim!$S$3</f>
        <v>28.199956400391404</v>
      </c>
      <c r="O7">
        <f>Q!M7*Q_Sim!$S$3</f>
        <v>23.29996397620992</v>
      </c>
      <c r="P7">
        <f>Q!N7*Q_Sim!$S$3</f>
        <v>17.199973407330926</v>
      </c>
      <c r="Q7" s="9" t="str">
        <f t="shared" si="1"/>
        <v>http://bearriverfellows.usu.edu/wash/2005v2/L4.jpg</v>
      </c>
    </row>
    <row r="8" spans="1:17" x14ac:dyDescent="0.25">
      <c r="A8" t="str">
        <f t="shared" si="0"/>
        <v>j7j8</v>
      </c>
      <c r="B8" s="10" t="s">
        <v>117</v>
      </c>
      <c r="C8" s="1" t="s">
        <v>5</v>
      </c>
      <c r="D8" s="1" t="s">
        <v>63</v>
      </c>
      <c r="E8">
        <f>Q!C8*Q_Sim!$S$3</f>
        <v>21.152627033511159</v>
      </c>
      <c r="F8">
        <f>Q!D8*Q_Sim!$S$3</f>
        <v>13.03611391963452</v>
      </c>
      <c r="G8">
        <f>Q!E8*Q_Sim!$S$3</f>
        <v>4.9361651182351798</v>
      </c>
      <c r="H8">
        <f>Q!F8*Q_Sim!$S$3</f>
        <v>42.139610942249334</v>
      </c>
      <c r="I8">
        <f>Q!G8*Q_Sim!$S$3</f>
        <v>570.60743621800509</v>
      </c>
      <c r="J8">
        <f>Q!H8*Q_Sim!$S$3</f>
        <v>761.17985126933308</v>
      </c>
      <c r="K8">
        <f>Q!I8*Q_Sim!$S$3</f>
        <v>802.00591223213246</v>
      </c>
      <c r="L8">
        <f>Q!J8*Q_Sim!$S$3</f>
        <v>752.29558227213352</v>
      </c>
      <c r="M8">
        <f>Q!K8*Q_Sim!$S$3</f>
        <v>588.6459725057839</v>
      </c>
      <c r="N8">
        <f>Q!L8*Q_Sim!$S$3</f>
        <v>276.47493955860205</v>
      </c>
      <c r="O8">
        <f>Q!M8*Q_Sim!$S$3</f>
        <v>75.798293896121436</v>
      </c>
      <c r="P8">
        <f>Q!N8*Q_Sim!$S$3</f>
        <v>25.856891777064153</v>
      </c>
      <c r="Q8" s="9" t="str">
        <f t="shared" si="1"/>
        <v>http://bearriverfellows.usu.edu/wash/2005v2/NA.jpg</v>
      </c>
    </row>
    <row r="9" spans="1:17" x14ac:dyDescent="0.25">
      <c r="A9" t="str">
        <f t="shared" si="0"/>
        <v>j7j9</v>
      </c>
      <c r="B9" s="10" t="s">
        <v>41</v>
      </c>
      <c r="C9" s="1" t="s">
        <v>5</v>
      </c>
      <c r="D9" s="1" t="s">
        <v>6</v>
      </c>
      <c r="E9">
        <f>Q!C9*Q_Sim!$S$3</f>
        <v>1166.1074010821101</v>
      </c>
      <c r="F9">
        <f>Q!D9*Q_Sim!$S$3</f>
        <v>1000.7086403704945</v>
      </c>
      <c r="G9">
        <f>Q!E9*Q_Sim!$S$3</f>
        <v>1344.9877369018193</v>
      </c>
      <c r="H9">
        <f>Q!F9*Q_Sim!$S$3</f>
        <v>1490.9888624010891</v>
      </c>
      <c r="I9">
        <f>Q!G9*Q_Sim!$S$3</f>
        <v>699.22304801614928</v>
      </c>
      <c r="J9">
        <f>Q!H9*Q_Sim!$S$3</f>
        <v>528.28488159906806</v>
      </c>
      <c r="K9">
        <f>Q!I9*Q_Sim!$S$3</f>
        <v>303.62685666683689</v>
      </c>
      <c r="L9">
        <f>Q!J9*Q_Sim!$S$3</f>
        <v>164.855637481233</v>
      </c>
      <c r="M9">
        <f>Q!K9*Q_Sim!$S$3</f>
        <v>74.125910877391931</v>
      </c>
      <c r="N9">
        <f>Q!L9*Q_Sim!$S$3</f>
        <v>107.94733269063616</v>
      </c>
      <c r="O9">
        <f>Q!M9*Q_Sim!$S$3</f>
        <v>584.03806640151788</v>
      </c>
      <c r="P9">
        <f>Q!N9*Q_Sim!$S$3</f>
        <v>985.24701369094259</v>
      </c>
      <c r="Q9" s="9" t="str">
        <f t="shared" si="1"/>
        <v>http://bearriverfellows.usu.edu/wash/2005v2/L8.jpg</v>
      </c>
    </row>
    <row r="10" spans="1:17" x14ac:dyDescent="0.25">
      <c r="A10" t="str">
        <f t="shared" si="0"/>
        <v>j8j9</v>
      </c>
      <c r="B10" s="10" t="s">
        <v>117</v>
      </c>
      <c r="C10" s="1" t="s">
        <v>63</v>
      </c>
      <c r="D10" s="1" t="s">
        <v>6</v>
      </c>
      <c r="E10">
        <f>Q!C10*Q_Sim!$S$3</f>
        <v>15.441417734463144</v>
      </c>
      <c r="F10">
        <f>Q!D10*Q_Sim!$S$3</f>
        <v>9.5163631613332011</v>
      </c>
      <c r="G10">
        <f>Q!E10*Q_Sim!$S$3</f>
        <v>3.6034005363116814</v>
      </c>
      <c r="H10">
        <f>Q!F10*Q_Sim!$S$3</f>
        <v>11.377694954407319</v>
      </c>
      <c r="I10">
        <f>Q!G10*Q_Sim!$S$3</f>
        <v>154.06400777886137</v>
      </c>
      <c r="J10">
        <f>Q!H10*Q_Sim!$S$3</f>
        <v>205.51855984271995</v>
      </c>
      <c r="K10">
        <f>Q!I10*Q_Sim!$S$3</f>
        <v>216.54159630267577</v>
      </c>
      <c r="L10">
        <f>Q!J10*Q_Sim!$S$3</f>
        <v>203.11980721347607</v>
      </c>
      <c r="M10">
        <f>Q!K10*Q_Sim!$S$3</f>
        <v>158.93441257656167</v>
      </c>
      <c r="N10">
        <f>Q!L10*Q_Sim!$S$3</f>
        <v>74.648233680822557</v>
      </c>
      <c r="O10">
        <f>Q!M10*Q_Sim!$S$3</f>
        <v>55.332754544168651</v>
      </c>
      <c r="P10">
        <f>Q!N10*Q_Sim!$S$3</f>
        <v>18.875530997256828</v>
      </c>
      <c r="Q10" s="9" t="str">
        <f t="shared" si="1"/>
        <v>http://bearriverfellows.usu.edu/wash/2005v2/NA.jpg</v>
      </c>
    </row>
    <row r="11" spans="1:17" x14ac:dyDescent="0.25">
      <c r="A11" t="str">
        <f t="shared" si="0"/>
        <v>j9j12</v>
      </c>
      <c r="B11" s="10" t="s">
        <v>42</v>
      </c>
      <c r="C11" s="1" t="s">
        <v>6</v>
      </c>
      <c r="D11" s="1" t="s">
        <v>7</v>
      </c>
      <c r="E11">
        <f>Q!C11*Q_Sim!$S$3</f>
        <v>1181.5488188165732</v>
      </c>
      <c r="F11">
        <f>Q!D11*Q_Sim!$S$3</f>
        <v>1010.2250035318277</v>
      </c>
      <c r="G11">
        <f>Q!E11*Q_Sim!$S$3</f>
        <v>1348.591137438131</v>
      </c>
      <c r="H11">
        <f>Q!F11*Q_Sim!$S$3</f>
        <v>1502.3665573554965</v>
      </c>
      <c r="I11">
        <f>Q!G11*Q_Sim!$S$3</f>
        <v>853.28705579501059</v>
      </c>
      <c r="J11">
        <f>Q!H11*Q_Sim!$S$3</f>
        <v>733.80344144178798</v>
      </c>
      <c r="K11">
        <f>Q!I11*Q_Sim!$S$3</f>
        <v>520.16845296951271</v>
      </c>
      <c r="L11">
        <f>Q!J11*Q_Sim!$S$3</f>
        <v>367.97544469470904</v>
      </c>
      <c r="M11">
        <f>Q!K11*Q_Sim!$S$3</f>
        <v>233.0603234539536</v>
      </c>
      <c r="N11">
        <f>Q!L11*Q_Sim!$S$3</f>
        <v>182.59556637145872</v>
      </c>
      <c r="O11">
        <f>Q!M11*Q_Sim!$S$3</f>
        <v>639.37082094568655</v>
      </c>
      <c r="P11">
        <f>Q!N11*Q_Sim!$S$3</f>
        <v>1004.1225446881995</v>
      </c>
      <c r="Q11" s="9" t="str">
        <f t="shared" si="1"/>
        <v>http://bearriverfellows.usu.edu/wash/2005v2/L9.jpg</v>
      </c>
    </row>
    <row r="12" spans="1:17" x14ac:dyDescent="0.25">
      <c r="A12" t="str">
        <f t="shared" si="0"/>
        <v>j12j14</v>
      </c>
      <c r="B12" s="10" t="s">
        <v>43</v>
      </c>
      <c r="C12" s="1" t="s">
        <v>7</v>
      </c>
      <c r="D12" s="1" t="s">
        <v>8</v>
      </c>
      <c r="E12">
        <f>Q!C12*Q_Sim!$S$3</f>
        <v>1181.5488188165732</v>
      </c>
      <c r="F12">
        <f>Q!D12*Q_Sim!$S$3</f>
        <v>1010.2250035318277</v>
      </c>
      <c r="G12">
        <f>Q!E12*Q_Sim!$S$3</f>
        <v>1348.591137438131</v>
      </c>
      <c r="H12">
        <f>Q!F12*Q_Sim!$S$3</f>
        <v>1502.3665573554965</v>
      </c>
      <c r="I12">
        <f>Q!G12*Q_Sim!$S$3</f>
        <v>853.28705579501059</v>
      </c>
      <c r="J12">
        <f>Q!H12*Q_Sim!$S$3</f>
        <v>733.80344144178798</v>
      </c>
      <c r="K12">
        <f>Q!I12*Q_Sim!$S$3</f>
        <v>520.16845296951271</v>
      </c>
      <c r="L12">
        <f>Q!J12*Q_Sim!$S$3</f>
        <v>367.97544469470904</v>
      </c>
      <c r="M12">
        <f>Q!K12*Q_Sim!$S$3</f>
        <v>233.0603234539536</v>
      </c>
      <c r="N12">
        <f>Q!L12*Q_Sim!$S$3</f>
        <v>182.59556637145872</v>
      </c>
      <c r="O12">
        <f>Q!M12*Q_Sim!$S$3</f>
        <v>639.37082094568655</v>
      </c>
      <c r="P12">
        <f>Q!N12*Q_Sim!$S$3</f>
        <v>1004.1225446881995</v>
      </c>
      <c r="Q12" s="9" t="str">
        <f t="shared" si="1"/>
        <v>http://bearriverfellows.usu.edu/wash/2005v2/L11.jpg</v>
      </c>
    </row>
    <row r="13" spans="1:17" x14ac:dyDescent="0.25">
      <c r="A13" t="str">
        <f t="shared" si="0"/>
        <v>j14j17</v>
      </c>
      <c r="B13" s="10" t="s">
        <v>44</v>
      </c>
      <c r="C13" s="1" t="s">
        <v>8</v>
      </c>
      <c r="D13" s="1" t="s">
        <v>9</v>
      </c>
      <c r="E13">
        <f>Q!C13*Q_Sim!$S$3</f>
        <v>1181.5488188165732</v>
      </c>
      <c r="F13">
        <f>Q!D13*Q_Sim!$S$3</f>
        <v>1010.2250035318277</v>
      </c>
      <c r="G13">
        <f>Q!E13*Q_Sim!$S$3</f>
        <v>1348.591137438131</v>
      </c>
      <c r="H13">
        <f>Q!F13*Q_Sim!$S$3</f>
        <v>1502.3665573554965</v>
      </c>
      <c r="I13">
        <f>Q!G13*Q_Sim!$S$3</f>
        <v>853.28705579501059</v>
      </c>
      <c r="J13">
        <f>Q!H13*Q_Sim!$S$3</f>
        <v>733.80344144178798</v>
      </c>
      <c r="K13">
        <f>Q!I13*Q_Sim!$S$3</f>
        <v>520.16845296951271</v>
      </c>
      <c r="L13">
        <f>Q!J13*Q_Sim!$S$3</f>
        <v>367.97544469470904</v>
      </c>
      <c r="M13">
        <f>Q!K13*Q_Sim!$S$3</f>
        <v>233.0603234539536</v>
      </c>
      <c r="N13">
        <f>Q!L13*Q_Sim!$S$3</f>
        <v>182.59556637145872</v>
      </c>
      <c r="O13">
        <f>Q!M13*Q_Sim!$S$3</f>
        <v>639.37082094568655</v>
      </c>
      <c r="P13">
        <f>Q!N13*Q_Sim!$S$3</f>
        <v>1004.1225446881995</v>
      </c>
      <c r="Q13" s="9" t="str">
        <f t="shared" si="1"/>
        <v>http://bearriverfellows.usu.edu/wash/2005v2/L12.jpg</v>
      </c>
    </row>
    <row r="14" spans="1:17" x14ac:dyDescent="0.25">
      <c r="A14" t="str">
        <f t="shared" si="0"/>
        <v>j17j20</v>
      </c>
      <c r="B14" s="10" t="s">
        <v>45</v>
      </c>
      <c r="C14" s="1" t="s">
        <v>9</v>
      </c>
      <c r="D14" s="1" t="s">
        <v>10</v>
      </c>
      <c r="E14">
        <f>Q!C14*Q_Sim!$S$3</f>
        <v>1181.5488188165732</v>
      </c>
      <c r="F14">
        <f>Q!D14*Q_Sim!$S$3</f>
        <v>1010.2250035318277</v>
      </c>
      <c r="G14">
        <f>Q!E14*Q_Sim!$S$3</f>
        <v>1348.591137438131</v>
      </c>
      <c r="H14">
        <f>Q!F14*Q_Sim!$S$3</f>
        <v>1501.1368971826926</v>
      </c>
      <c r="I14">
        <f>Q!G14*Q_Sim!$S$3</f>
        <v>848.3684151037944</v>
      </c>
      <c r="J14">
        <f>Q!H14*Q_Sim!$S$3</f>
        <v>727.65514057776772</v>
      </c>
      <c r="K14">
        <f>Q!I14*Q_Sim!$S$3</f>
        <v>512.79049193268827</v>
      </c>
      <c r="L14">
        <f>Q!J14*Q_Sim!$S$3</f>
        <v>361.82714383068884</v>
      </c>
      <c r="M14">
        <f>Q!K14*Q_Sim!$S$3</f>
        <v>229.37134293554149</v>
      </c>
      <c r="N14">
        <f>Q!L14*Q_Sim!$S$3</f>
        <v>178.90658585304658</v>
      </c>
      <c r="O14">
        <f>Q!M14*Q_Sim!$S$3</f>
        <v>639.37082094568655</v>
      </c>
      <c r="P14">
        <f>Q!N14*Q_Sim!$S$3</f>
        <v>1004.1225446881995</v>
      </c>
      <c r="Q14" s="9" t="str">
        <f t="shared" si="1"/>
        <v>http://bearriverfellows.usu.edu/wash/2005v2/L13.jpg</v>
      </c>
    </row>
    <row r="15" spans="1:17" x14ac:dyDescent="0.25">
      <c r="A15" t="str">
        <f t="shared" si="0"/>
        <v>j18j7</v>
      </c>
      <c r="B15" s="10" t="s">
        <v>61</v>
      </c>
      <c r="C15" s="1" t="s">
        <v>2</v>
      </c>
      <c r="D15" s="1" t="s">
        <v>5</v>
      </c>
      <c r="E15">
        <f>Q!C15*Q_Sim!$S$3</f>
        <v>293.76774938666637</v>
      </c>
      <c r="F15">
        <f>Q!D15*Q_Sim!$S$3</f>
        <v>366.93976095824991</v>
      </c>
      <c r="G15">
        <f>Q!E15*Q_Sim!$S$3</f>
        <v>420.87337232292413</v>
      </c>
      <c r="H15">
        <f>Q!F15*Q_Sim!$S$3</f>
        <v>357.34694557613818</v>
      </c>
      <c r="I15">
        <f>Q!G15*Q_Sim!$S$3</f>
        <v>518.98283377424843</v>
      </c>
      <c r="J15">
        <f>Q!H15*Q_Sim!$S$3</f>
        <v>1233.6951422891477</v>
      </c>
      <c r="K15">
        <f>Q!I15*Q_Sim!$S$3</f>
        <v>1050.5543339953306</v>
      </c>
      <c r="L15">
        <f>Q!J15*Q_Sim!$S$3</f>
        <v>864.30475402737522</v>
      </c>
      <c r="M15">
        <f>Q!K15*Q_Sim!$S$3</f>
        <v>377.07762402208249</v>
      </c>
      <c r="N15">
        <f>Q!L15*Q_Sim!$S$3</f>
        <v>156.46809323636924</v>
      </c>
      <c r="O15">
        <f>Q!M15*Q_Sim!$S$3</f>
        <v>300.20810673711117</v>
      </c>
      <c r="P15">
        <f>Q!N15*Q_Sim!$S$3</f>
        <v>303.76317886822267</v>
      </c>
      <c r="Q15" s="9" t="str">
        <f t="shared" si="1"/>
        <v>http://bearriverfellows.usu.edu/wash/2005v2/L7.jpg</v>
      </c>
    </row>
    <row r="16" spans="1:17" x14ac:dyDescent="0.25">
      <c r="A16" t="str">
        <f t="shared" si="0"/>
        <v>j19j20</v>
      </c>
      <c r="B16" s="10" t="s">
        <v>46</v>
      </c>
      <c r="C16" s="1" t="s">
        <v>11</v>
      </c>
      <c r="D16" s="1" t="s">
        <v>10</v>
      </c>
      <c r="E16">
        <f>Q!C16*Q_Sim!$S$3</f>
        <v>90.399999999909895</v>
      </c>
      <c r="F16">
        <f>Q!D16*Q_Sim!$S$3</f>
        <v>44.09999999995604</v>
      </c>
      <c r="G16">
        <f>Q!E16*Q_Sim!$S$3</f>
        <v>186.99999999981358</v>
      </c>
      <c r="H16">
        <f>Q!F16*Q_Sim!$S$3</f>
        <v>424.09999999957722</v>
      </c>
      <c r="I16">
        <f>Q!G16*Q_Sim!$S$3</f>
        <v>631.59999999937043</v>
      </c>
      <c r="J16">
        <f>Q!H16*Q_Sim!$S$3</f>
        <v>509.69999999949181</v>
      </c>
      <c r="K16">
        <f>Q!I16*Q_Sim!$S$3</f>
        <v>326.29999999967475</v>
      </c>
      <c r="L16">
        <f>Q!J16*Q_Sim!$S$3</f>
        <v>207.29999999979336</v>
      </c>
      <c r="M16">
        <f>Q!K16*Q_Sim!$S$3</f>
        <v>304.59999999969637</v>
      </c>
      <c r="N16">
        <f>Q!L16*Q_Sim!$S$3</f>
        <v>467.39999999953397</v>
      </c>
      <c r="O16">
        <f>Q!M16*Q_Sim!$S$3</f>
        <v>181.99999999981856</v>
      </c>
      <c r="P16">
        <f>Q!N16*Q_Sim!$S$3</f>
        <v>16.499999999983551</v>
      </c>
      <c r="Q16" s="9" t="str">
        <f t="shared" si="1"/>
        <v>http://bearriverfellows.usu.edu/wash/2005v2/L14.jpg</v>
      </c>
    </row>
    <row r="17" spans="1:17" x14ac:dyDescent="0.25">
      <c r="A17" t="str">
        <f t="shared" si="0"/>
        <v>j20j21</v>
      </c>
      <c r="B17" s="10" t="s">
        <v>47</v>
      </c>
      <c r="C17" s="1" t="s">
        <v>10</v>
      </c>
      <c r="D17" s="1" t="s">
        <v>12</v>
      </c>
      <c r="E17">
        <f>Q!C17*Q_Sim!$S$3</f>
        <v>1393.238308016362</v>
      </c>
      <c r="F17">
        <f>Q!D17*Q_Sim!$S$3</f>
        <v>1137.7537832917005</v>
      </c>
      <c r="G17">
        <f>Q!E17*Q_Sim!$S$3</f>
        <v>1615.0429250678653</v>
      </c>
      <c r="H17">
        <f>Q!F17*Q_Sim!$S$3</f>
        <v>1996.3361610721986</v>
      </c>
      <c r="I17">
        <f>Q!G17*Q_Sim!$S$3</f>
        <v>1571.4844231630734</v>
      </c>
      <c r="J17">
        <f>Q!H17*Q_Sim!$S$3</f>
        <v>1354.1554322771431</v>
      </c>
      <c r="K17">
        <f>Q!I17*Q_Sim!$S$3</f>
        <v>921.31682258228113</v>
      </c>
      <c r="L17">
        <f>Q!J17*Q_Sim!$S$3</f>
        <v>635.57793684041599</v>
      </c>
      <c r="M17">
        <f>Q!K17*Q_Sim!$S$3</f>
        <v>656.43846793511568</v>
      </c>
      <c r="N17">
        <f>Q!L17*Q_Sim!$S$3</f>
        <v>775.35536275245204</v>
      </c>
      <c r="O17">
        <f>Q!M17*Q_Sim!$S$3</f>
        <v>905.96998761542079</v>
      </c>
      <c r="P17">
        <f>Q!N17*Q_Sim!$S$3</f>
        <v>1094.8749102781092</v>
      </c>
      <c r="Q17" s="9" t="str">
        <f t="shared" si="1"/>
        <v>http://bearriverfellows.usu.edu/wash/2005v2/L16.jpg</v>
      </c>
    </row>
    <row r="18" spans="1:17" x14ac:dyDescent="0.25">
      <c r="A18" t="str">
        <f t="shared" si="0"/>
        <v>j21j23</v>
      </c>
      <c r="B18" s="10" t="s">
        <v>48</v>
      </c>
      <c r="C18" s="1" t="s">
        <v>12</v>
      </c>
      <c r="D18" s="1" t="s">
        <v>13</v>
      </c>
      <c r="E18">
        <f>Q!C18*Q_Sim!$S$3</f>
        <v>1393.238308016362</v>
      </c>
      <c r="F18">
        <f>Q!D18*Q_Sim!$S$3</f>
        <v>1137.7537832917005</v>
      </c>
      <c r="G18">
        <f>Q!E18*Q_Sim!$S$3</f>
        <v>1615.0429250678653</v>
      </c>
      <c r="H18">
        <f>Q!F18*Q_Sim!$S$3</f>
        <v>1996.3361610721986</v>
      </c>
      <c r="I18">
        <f>Q!G18*Q_Sim!$S$3</f>
        <v>1571.4844231630734</v>
      </c>
      <c r="J18">
        <f>Q!H18*Q_Sim!$S$3</f>
        <v>1354.1554322771431</v>
      </c>
      <c r="K18">
        <f>Q!I18*Q_Sim!$S$3</f>
        <v>921.31682258228113</v>
      </c>
      <c r="L18">
        <f>Q!J18*Q_Sim!$S$3</f>
        <v>635.57793684041599</v>
      </c>
      <c r="M18">
        <f>Q!K18*Q_Sim!$S$3</f>
        <v>656.43846793511568</v>
      </c>
      <c r="N18">
        <f>Q!L18*Q_Sim!$S$3</f>
        <v>775.35536275245204</v>
      </c>
      <c r="O18">
        <f>Q!M18*Q_Sim!$S$3</f>
        <v>905.96998761542079</v>
      </c>
      <c r="P18">
        <f>Q!N18*Q_Sim!$S$3</f>
        <v>1094.8749102781092</v>
      </c>
      <c r="Q18" s="9" t="str">
        <f t="shared" si="1"/>
        <v>http://bearriverfellows.usu.edu/wash/2005v2/L17.jpg</v>
      </c>
    </row>
    <row r="19" spans="1:17" x14ac:dyDescent="0.25">
      <c r="A19" t="str">
        <f t="shared" si="0"/>
        <v>j22j20</v>
      </c>
      <c r="B19" s="10" t="s">
        <v>117</v>
      </c>
      <c r="C19" s="1" t="s">
        <v>65</v>
      </c>
      <c r="D19" s="1" t="s">
        <v>10</v>
      </c>
      <c r="E19">
        <f>Q!C19*Q_Sim!$S$3</f>
        <v>121.28948919987909</v>
      </c>
      <c r="F19">
        <f>Q!D19*Q_Sim!$S$3</f>
        <v>83.428779759916836</v>
      </c>
      <c r="G19">
        <f>Q!E19*Q_Sim!$S$3</f>
        <v>79.451787629920801</v>
      </c>
      <c r="H19">
        <f>Q!F19*Q_Sim!$S$3</f>
        <v>71.099263889929119</v>
      </c>
      <c r="I19">
        <f>Q!G19*Q_Sim!$S$3</f>
        <v>91.516008059908785</v>
      </c>
      <c r="J19">
        <f>Q!H19*Q_Sim!$S$3</f>
        <v>116.80029169988357</v>
      </c>
      <c r="K19">
        <f>Q!I19*Q_Sim!$S$3</f>
        <v>82.226330649918026</v>
      </c>
      <c r="L19">
        <f>Q!J19*Q_Sim!$S$3</f>
        <v>66.450793009933747</v>
      </c>
      <c r="M19">
        <f>Q!K19*Q_Sim!$S$3</f>
        <v>122.46712499987791</v>
      </c>
      <c r="N19">
        <f>Q!L19*Q_Sim!$S$3</f>
        <v>129.04877689987137</v>
      </c>
      <c r="O19">
        <f>Q!M19*Q_Sim!$S$3</f>
        <v>84.599166669915661</v>
      </c>
      <c r="P19">
        <f>Q!N19*Q_Sim!$S$3</f>
        <v>74.252365589925972</v>
      </c>
      <c r="Q19" s="9" t="str">
        <f t="shared" si="1"/>
        <v>http://bearriverfellows.usu.edu/wash/2005v2/NA.jpg</v>
      </c>
    </row>
    <row r="20" spans="1:17" x14ac:dyDescent="0.25">
      <c r="A20" t="str">
        <f t="shared" si="0"/>
        <v>j24j7</v>
      </c>
      <c r="B20" s="10" t="s">
        <v>49</v>
      </c>
      <c r="C20" s="1" t="s">
        <v>14</v>
      </c>
      <c r="D20" s="1" t="s">
        <v>5</v>
      </c>
      <c r="E20">
        <f>Q!C20*Q_Sim!$S$3</f>
        <v>187.27496785544079</v>
      </c>
      <c r="F20">
        <f>Q!D20*Q_Sim!$S$3</f>
        <v>86.496423029875871</v>
      </c>
      <c r="G20">
        <f>Q!E20*Q_Sim!$S$3</f>
        <v>165.64478256005768</v>
      </c>
      <c r="H20">
        <f>Q!F20*Q_Sim!$S$3</f>
        <v>434.82118739868991</v>
      </c>
      <c r="I20">
        <f>Q!G20*Q_Sim!$S$3</f>
        <v>377.54540593138074</v>
      </c>
      <c r="J20">
        <f>Q!H20*Q_Sim!$S$3</f>
        <v>61.91789144327354</v>
      </c>
      <c r="K20">
        <f>Q!I20*Q_Sim!$S$3</f>
        <v>62.456395940462961</v>
      </c>
      <c r="L20">
        <f>Q!J20*Q_Sim!$S$3</f>
        <v>58.994766590011515</v>
      </c>
      <c r="M20">
        <f>Q!K20*Q_Sim!$S$3</f>
        <v>91.3095312660556</v>
      </c>
      <c r="N20">
        <f>Q!L20*Q_Sim!$S$3</f>
        <v>74.796059431857003</v>
      </c>
      <c r="O20">
        <f>Q!M20*Q_Sim!$S$3</f>
        <v>79.356023137040694</v>
      </c>
      <c r="P20">
        <f>Q!N20*Q_Sim!$S$3</f>
        <v>334.18233980750421</v>
      </c>
      <c r="Q20" s="9" t="str">
        <f t="shared" si="1"/>
        <v>http://bearriverfellows.usu.edu/wash/2005v2/L28.jpg</v>
      </c>
    </row>
    <row r="21" spans="1:17" x14ac:dyDescent="0.25">
      <c r="A21" t="str">
        <f t="shared" si="0"/>
        <v>j25j24</v>
      </c>
      <c r="B21" s="10" t="s">
        <v>50</v>
      </c>
      <c r="C21" s="1" t="s">
        <v>15</v>
      </c>
      <c r="D21" s="1" t="s">
        <v>14</v>
      </c>
      <c r="E21">
        <f>Q!C21*Q_Sim!$S$3</f>
        <v>29.119690859970966</v>
      </c>
      <c r="F21">
        <f>Q!D21*Q_Sim!$S$3</f>
        <v>28.856339289971231</v>
      </c>
      <c r="G21">
        <f>Q!E21*Q_Sim!$S$3</f>
        <v>36.426854839963681</v>
      </c>
      <c r="H21">
        <f>Q!F21*Q_Sim!$S$3</f>
        <v>41.166888889958969</v>
      </c>
      <c r="I21">
        <f>Q!G21*Q_Sim!$S$3</f>
        <v>24.899327959975178</v>
      </c>
      <c r="J21">
        <f>Q!H21*Q_Sim!$S$3</f>
        <v>25.453694439974623</v>
      </c>
      <c r="K21">
        <f>Q!I21*Q_Sim!$S$3</f>
        <v>35.000551079965106</v>
      </c>
      <c r="L21">
        <f>Q!J21*Q_Sim!$S$3</f>
        <v>33.945053759966164</v>
      </c>
      <c r="M21">
        <f>Q!K21*Q_Sim!$S$3</f>
        <v>37.301611109962813</v>
      </c>
      <c r="N21">
        <f>Q!L21*Q_Sim!$S$3</f>
        <v>36.028400539964082</v>
      </c>
      <c r="O21">
        <f>Q!M21*Q_Sim!$S$3</f>
        <v>36.004222219964106</v>
      </c>
      <c r="P21">
        <f>Q!N21*Q_Sim!$S$3</f>
        <v>33.722244619966382</v>
      </c>
      <c r="Q21" s="9" t="str">
        <f t="shared" si="1"/>
        <v>http://bearriverfellows.usu.edu/wash/2005v2/L27.jpg</v>
      </c>
    </row>
    <row r="22" spans="1:17" x14ac:dyDescent="0.25">
      <c r="A22" t="str">
        <f t="shared" si="0"/>
        <v>j28j24</v>
      </c>
      <c r="B22" s="11" t="s">
        <v>117</v>
      </c>
      <c r="C22" s="1" t="s">
        <v>67</v>
      </c>
      <c r="D22" s="1" t="s">
        <v>14</v>
      </c>
      <c r="E22">
        <f>Q!C22*Q_Sim!$S$3</f>
        <v>0</v>
      </c>
      <c r="F22">
        <f>Q!D22*Q_Sim!$S$3</f>
        <v>0</v>
      </c>
      <c r="G22">
        <f>Q!E22*Q_Sim!$S$3</f>
        <v>0</v>
      </c>
      <c r="H22">
        <f>Q!F22*Q_Sim!$S$3</f>
        <v>0</v>
      </c>
      <c r="I22">
        <f>Q!G22*Q_Sim!$S$3</f>
        <v>15.77850149337619</v>
      </c>
      <c r="J22">
        <f>Q!H22*Q_Sim!$S$3</f>
        <v>28.578408317084421</v>
      </c>
      <c r="K22">
        <f>Q!I22*Q_Sim!$S$3</f>
        <v>27.455844860497852</v>
      </c>
      <c r="L22">
        <f>Q!J22*Q_Sim!$S$3</f>
        <v>25.049712830045358</v>
      </c>
      <c r="M22">
        <f>Q!K22*Q_Sim!$S$3</f>
        <v>9.5932215712278683</v>
      </c>
      <c r="N22">
        <f>Q!L22*Q_Sim!$S$3</f>
        <v>0</v>
      </c>
      <c r="O22">
        <f>Q!M22*Q_Sim!$S$3</f>
        <v>0</v>
      </c>
      <c r="P22">
        <f>Q!N22*Q_Sim!$S$3</f>
        <v>0</v>
      </c>
      <c r="Q22" s="9" t="str">
        <f t="shared" si="1"/>
        <v>http://bearriverfellows.usu.edu/wash/2005v2/NA.jpg</v>
      </c>
    </row>
    <row r="23" spans="1:17" x14ac:dyDescent="0.25">
      <c r="A23" t="str">
        <f t="shared" si="0"/>
        <v>j29j24</v>
      </c>
      <c r="B23" s="11" t="s">
        <v>51</v>
      </c>
      <c r="C23" s="1" t="s">
        <v>16</v>
      </c>
      <c r="D23" s="1" t="s">
        <v>14</v>
      </c>
      <c r="E23">
        <f>Q!C23*Q_Sim!$S$3</f>
        <v>158.15527699546982</v>
      </c>
      <c r="F23">
        <f>Q!D23*Q_Sim!$S$3</f>
        <v>57.64008373990464</v>
      </c>
      <c r="G23">
        <f>Q!E23*Q_Sim!$S$3</f>
        <v>129.217927720094</v>
      </c>
      <c r="H23">
        <f>Q!F23*Q_Sim!$S$3</f>
        <v>393.65429850873096</v>
      </c>
      <c r="I23">
        <f>Q!G23*Q_Sim!$S$3</f>
        <v>336.86757647802938</v>
      </c>
      <c r="J23">
        <f>Q!H23*Q_Sim!$S$3</f>
        <v>7.8857886862144984</v>
      </c>
      <c r="K23">
        <f>Q!I23*Q_Sim!$S$3</f>
        <v>0</v>
      </c>
      <c r="L23">
        <f>Q!J23*Q_Sim!$S$3</f>
        <v>0</v>
      </c>
      <c r="M23">
        <f>Q!K23*Q_Sim!$S$3</f>
        <v>44.414698584864908</v>
      </c>
      <c r="N23">
        <f>Q!L23*Q_Sim!$S$3</f>
        <v>38.767658891892928</v>
      </c>
      <c r="O23">
        <f>Q!M23*Q_Sim!$S$3</f>
        <v>43.351800917076588</v>
      </c>
      <c r="P23">
        <f>Q!N23*Q_Sim!$S$3</f>
        <v>300.46009518753783</v>
      </c>
      <c r="Q23" s="9" t="str">
        <f t="shared" si="1"/>
        <v>http://bearriverfellows.usu.edu/wash/2005v2/L25.jpg</v>
      </c>
    </row>
    <row r="24" spans="1:17" x14ac:dyDescent="0.25">
      <c r="A24" t="str">
        <f t="shared" si="0"/>
        <v>j29j28</v>
      </c>
      <c r="B24" s="11" t="s">
        <v>117</v>
      </c>
      <c r="C24" s="1" t="s">
        <v>16</v>
      </c>
      <c r="D24" s="1" t="s">
        <v>67</v>
      </c>
      <c r="E24">
        <f>Q!C24*Q_Sim!$S$3</f>
        <v>0</v>
      </c>
      <c r="F24">
        <f>Q!D24*Q_Sim!$S$3</f>
        <v>0</v>
      </c>
      <c r="G24">
        <f>Q!E24*Q_Sim!$S$3</f>
        <v>0</v>
      </c>
      <c r="H24">
        <f>Q!F24*Q_Sim!$S$3</f>
        <v>0</v>
      </c>
      <c r="I24">
        <f>Q!G24*Q_Sim!$S$3</f>
        <v>58.438894419911811</v>
      </c>
      <c r="J24">
        <f>Q!H24*Q_Sim!$S$3</f>
        <v>105.8459567299423</v>
      </c>
      <c r="K24">
        <f>Q!I24*Q_Sim!$S$3</f>
        <v>101.68831429814017</v>
      </c>
      <c r="L24">
        <f>Q!J24*Q_Sim!$S$3</f>
        <v>92.776714185353185</v>
      </c>
      <c r="M24">
        <f>Q!K24*Q_Sim!$S$3</f>
        <v>35.53045026380692</v>
      </c>
      <c r="N24">
        <f>Q!L24*Q_Sim!$S$3</f>
        <v>0</v>
      </c>
      <c r="O24">
        <f>Q!M24*Q_Sim!$S$3</f>
        <v>0</v>
      </c>
      <c r="P24">
        <f>Q!N24*Q_Sim!$S$3</f>
        <v>0</v>
      </c>
      <c r="Q24" s="9" t="str">
        <f t="shared" si="1"/>
        <v>http://bearriverfellows.usu.edu/wash/2005v2/NA.jpg</v>
      </c>
    </row>
    <row r="25" spans="1:17" x14ac:dyDescent="0.25">
      <c r="A25" t="str">
        <f t="shared" si="0"/>
        <v>j30j25</v>
      </c>
      <c r="B25" s="11" t="s">
        <v>52</v>
      </c>
      <c r="C25" s="1" t="s">
        <v>17</v>
      </c>
      <c r="D25" s="1" t="s">
        <v>15</v>
      </c>
      <c r="E25">
        <f>Q!C25*Q_Sim!$S$3</f>
        <v>29.119690859970966</v>
      </c>
      <c r="F25">
        <f>Q!D25*Q_Sim!$S$3</f>
        <v>28.856339289971231</v>
      </c>
      <c r="G25">
        <f>Q!E25*Q_Sim!$S$3</f>
        <v>36.426854839963681</v>
      </c>
      <c r="H25">
        <f>Q!F25*Q_Sim!$S$3</f>
        <v>41.166888889958969</v>
      </c>
      <c r="I25">
        <f>Q!G25*Q_Sim!$S$3</f>
        <v>24.899327959975178</v>
      </c>
      <c r="J25">
        <f>Q!H25*Q_Sim!$S$3</f>
        <v>25.453694439974623</v>
      </c>
      <c r="K25">
        <f>Q!I25*Q_Sim!$S$3</f>
        <v>35.000551079965106</v>
      </c>
      <c r="L25">
        <f>Q!J25*Q_Sim!$S$3</f>
        <v>33.945053759966164</v>
      </c>
      <c r="M25">
        <f>Q!K25*Q_Sim!$S$3</f>
        <v>37.301611109962813</v>
      </c>
      <c r="N25">
        <f>Q!L25*Q_Sim!$S$3</f>
        <v>36.028400539964082</v>
      </c>
      <c r="O25">
        <f>Q!M25*Q_Sim!$S$3</f>
        <v>36.004222219964106</v>
      </c>
      <c r="P25">
        <f>Q!N25*Q_Sim!$S$3</f>
        <v>33.722244619966382</v>
      </c>
      <c r="Q25" s="9" t="str">
        <f t="shared" si="1"/>
        <v>http://bearriverfellows.usu.edu/wash/2005v2/L22.jpg</v>
      </c>
    </row>
    <row r="26" spans="1:17" x14ac:dyDescent="0.25">
      <c r="A26" t="str">
        <f t="shared" si="0"/>
        <v>j31j30</v>
      </c>
      <c r="B26" s="11" t="s">
        <v>53</v>
      </c>
      <c r="C26" s="1" t="s">
        <v>18</v>
      </c>
      <c r="D26" s="1" t="s">
        <v>17</v>
      </c>
      <c r="E26">
        <f>Q!C26*Q_Sim!$S$3</f>
        <v>29.119690859970966</v>
      </c>
      <c r="F26">
        <f>Q!D26*Q_Sim!$S$3</f>
        <v>28.856339289971231</v>
      </c>
      <c r="G26">
        <f>Q!E26*Q_Sim!$S$3</f>
        <v>36.426854839963681</v>
      </c>
      <c r="H26">
        <f>Q!F26*Q_Sim!$S$3</f>
        <v>41.166888889958969</v>
      </c>
      <c r="I26">
        <f>Q!G26*Q_Sim!$S$3</f>
        <v>24.899327959975178</v>
      </c>
      <c r="J26">
        <f>Q!H26*Q_Sim!$S$3</f>
        <v>25.453694439974623</v>
      </c>
      <c r="K26">
        <f>Q!I26*Q_Sim!$S$3</f>
        <v>35.000551079965106</v>
      </c>
      <c r="L26">
        <f>Q!J26*Q_Sim!$S$3</f>
        <v>33.945053759966164</v>
      </c>
      <c r="M26">
        <f>Q!K26*Q_Sim!$S$3</f>
        <v>37.301611109962813</v>
      </c>
      <c r="N26">
        <f>Q!L26*Q_Sim!$S$3</f>
        <v>36.028400539964082</v>
      </c>
      <c r="O26">
        <f>Q!M26*Q_Sim!$S$3</f>
        <v>36.004222219964106</v>
      </c>
      <c r="P26">
        <f>Q!N26*Q_Sim!$S$3</f>
        <v>33.722244619966382</v>
      </c>
      <c r="Q26" s="9" t="str">
        <f t="shared" si="1"/>
        <v>http://bearriverfellows.usu.edu/wash/2005v2/L21.jpg</v>
      </c>
    </row>
    <row r="27" spans="1:17" x14ac:dyDescent="0.25">
      <c r="A27" t="str">
        <f t="shared" si="0"/>
        <v>j32j29</v>
      </c>
      <c r="B27" s="11" t="s">
        <v>54</v>
      </c>
      <c r="C27" s="1" t="s">
        <v>19</v>
      </c>
      <c r="D27" s="1" t="s">
        <v>16</v>
      </c>
      <c r="E27">
        <f>Q!C27*Q_Sim!$S$3</f>
        <v>57.849316224861475</v>
      </c>
      <c r="F27">
        <f>Q!D27*Q_Sim!$S$3</f>
        <v>42.509100445847082</v>
      </c>
      <c r="G27">
        <f>Q!E27*Q_Sim!$S$3</f>
        <v>154.44378214895656</v>
      </c>
      <c r="H27">
        <f>Q!F27*Q_Sim!$S$3</f>
        <v>372.3859027996287</v>
      </c>
      <c r="I27">
        <f>Q!G27*Q_Sim!$S$3</f>
        <v>405.54516129959569</v>
      </c>
      <c r="J27">
        <f>Q!H27*Q_Sim!$S$3</f>
        <v>216.03541664978465</v>
      </c>
      <c r="K27">
        <f>Q!I27*Q_Sim!$S$3</f>
        <v>103.40295699989692</v>
      </c>
      <c r="L27">
        <f>Q!J27*Q_Sim!$S$3</f>
        <v>82.447513449917793</v>
      </c>
      <c r="M27">
        <f>Q!K27*Q_Sim!$S$3</f>
        <v>87.624166649912652</v>
      </c>
      <c r="N27">
        <f>Q!L27*Q_Sim!$S$3</f>
        <v>90.026276899910258</v>
      </c>
      <c r="O27">
        <f>Q!M27*Q_Sim!$S$3</f>
        <v>115.20914477496599</v>
      </c>
      <c r="P27">
        <f>Q!N27*Q_Sim!$S$3</f>
        <v>128.62165908031193</v>
      </c>
      <c r="Q27" s="9" t="str">
        <f t="shared" si="1"/>
        <v>http://bearriverfellows.usu.edu/wash/2005v2/L23.jpg</v>
      </c>
    </row>
    <row r="28" spans="1:17" x14ac:dyDescent="0.25">
      <c r="A28" t="str">
        <f t="shared" si="0"/>
        <v>j33j32</v>
      </c>
      <c r="B28" s="11" t="s">
        <v>55</v>
      </c>
      <c r="C28" s="1" t="s">
        <v>20</v>
      </c>
      <c r="D28" s="1" t="s">
        <v>19</v>
      </c>
      <c r="E28">
        <f>Q!C28*Q_Sim!$S$3</f>
        <v>57.849316224861475</v>
      </c>
      <c r="F28">
        <f>Q!D28*Q_Sim!$S$3</f>
        <v>42.509100445847082</v>
      </c>
      <c r="G28">
        <f>Q!E28*Q_Sim!$S$3</f>
        <v>154.44378214895656</v>
      </c>
      <c r="H28">
        <f>Q!F28*Q_Sim!$S$3</f>
        <v>372.3859027996287</v>
      </c>
      <c r="I28">
        <f>Q!G28*Q_Sim!$S$3</f>
        <v>405.54516129959569</v>
      </c>
      <c r="J28">
        <f>Q!H28*Q_Sim!$S$3</f>
        <v>216.03541664978465</v>
      </c>
      <c r="K28">
        <f>Q!I28*Q_Sim!$S$3</f>
        <v>103.40295699989692</v>
      </c>
      <c r="L28">
        <f>Q!J28*Q_Sim!$S$3</f>
        <v>82.447513449917793</v>
      </c>
      <c r="M28">
        <f>Q!K28*Q_Sim!$S$3</f>
        <v>87.624166649912652</v>
      </c>
      <c r="N28">
        <f>Q!L28*Q_Sim!$S$3</f>
        <v>90.026276899910258</v>
      </c>
      <c r="O28">
        <f>Q!M28*Q_Sim!$S$3</f>
        <v>115.20914477496599</v>
      </c>
      <c r="P28">
        <f>Q!N28*Q_Sim!$S$3</f>
        <v>128.62165908031193</v>
      </c>
      <c r="Q28" s="9" t="str">
        <f t="shared" si="1"/>
        <v>http://bearriverfellows.usu.edu/wash/2005v2/L24.jpg</v>
      </c>
    </row>
    <row r="29" spans="1:17" x14ac:dyDescent="0.25">
      <c r="A29" t="str">
        <f t="shared" si="0"/>
        <v>j34j33</v>
      </c>
      <c r="B29" s="11" t="s">
        <v>56</v>
      </c>
      <c r="C29" s="1" t="s">
        <v>21</v>
      </c>
      <c r="D29" s="1" t="s">
        <v>20</v>
      </c>
      <c r="E29">
        <f>Q!C29*Q_Sim!$S$3</f>
        <v>75.275335999924948</v>
      </c>
      <c r="F29">
        <f>Q!D29*Q_Sim!$S$3</f>
        <v>17.924925594982135</v>
      </c>
      <c r="G29">
        <f>Q!E29*Q_Sim!$S$3</f>
        <v>179.0279569998215</v>
      </c>
      <c r="H29">
        <f>Q!F29*Q_Sim!$S$3</f>
        <v>372.3859027996287</v>
      </c>
      <c r="I29">
        <f>Q!G29*Q_Sim!$S$3</f>
        <v>405.54516129959569</v>
      </c>
      <c r="J29">
        <f>Q!H29*Q_Sim!$S$3</f>
        <v>216.03541664978465</v>
      </c>
      <c r="K29">
        <f>Q!I29*Q_Sim!$S$3</f>
        <v>103.40295699989692</v>
      </c>
      <c r="L29">
        <f>Q!J29*Q_Sim!$S$3</f>
        <v>82.447513449917793</v>
      </c>
      <c r="M29">
        <f>Q!K29*Q_Sim!$S$3</f>
        <v>87.624166649912652</v>
      </c>
      <c r="N29">
        <f>Q!L29*Q_Sim!$S$3</f>
        <v>90.026276899910258</v>
      </c>
      <c r="O29">
        <f>Q!M29*Q_Sim!$S$3</f>
        <v>97.783124999902512</v>
      </c>
      <c r="P29">
        <f>Q!N29*Q_Sim!$S$3</f>
        <v>88.334879049911933</v>
      </c>
      <c r="Q29" s="9" t="str">
        <f t="shared" si="1"/>
        <v>http://bearriverfellows.usu.edu/wash/2005v2/L19.jpg</v>
      </c>
    </row>
    <row r="30" spans="1:17" x14ac:dyDescent="0.25">
      <c r="A30" t="str">
        <f t="shared" si="0"/>
        <v>j36j7</v>
      </c>
      <c r="B30" s="11" t="s">
        <v>117</v>
      </c>
      <c r="C30" s="1" t="s">
        <v>116</v>
      </c>
      <c r="D30" s="1" t="s">
        <v>5</v>
      </c>
      <c r="E30">
        <f>Q!C30*Q_Sim!$S$3</f>
        <v>706.21731087351418</v>
      </c>
      <c r="F30">
        <f>Q!D30*Q_Sim!$S$3</f>
        <v>560.3085703020032</v>
      </c>
      <c r="G30">
        <f>Q!E30*Q_Sim!$S$3</f>
        <v>763.40574713707258</v>
      </c>
      <c r="H30">
        <f>Q!F30*Q_Sim!$S$3</f>
        <v>742.19000054131448</v>
      </c>
      <c r="I30">
        <f>Q!G30*Q_Sim!$S$3</f>
        <v>378.22088521974126</v>
      </c>
      <c r="J30">
        <f>Q!H30*Q_Sim!$S$3</f>
        <v>0</v>
      </c>
      <c r="K30">
        <f>Q!I30*Q_Sim!$S$3</f>
        <v>0</v>
      </c>
      <c r="L30">
        <f>Q!J30*Q_Sim!$S$3</f>
        <v>0</v>
      </c>
      <c r="M30">
        <f>Q!K30*Q_Sim!$S$3</f>
        <v>198.07370861344992</v>
      </c>
      <c r="N30">
        <f>Q!L30*Q_Sim!$S$3</f>
        <v>156.8471000994241</v>
      </c>
      <c r="O30">
        <f>Q!M30*Q_Sim!$S$3</f>
        <v>280.27223042348743</v>
      </c>
      <c r="P30">
        <f>Q!N30*Q_Sim!$S$3</f>
        <v>373.15838679227988</v>
      </c>
      <c r="Q30" s="9" t="str">
        <f t="shared" si="1"/>
        <v>http://bearriverfellows.usu.edu/wash/2005v2/NA.jpg</v>
      </c>
    </row>
    <row r="31" spans="1:17" x14ac:dyDescent="0.25">
      <c r="A31" t="str">
        <f t="shared" si="0"/>
        <v>j37j1</v>
      </c>
      <c r="B31" s="11" t="s">
        <v>57</v>
      </c>
      <c r="C31" s="1" t="s">
        <v>22</v>
      </c>
      <c r="D31" s="1" t="s">
        <v>0</v>
      </c>
      <c r="E31">
        <f>Q!C31*Q_Sim!$S$3</f>
        <v>285.58602149971534</v>
      </c>
      <c r="F31">
        <f>Q!D31*Q_Sim!$S$3</f>
        <v>357.05803569964405</v>
      </c>
      <c r="G31">
        <f>Q!E31*Q_Sim!$S$3</f>
        <v>398.29166669960296</v>
      </c>
      <c r="H31">
        <f>Q!F31*Q_Sim!$S$3</f>
        <v>363.16805559963791</v>
      </c>
      <c r="I31">
        <f>Q!G31*Q_Sim!$S$3</f>
        <v>242.16263439975859</v>
      </c>
      <c r="J31">
        <f>Q!H31*Q_Sim!$S$3</f>
        <v>902.79444439910003</v>
      </c>
      <c r="K31">
        <f>Q!I31*Q_Sim!$S$3</f>
        <v>1025.5725809989774</v>
      </c>
      <c r="L31">
        <f>Q!J31*Q_Sim!$S$3</f>
        <v>896.60349459910628</v>
      </c>
      <c r="M31">
        <f>Q!K31*Q_Sim!$S$3</f>
        <v>428.0374999995733</v>
      </c>
      <c r="N31">
        <f>Q!L31*Q_Sim!$S$3</f>
        <v>215.32795699978533</v>
      </c>
      <c r="O31">
        <f>Q!M31*Q_Sim!$S$3</f>
        <v>285.5263888997153</v>
      </c>
      <c r="P31">
        <f>Q!N31*Q_Sim!$S$3</f>
        <v>295.18145159970572</v>
      </c>
      <c r="Q31" s="9" t="str">
        <f t="shared" si="1"/>
        <v>http://bearriverfellows.usu.edu/wash/2005v2/L1.jpg</v>
      </c>
    </row>
  </sheetData>
  <hyperlinks>
    <hyperlink ref="Q2" r:id="rId1" display="http://bearriverfellows.usu.edu/wash/2005/&amp;&amp;&quot;.jpg"/>
    <hyperlink ref="Q3:Q31" r:id="rId2" display="http://bearriverfellows.usu.edu/wash/2005/&amp;&amp;&quot;.jpg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="85" zoomScaleNormal="85" workbookViewId="0">
      <selection activeCell="C23" sqref="C23"/>
    </sheetView>
  </sheetViews>
  <sheetFormatPr defaultRowHeight="15" x14ac:dyDescent="0.25"/>
  <sheetData>
    <row r="1" spans="1:32" x14ac:dyDescent="0.25">
      <c r="A1" t="s">
        <v>174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173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'R'!C2*Q_Sim!$S$7</f>
        <v>366.14533879282942</v>
      </c>
      <c r="E2">
        <f>'R'!D2*Q_Sim!$S$7</f>
        <v>373.59908184279169</v>
      </c>
      <c r="F2">
        <f>'R'!E2*Q_Sim!$S$7</f>
        <v>377.89929492522867</v>
      </c>
      <c r="G2">
        <f>'R'!F2*Q_Sim!$S$7</f>
        <v>372.57593664409774</v>
      </c>
      <c r="H2">
        <f>'R'!G2*Q_Sim!$S$7</f>
        <v>360.00627748046924</v>
      </c>
      <c r="I2">
        <f>'R'!H2*Q_Sim!$S$7</f>
        <v>428.59557668734351</v>
      </c>
      <c r="J2">
        <f>'R'!I2*Q_Sim!$S$7</f>
        <v>441.34122692209513</v>
      </c>
      <c r="K2">
        <f>'R'!J2*Q_Sim!$S$7</f>
        <v>427.95278991366632</v>
      </c>
      <c r="L2">
        <f>'R'!K2*Q_Sim!$S$7</f>
        <v>380.99538216867535</v>
      </c>
      <c r="M2">
        <f>'R'!L2*Q_Sim!$S$7</f>
        <v>358.81212211166542</v>
      </c>
      <c r="N2">
        <f>'R'!M2*Q_Sim!$S$7</f>
        <v>366.13911977014232</v>
      </c>
      <c r="O2">
        <f>'R'!N2*Q_Sim!$S$7</f>
        <v>367.14603635564237</v>
      </c>
      <c r="R2" t="str">
        <f>S2&amp;T2</f>
        <v>j1j4</v>
      </c>
      <c r="S2" s="1" t="s">
        <v>0</v>
      </c>
      <c r="T2" s="1" t="s">
        <v>1</v>
      </c>
      <c r="U2">
        <f>F!C2*Q_Sim!$S$7</f>
        <v>2.4710538100000002E-2</v>
      </c>
      <c r="V2">
        <f>F!D2*Q_Sim!$S$7</f>
        <v>2.4710538100000002E-2</v>
      </c>
      <c r="W2">
        <f>F!E2*Q_Sim!$S$7</f>
        <v>2.4710538100000002E-2</v>
      </c>
      <c r="X2">
        <f>F!F2*Q_Sim!$S$7</f>
        <v>0.37895025058936987</v>
      </c>
      <c r="Y2">
        <f>F!G2*Q_Sim!$S$7</f>
        <v>0.37369409075872101</v>
      </c>
      <c r="Z2">
        <f>F!H2*Q_Sim!$S$7</f>
        <v>0.54147450490908378</v>
      </c>
      <c r="AA2">
        <f>F!I2*Q_Sim!$S$7</f>
        <v>0.68889663373603705</v>
      </c>
      <c r="AB2">
        <f>F!J2*Q_Sim!$S$7</f>
        <v>0.53615674016916892</v>
      </c>
      <c r="AC2">
        <f>F!K2*Q_Sim!$S$7</f>
        <v>2.4710538100000002E-2</v>
      </c>
      <c r="AD2">
        <f>F!L2*Q_Sim!$S$7</f>
        <v>2.4710538100000002E-2</v>
      </c>
      <c r="AE2">
        <f>F!M2*Q_Sim!$S$7</f>
        <v>2.4710538100000002E-2</v>
      </c>
      <c r="AF2">
        <f>F!N2*Q_Sim!$S$7</f>
        <v>2.4710538100000002E-2</v>
      </c>
    </row>
    <row r="3" spans="1:32" x14ac:dyDescent="0.25">
      <c r="A3" t="str">
        <f t="shared" ref="A3:A19" si="0">B3&amp;C3</f>
        <v>j4j5</v>
      </c>
      <c r="B3" s="1" t="s">
        <v>1</v>
      </c>
      <c r="C3" s="1" t="s">
        <v>3</v>
      </c>
      <c r="D3">
        <f>'R'!C3*Q_Sim!$S$7</f>
        <v>92.369031512183795</v>
      </c>
      <c r="E3">
        <f>'R'!D3*Q_Sim!$S$7</f>
        <v>94.266671332149613</v>
      </c>
      <c r="F3">
        <f>'R'!E3*Q_Sim!$S$7</f>
        <v>95.361457605954897</v>
      </c>
      <c r="G3">
        <f>'R'!F3*Q_Sim!$S$7</f>
        <v>91.703367131442533</v>
      </c>
      <c r="H3">
        <f>'R'!G3*Q_Sim!$S$7</f>
        <v>88.503272146625434</v>
      </c>
      <c r="I3">
        <f>'R'!H3*Q_Sim!$S$7</f>
        <v>105.96534248176697</v>
      </c>
      <c r="J3">
        <f>'R'!I3*Q_Sim!$S$7</f>
        <v>109.21024282977987</v>
      </c>
      <c r="K3">
        <f>'R'!J3*Q_Sim!$S$7</f>
        <v>105.80169614068693</v>
      </c>
      <c r="L3">
        <f>'R'!K3*Q_Sim!$S$7</f>
        <v>93.832842064118836</v>
      </c>
      <c r="M3">
        <f>'R'!L3*Q_Sim!$S$7</f>
        <v>88.185231549687131</v>
      </c>
      <c r="N3">
        <f>'R'!M3*Q_Sim!$S$7</f>
        <v>92.367448218392596</v>
      </c>
      <c r="O3">
        <f>'R'!N3*Q_Sim!$S$7</f>
        <v>92.623797947008256</v>
      </c>
      <c r="R3" t="str">
        <f t="shared" ref="R3:R19" si="1">S3&amp;T3</f>
        <v>j4j5</v>
      </c>
      <c r="S3" s="1" t="s">
        <v>1</v>
      </c>
      <c r="T3" s="1" t="s">
        <v>3</v>
      </c>
      <c r="U3">
        <f>F!C3*Q_Sim!$S$7</f>
        <v>2.4710538100000002E-2</v>
      </c>
      <c r="V3">
        <f>F!D3*Q_Sim!$S$7</f>
        <v>2.4710538100000002E-2</v>
      </c>
      <c r="W3">
        <f>F!E3*Q_Sim!$S$7</f>
        <v>2.4710538100000002E-2</v>
      </c>
      <c r="X3">
        <f>F!F3*Q_Sim!$S$7</f>
        <v>0.37375370121457241</v>
      </c>
      <c r="Y3">
        <f>F!G3*Q_Sim!$S$7</f>
        <v>0.3708728070666335</v>
      </c>
      <c r="Z3">
        <f>F!H3*Q_Sim!$S$7</f>
        <v>0.46310830514798135</v>
      </c>
      <c r="AA3">
        <f>F!I3*Q_Sim!$S$7</f>
        <v>0.544623837112584</v>
      </c>
      <c r="AB3">
        <f>F!J3*Q_Sim!$S$7</f>
        <v>0.46017617371363345</v>
      </c>
      <c r="AC3">
        <f>F!K3*Q_Sim!$S$7</f>
        <v>2.4710538100000002E-2</v>
      </c>
      <c r="AD3">
        <f>F!L3*Q_Sim!$S$7</f>
        <v>2.4710538100000002E-2</v>
      </c>
      <c r="AE3">
        <f>F!M3*Q_Sim!$S$7</f>
        <v>2.4710538100000002E-2</v>
      </c>
      <c r="AF3">
        <f>F!N3*Q_Sim!$S$7</f>
        <v>2.4710538100000002E-2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>
        <f>'R'!C4*Q_Sim!$S$7</f>
        <v>62.706109621764966</v>
      </c>
      <c r="E4">
        <f>'R'!D4*Q_Sim!$S$7</f>
        <v>65.19737573971959</v>
      </c>
      <c r="F4">
        <f>'R'!E4*Q_Sim!$S$7</f>
        <v>67.033637661811184</v>
      </c>
      <c r="G4">
        <f>'R'!F4*Q_Sim!$S$7</f>
        <v>64.282403408323944</v>
      </c>
      <c r="H4">
        <f>'R'!G4*Q_Sim!$S$7</f>
        <v>69.761187355035858</v>
      </c>
      <c r="I4">
        <f>'R'!H4*Q_Sim!$S$7</f>
        <v>93.986960270079791</v>
      </c>
      <c r="J4">
        <f>'R'!I4*Q_Sim!$S$7</f>
        <v>87.779249026904651</v>
      </c>
      <c r="K4">
        <f>'R'!J4*Q_Sim!$S$7</f>
        <v>81.46616336142678</v>
      </c>
      <c r="L4">
        <f>'R'!K4*Q_Sim!$S$7</f>
        <v>65.240287714690794</v>
      </c>
      <c r="M4">
        <f>'R'!L4*Q_Sim!$S$7</f>
        <v>57.729259419307034</v>
      </c>
      <c r="N4">
        <f>'R'!M4*Q_Sim!$S$7</f>
        <v>62.925382588437287</v>
      </c>
      <c r="O4">
        <f>'R'!N4*Q_Sim!$S$7</f>
        <v>63.046421091505628</v>
      </c>
      <c r="R4" t="str">
        <f t="shared" si="1"/>
        <v>j5j18</v>
      </c>
      <c r="S4" s="1" t="s">
        <v>3</v>
      </c>
      <c r="T4" s="1" t="s">
        <v>2</v>
      </c>
      <c r="U4">
        <f>F!C4*Q_Sim!$S$7</f>
        <v>2.4710538100000002E-2</v>
      </c>
      <c r="V4">
        <f>F!D4*Q_Sim!$S$7</f>
        <v>2.4710538100000002E-2</v>
      </c>
      <c r="W4">
        <f>F!E4*Q_Sim!$S$7</f>
        <v>2.4710538100000002E-2</v>
      </c>
      <c r="X4">
        <f>F!F4*Q_Sim!$S$7</f>
        <v>0.37694505396121314</v>
      </c>
      <c r="Y4">
        <f>F!G4*Q_Sim!$S$7</f>
        <v>0.38890759200092251</v>
      </c>
      <c r="Z4">
        <f>F!H4*Q_Sim!$S$7</f>
        <v>1.1348920892866925</v>
      </c>
      <c r="AA4">
        <f>F!I4*Q_Sim!$S$7</f>
        <v>0.6777526706865814</v>
      </c>
      <c r="AB4">
        <f>F!J4*Q_Sim!$S$7</f>
        <v>0.48957884717355532</v>
      </c>
      <c r="AC4">
        <f>F!K4*Q_Sim!$S$7</f>
        <v>2.4710538100000002E-2</v>
      </c>
      <c r="AD4">
        <f>F!L4*Q_Sim!$S$7</f>
        <v>2.4710538100000002E-2</v>
      </c>
      <c r="AE4">
        <f>F!M4*Q_Sim!$S$7</f>
        <v>2.4710538100000002E-2</v>
      </c>
      <c r="AF4">
        <f>F!N4*Q_Sim!$S$7</f>
        <v>2.4710538100000002E-2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>
        <f>'R'!C5*Q_Sim!$S$7</f>
        <v>1.0336733022141029</v>
      </c>
      <c r="E5">
        <f>'R'!D5*Q_Sim!$S$7</f>
        <v>1.0354928868259605</v>
      </c>
      <c r="F5">
        <f>'R'!E5*Q_Sim!$S$7</f>
        <v>1.0490862542204265</v>
      </c>
      <c r="G5">
        <f>'R'!F5*Q_Sim!$S$7</f>
        <v>1.0977175305091824</v>
      </c>
      <c r="H5">
        <f>'R'!G5*Q_Sim!$S$7</f>
        <v>1.3989629110220958</v>
      </c>
      <c r="I5">
        <f>'R'!H5*Q_Sim!$S$7</f>
        <v>1.4566119208761765</v>
      </c>
      <c r="J5">
        <f>'R'!I5*Q_Sim!$S$7</f>
        <v>1.1306445989840641</v>
      </c>
      <c r="K5">
        <f>'R'!J5*Q_Sim!$S$7</f>
        <v>1.069585666181128</v>
      </c>
      <c r="L5">
        <f>'R'!K5*Q_Sim!$S$7</f>
        <v>1.0543309392781333</v>
      </c>
      <c r="M5">
        <f>'R'!L5*Q_Sim!$S$7</f>
        <v>1.0458752225524424</v>
      </c>
      <c r="N5">
        <f>'R'!M5*Q_Sim!$S$7</f>
        <v>1.0406305374947351</v>
      </c>
      <c r="O5">
        <f>'R'!N5*Q_Sim!$S$7</f>
        <v>1.034101439769834</v>
      </c>
      <c r="R5" t="str">
        <f t="shared" si="1"/>
        <v>j6j5</v>
      </c>
      <c r="S5" s="1" t="s">
        <v>4</v>
      </c>
      <c r="T5" s="1" t="s">
        <v>3</v>
      </c>
      <c r="U5">
        <f>F!C5*Q_Sim!$S$7</f>
        <v>2.4710538100000002E-2</v>
      </c>
      <c r="V5">
        <f>F!D5*Q_Sim!$S$7</f>
        <v>2.4710538100000002E-2</v>
      </c>
      <c r="W5">
        <f>F!E5*Q_Sim!$S$7</f>
        <v>2.4710538100000002E-2</v>
      </c>
      <c r="X5">
        <f>F!F5*Q_Sim!$S$7</f>
        <v>3.9022894552290186</v>
      </c>
      <c r="Y5">
        <f>F!G5*Q_Sim!$S$7</f>
        <v>4.5210056029774783</v>
      </c>
      <c r="Z5">
        <f>F!H5*Q_Sim!$S$7</f>
        <v>5.835616852663815</v>
      </c>
      <c r="AA5">
        <f>F!I5*Q_Sim!$S$7</f>
        <v>3.903456769566426</v>
      </c>
      <c r="AB5">
        <f>F!J5*Q_Sim!$S$7</f>
        <v>3.9017651982159061</v>
      </c>
      <c r="AC5">
        <f>F!K5*Q_Sim!$S$7</f>
        <v>2.4710538100000002E-2</v>
      </c>
      <c r="AD5">
        <f>F!L5*Q_Sim!$S$7</f>
        <v>2.4710538100000002E-2</v>
      </c>
      <c r="AE5">
        <f>F!M5*Q_Sim!$S$7</f>
        <v>2.4710538100000002E-2</v>
      </c>
      <c r="AF5">
        <f>F!N5*Q_Sim!$S$7</f>
        <v>2.4710538100000002E-2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>
        <f>'R'!C6*Q_Sim!$S$7</f>
        <v>66.930053326058399</v>
      </c>
      <c r="E6">
        <f>'R'!D6*Q_Sim!$S$7</f>
        <v>62.886027809583126</v>
      </c>
      <c r="F6">
        <f>'R'!E6*Q_Sim!$S$7</f>
        <v>71.303705458264275</v>
      </c>
      <c r="G6">
        <f>'R'!F6*Q_Sim!$S$7</f>
        <v>74.541672313879587</v>
      </c>
      <c r="H6">
        <f>'R'!G6*Q_Sim!$S$7</f>
        <v>55.268658354722291</v>
      </c>
      <c r="I6">
        <f>'R'!H6*Q_Sim!$S$7</f>
        <v>51.107713782913009</v>
      </c>
      <c r="J6">
        <f>'R'!I6*Q_Sim!$S$7</f>
        <v>45.639130558062483</v>
      </c>
      <c r="K6">
        <f>'R'!J6*Q_Sim!$S$7</f>
        <v>42.261187742267808</v>
      </c>
      <c r="L6">
        <f>'R'!K6*Q_Sim!$S$7</f>
        <v>40.230935443269779</v>
      </c>
      <c r="M6">
        <f>'R'!L6*Q_Sim!$S$7</f>
        <v>41.057874485786009</v>
      </c>
      <c r="N6">
        <f>'R'!M6*Q_Sim!$S$7</f>
        <v>52.698367237972789</v>
      </c>
      <c r="O6">
        <f>'R'!N6*Q_Sim!$S$7</f>
        <v>62.5079886238643</v>
      </c>
      <c r="R6" t="str">
        <f t="shared" si="1"/>
        <v>j7j9</v>
      </c>
      <c r="S6" s="1" t="s">
        <v>5</v>
      </c>
      <c r="T6" s="1" t="s">
        <v>6</v>
      </c>
      <c r="U6">
        <f>F!C6*Q_Sim!$S$7</f>
        <v>2.4710538100000002E-2</v>
      </c>
      <c r="V6">
        <f>F!D6*Q_Sim!$S$7</f>
        <v>2.4710538100000002E-2</v>
      </c>
      <c r="W6">
        <f>F!E6*Q_Sim!$S$7</f>
        <v>2.4710538100000002E-2</v>
      </c>
      <c r="X6">
        <f>F!F6*Q_Sim!$S$7</f>
        <v>24.044914858054334</v>
      </c>
      <c r="Y6">
        <f>F!G6*Q_Sim!$S$7</f>
        <v>3.9296585750763398E-2</v>
      </c>
      <c r="Z6">
        <f>F!H6*Q_Sim!$S$7</f>
        <v>3.8322712142047674E-2</v>
      </c>
      <c r="AA6">
        <f>F!I6*Q_Sim!$S$7</f>
        <v>3.8276307286127818E-2</v>
      </c>
      <c r="AB6">
        <f>F!J6*Q_Sim!$S$7</f>
        <v>3.8275544158741119E-2</v>
      </c>
      <c r="AC6">
        <f>F!K6*Q_Sim!$S$7</f>
        <v>2.4710538100000002E-2</v>
      </c>
      <c r="AD6">
        <f>F!L6*Q_Sim!$S$7</f>
        <v>2.4710538100000002E-2</v>
      </c>
      <c r="AE6">
        <f>F!M6*Q_Sim!$S$7</f>
        <v>2.4710538100000002E-2</v>
      </c>
      <c r="AF6">
        <f>F!N6*Q_Sim!$S$7</f>
        <v>2.4710538100000002E-2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>
        <f>'R'!C7*Q_Sim!$S$7</f>
        <v>68.897933813714801</v>
      </c>
      <c r="E7">
        <f>'R'!D7*Q_Sim!$S$7</f>
        <v>64.610065130364958</v>
      </c>
      <c r="F7">
        <f>'R'!E7*Q_Sim!$S$7</f>
        <v>73.07864579249653</v>
      </c>
      <c r="G7">
        <f>'R'!F7*Q_Sim!$S$7</f>
        <v>76.586431039634093</v>
      </c>
      <c r="H7">
        <f>'R'!G7*Q_Sim!$S$7</f>
        <v>60.413345385209361</v>
      </c>
      <c r="I7">
        <f>'R'!H7*Q_Sim!$S$7</f>
        <v>57.436177373295415</v>
      </c>
      <c r="J7">
        <f>'R'!I7*Q_Sim!$S$7</f>
        <v>52.113043675439499</v>
      </c>
      <c r="K7">
        <f>'R'!J7*Q_Sim!$S$7</f>
        <v>48.320857120610206</v>
      </c>
      <c r="L7">
        <f>'R'!K7*Q_Sim!$S$7</f>
        <v>45.159295323651286</v>
      </c>
      <c r="M7">
        <f>'R'!L7*Q_Sim!$S$7</f>
        <v>43.896270383731249</v>
      </c>
      <c r="N7">
        <f>'R'!M7*Q_Sim!$S$7</f>
        <v>55.328378092532532</v>
      </c>
      <c r="O7">
        <f>'R'!N7*Q_Sim!$S$7</f>
        <v>64.457333636943943</v>
      </c>
      <c r="R7" t="str">
        <f t="shared" si="1"/>
        <v>j9j12</v>
      </c>
      <c r="S7" s="1" t="s">
        <v>6</v>
      </c>
      <c r="T7" s="1" t="s">
        <v>7</v>
      </c>
      <c r="U7">
        <f>F!C7*Q_Sim!$S$7</f>
        <v>2.4710538100000002E-2</v>
      </c>
      <c r="V7">
        <f>F!D7*Q_Sim!$S$7</f>
        <v>2.4710538100000002E-2</v>
      </c>
      <c r="W7">
        <f>F!E7*Q_Sim!$S$7</f>
        <v>2.4710538100000002E-2</v>
      </c>
      <c r="X7">
        <f>F!F7*Q_Sim!$S$7</f>
        <v>24.113670285300028</v>
      </c>
      <c r="Y7">
        <f>F!G7*Q_Sim!$S$7</f>
        <v>5.4562665171955169E-2</v>
      </c>
      <c r="Z7">
        <f>F!H7*Q_Sim!$S$7</f>
        <v>4.0176931118226428E-2</v>
      </c>
      <c r="AA7">
        <f>F!I7*Q_Sim!$S$7</f>
        <v>3.8316298051010826E-2</v>
      </c>
      <c r="AB7">
        <f>F!J7*Q_Sim!$S$7</f>
        <v>3.8278120792375761E-2</v>
      </c>
      <c r="AC7">
        <f>F!K7*Q_Sim!$S$7</f>
        <v>2.4710538100000002E-2</v>
      </c>
      <c r="AD7">
        <f>F!L7*Q_Sim!$S$7</f>
        <v>2.4710538100000002E-2</v>
      </c>
      <c r="AE7">
        <f>F!M7*Q_Sim!$S$7</f>
        <v>2.4710538100000002E-2</v>
      </c>
      <c r="AF7">
        <f>F!N7*Q_Sim!$S$7</f>
        <v>2.4710538100000002E-2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>
        <f>'R'!C8*Q_Sim!$S$7</f>
        <v>117.16136820685782</v>
      </c>
      <c r="E8">
        <f>'R'!D8*Q_Sim!$S$7</f>
        <v>109.86982064041099</v>
      </c>
      <c r="F8">
        <f>'R'!E8*Q_Sim!$S$7</f>
        <v>124.27069512567702</v>
      </c>
      <c r="G8">
        <f>'R'!F8*Q_Sim!$S$7</f>
        <v>130.23570592036444</v>
      </c>
      <c r="H8">
        <f>'R'!G8*Q_Sim!$S$7</f>
        <v>102.73327241455856</v>
      </c>
      <c r="I8">
        <f>'R'!H8*Q_Sim!$S$7</f>
        <v>97.670579553541373</v>
      </c>
      <c r="J8">
        <f>'R'!I8*Q_Sim!$S$7</f>
        <v>88.618557342322561</v>
      </c>
      <c r="K8">
        <f>'R'!J8*Q_Sim!$S$7</f>
        <v>82.169920341672636</v>
      </c>
      <c r="L8">
        <f>'R'!K8*Q_Sim!$S$7</f>
        <v>76.793664693662123</v>
      </c>
      <c r="M8">
        <f>'R'!L8*Q_Sim!$S$7</f>
        <v>74.645882868440538</v>
      </c>
      <c r="N8">
        <f>'R'!M8*Q_Sim!$S$7</f>
        <v>94.086253667843295</v>
      </c>
      <c r="O8">
        <f>'R'!N8*Q_Sim!$S$7</f>
        <v>109.61009977873951</v>
      </c>
      <c r="R8" t="str">
        <f t="shared" si="1"/>
        <v>j12j14</v>
      </c>
      <c r="S8" s="1" t="s">
        <v>7</v>
      </c>
      <c r="T8" s="1" t="s">
        <v>8</v>
      </c>
      <c r="U8">
        <f>F!C8*Q_Sim!$S$7</f>
        <v>2.4710538100000002E-2</v>
      </c>
      <c r="V8">
        <f>F!D8*Q_Sim!$S$7</f>
        <v>2.4710538100000002E-2</v>
      </c>
      <c r="W8">
        <f>F!E8*Q_Sim!$S$7</f>
        <v>2.4710538100000002E-2</v>
      </c>
      <c r="X8">
        <f>F!F8*Q_Sim!$S$7</f>
        <v>1.5249728828932947</v>
      </c>
      <c r="Y8">
        <f>F!G8*Q_Sim!$S$7</f>
        <v>1.5248780636030801</v>
      </c>
      <c r="Z8">
        <f>F!H8*Q_Sim!$S$7</f>
        <v>1.5248766244377834</v>
      </c>
      <c r="AA8">
        <f>F!I8*Q_Sim!$S$7</f>
        <v>1.5248755282124706</v>
      </c>
      <c r="AB8">
        <f>F!J8*Q_Sim!$S$7</f>
        <v>1.5248752420059566</v>
      </c>
      <c r="AC8">
        <f>F!K8*Q_Sim!$S$7</f>
        <v>2.4710538100000002E-2</v>
      </c>
      <c r="AD8">
        <f>F!L8*Q_Sim!$S$7</f>
        <v>2.4710538100000002E-2</v>
      </c>
      <c r="AE8">
        <f>F!M8*Q_Sim!$S$7</f>
        <v>2.4710538100000002E-2</v>
      </c>
      <c r="AF8">
        <f>F!N8*Q_Sim!$S$7</f>
        <v>2.4710538100000002E-2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>
        <f>'R'!C9*Q_Sim!$S$7</f>
        <v>102.61672174298977</v>
      </c>
      <c r="E9">
        <f>'R'!D9*Q_Sim!$S$7</f>
        <v>96.230361455416556</v>
      </c>
      <c r="F9">
        <f>'R'!E9*Q_Sim!$S$7</f>
        <v>108.84348260667107</v>
      </c>
      <c r="G9">
        <f>'R'!F9*Q_Sim!$S$7</f>
        <v>114.06798503685539</v>
      </c>
      <c r="H9">
        <f>'R'!G9*Q_Sim!$S$7</f>
        <v>89.979758605805387</v>
      </c>
      <c r="I9">
        <f>'R'!H9*Q_Sim!$S$7</f>
        <v>85.545558557242501</v>
      </c>
      <c r="J9">
        <f>'R'!I9*Q_Sim!$S$7</f>
        <v>77.617272478968644</v>
      </c>
      <c r="K9">
        <f>'R'!J9*Q_Sim!$S$7</f>
        <v>71.969182166861884</v>
      </c>
      <c r="L9">
        <f>'R'!K9*Q_Sim!$S$7</f>
        <v>67.251024310878037</v>
      </c>
      <c r="M9">
        <f>'R'!L9*Q_Sim!$S$7</f>
        <v>65.356941335561245</v>
      </c>
      <c r="N9">
        <f>'R'!M9*Q_Sim!$S$7</f>
        <v>82.406189825730394</v>
      </c>
      <c r="O9">
        <f>'R'!N9*Q_Sim!$S$7</f>
        <v>96.00288285925437</v>
      </c>
      <c r="R9" t="str">
        <f t="shared" si="1"/>
        <v>j14j17</v>
      </c>
      <c r="S9" s="1" t="s">
        <v>8</v>
      </c>
      <c r="T9" s="1" t="s">
        <v>9</v>
      </c>
      <c r="U9">
        <f>F!C9*Q_Sim!$S$7</f>
        <v>2.4710538100000002E-2</v>
      </c>
      <c r="V9">
        <f>F!D9*Q_Sim!$S$7</f>
        <v>2.4710538100000002E-2</v>
      </c>
      <c r="W9">
        <f>F!E9*Q_Sim!$S$7</f>
        <v>2.4710538100000002E-2</v>
      </c>
      <c r="X9">
        <f>F!F9*Q_Sim!$S$7</f>
        <v>1.5249728828932947</v>
      </c>
      <c r="Y9">
        <f>F!G9*Q_Sim!$S$7</f>
        <v>1.5248780636030801</v>
      </c>
      <c r="Z9">
        <f>F!H9*Q_Sim!$S$7</f>
        <v>1.5248766244377834</v>
      </c>
      <c r="AA9">
        <f>F!I9*Q_Sim!$S$7</f>
        <v>1.5248755282124706</v>
      </c>
      <c r="AB9">
        <f>F!J9*Q_Sim!$S$7</f>
        <v>1.5248752420059566</v>
      </c>
      <c r="AC9">
        <f>F!K9*Q_Sim!$S$7</f>
        <v>2.4710538100000002E-2</v>
      </c>
      <c r="AD9">
        <f>F!L9*Q_Sim!$S$7</f>
        <v>2.4710538100000002E-2</v>
      </c>
      <c r="AE9">
        <f>F!M9*Q_Sim!$S$7</f>
        <v>2.4710538100000002E-2</v>
      </c>
      <c r="AF9">
        <f>F!N9*Q_Sim!$S$7</f>
        <v>2.4710538100000002E-2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>
        <f>'R'!C10*Q_Sim!$S$7</f>
        <v>460.42345339574308</v>
      </c>
      <c r="E10">
        <f>'R'!D10*Q_Sim!$S$7</f>
        <v>431.76896114253714</v>
      </c>
      <c r="F10">
        <f>'R'!E10*Q_Sim!$S$7</f>
        <v>488.36185068255236</v>
      </c>
      <c r="G10">
        <f>'R'!F10*Q_Sim!$S$7</f>
        <v>511.5985345044852</v>
      </c>
      <c r="H10">
        <f>'R'!G10*Q_Sim!$S$7</f>
        <v>402.90457498507573</v>
      </c>
      <c r="I10">
        <f>'R'!H10*Q_Sim!$S$7</f>
        <v>382.80433403440827</v>
      </c>
      <c r="J10">
        <f>'R'!I10*Q_Sim!$S$7</f>
        <v>347.02673437518058</v>
      </c>
      <c r="K10">
        <f>'R'!J10*Q_Sim!$S$7</f>
        <v>321.88948510836252</v>
      </c>
      <c r="L10">
        <f>'R'!K10*Q_Sim!$S$7</f>
        <v>301.1239529568175</v>
      </c>
      <c r="M10">
        <f>'R'!L10*Q_Sim!$S$7</f>
        <v>292.6217261431612</v>
      </c>
      <c r="N10">
        <f>'R'!M10*Q_Sim!$S$7</f>
        <v>369.74229790516489</v>
      </c>
      <c r="O10">
        <f>'R'!N10*Q_Sim!$S$7</f>
        <v>430.74830408938232</v>
      </c>
      <c r="R10" t="str">
        <f t="shared" si="1"/>
        <v>j17j20</v>
      </c>
      <c r="S10" s="1" t="s">
        <v>9</v>
      </c>
      <c r="T10" s="1" t="s">
        <v>10</v>
      </c>
      <c r="U10">
        <f>F!C10*Q_Sim!$S$7</f>
        <v>2.4710538100000002E-2</v>
      </c>
      <c r="V10">
        <f>F!D10*Q_Sim!$S$7</f>
        <v>2.4710538100000002E-2</v>
      </c>
      <c r="W10">
        <f>F!E10*Q_Sim!$S$7</f>
        <v>2.4710538100000002E-2</v>
      </c>
      <c r="X10">
        <f>F!F10*Q_Sim!$S$7</f>
        <v>1.5249722418882325</v>
      </c>
      <c r="Y10">
        <f>F!G10*Q_Sim!$S$7</f>
        <v>1.5248779844896119</v>
      </c>
      <c r="Z10">
        <f>F!H10*Q_Sim!$S$7</f>
        <v>1.5248765723855913</v>
      </c>
      <c r="AA10">
        <f>F!I10*Q_Sim!$S$7</f>
        <v>1.5248755083336445</v>
      </c>
      <c r="AB10">
        <f>F!J10*Q_Sim!$S$7</f>
        <v>1.5248752346368781</v>
      </c>
      <c r="AC10">
        <f>F!K10*Q_Sim!$S$7</f>
        <v>2.4710538100000002E-2</v>
      </c>
      <c r="AD10">
        <f>F!L10*Q_Sim!$S$7</f>
        <v>2.4710538100000002E-2</v>
      </c>
      <c r="AE10">
        <f>F!M10*Q_Sim!$S$7</f>
        <v>2.4710538100000002E-2</v>
      </c>
      <c r="AF10">
        <f>F!N10*Q_Sim!$S$7</f>
        <v>2.4710538100000002E-2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>
        <f>'R'!C11*Q_Sim!$S$7</f>
        <v>73.381373328541699</v>
      </c>
      <c r="E11">
        <f>'R'!D11*Q_Sim!$S$7</f>
        <v>76.260336263545526</v>
      </c>
      <c r="F11">
        <f>'R'!E11*Q_Sim!$S$7</f>
        <v>78.382361676471305</v>
      </c>
      <c r="G11">
        <f>'R'!F11*Q_Sim!$S$7</f>
        <v>75.546649030162115</v>
      </c>
      <c r="H11">
        <f>'R'!G11*Q_Sim!$S$7</f>
        <v>81.878054494154796</v>
      </c>
      <c r="I11">
        <f>'R'!H11*Q_Sim!$S$7</f>
        <v>109.87390037813194</v>
      </c>
      <c r="J11">
        <f>'R'!I11*Q_Sim!$S$7</f>
        <v>102.70013020098963</v>
      </c>
      <c r="K11">
        <f>'R'!J11*Q_Sim!$S$7</f>
        <v>95.404586980847014</v>
      </c>
      <c r="L11">
        <f>'R'!K11*Q_Sim!$S$7</f>
        <v>76.659211890633699</v>
      </c>
      <c r="M11">
        <f>'R'!L11*Q_Sim!$S$7</f>
        <v>67.979299331180314</v>
      </c>
      <c r="N11">
        <f>'R'!M11*Q_Sim!$S$7</f>
        <v>73.634770080959385</v>
      </c>
      <c r="O11">
        <f>'R'!N11*Q_Sim!$S$7</f>
        <v>73.774644886597642</v>
      </c>
      <c r="R11" t="str">
        <f t="shared" si="1"/>
        <v>j18j7</v>
      </c>
      <c r="S11" s="1" t="s">
        <v>2</v>
      </c>
      <c r="T11" s="1" t="s">
        <v>5</v>
      </c>
      <c r="U11">
        <f>F!C11*Q_Sim!$S$7</f>
        <v>2.4710538100000002E-2</v>
      </c>
      <c r="V11">
        <f>F!D11*Q_Sim!$S$7</f>
        <v>2.4710538100000002E-2</v>
      </c>
      <c r="W11">
        <f>F!E11*Q_Sim!$S$7</f>
        <v>2.4710538100000002E-2</v>
      </c>
      <c r="X11">
        <f>F!F11*Q_Sim!$S$7</f>
        <v>3.8277660645590551E-2</v>
      </c>
      <c r="Y11">
        <f>F!G11*Q_Sim!$S$7</f>
        <v>3.8315437018056786E-2</v>
      </c>
      <c r="Z11">
        <f>F!H11*Q_Sim!$S$7</f>
        <v>9.4120573757272954</v>
      </c>
      <c r="AA11">
        <f>F!I11*Q_Sim!$S$7</f>
        <v>0.59109719291570173</v>
      </c>
      <c r="AB11">
        <f>F!J11*Q_Sim!$S$7</f>
        <v>5.8128054200599841E-2</v>
      </c>
      <c r="AC11">
        <f>F!K11*Q_Sim!$S$7</f>
        <v>2.4710538100000002E-2</v>
      </c>
      <c r="AD11">
        <f>F!L11*Q_Sim!$S$7</f>
        <v>2.4710538100000002E-2</v>
      </c>
      <c r="AE11">
        <f>F!M11*Q_Sim!$S$7</f>
        <v>2.4710538100000002E-2</v>
      </c>
      <c r="AF11">
        <f>F!N11*Q_Sim!$S$7</f>
        <v>2.4710538100000002E-2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>
        <f>'R'!C12*Q_Sim!$S$7</f>
        <v>454.80108594943255</v>
      </c>
      <c r="E12">
        <f>'R'!D12*Q_Sim!$S$7</f>
        <v>199.84926204308303</v>
      </c>
      <c r="F12">
        <f>'R'!E12*Q_Sim!$S$7</f>
        <v>654.76420142361792</v>
      </c>
      <c r="G12">
        <f>'R'!F12*Q_Sim!$S$7</f>
        <v>747.10576300726905</v>
      </c>
      <c r="H12">
        <f>'R'!G12*Q_Sim!$S$7</f>
        <v>824.79665099043575</v>
      </c>
      <c r="I12">
        <f>'R'!H12*Q_Sim!$S$7</f>
        <v>779.15559438731316</v>
      </c>
      <c r="J12">
        <f>'R'!I12*Q_Sim!$S$7</f>
        <v>710.48808182643393</v>
      </c>
      <c r="K12">
        <f>'R'!J12*Q_Sim!$S$7</f>
        <v>665.9328147419543</v>
      </c>
      <c r="L12">
        <f>'R'!K12*Q_Sim!$S$7</f>
        <v>705.40614997847308</v>
      </c>
      <c r="M12">
        <f>'R'!L12*Q_Sim!$S$7</f>
        <v>766.71520147757099</v>
      </c>
      <c r="N12">
        <f>'R'!M12*Q_Sim!$S$7</f>
        <v>651.57533564727783</v>
      </c>
      <c r="O12">
        <f>'R'!N12*Q_Sim!$S$7</f>
        <v>95.931524513768878</v>
      </c>
      <c r="R12" t="str">
        <f t="shared" si="1"/>
        <v>j19j20</v>
      </c>
      <c r="S12" s="1" t="s">
        <v>11</v>
      </c>
      <c r="T12" s="1" t="s">
        <v>10</v>
      </c>
      <c r="U12">
        <f>F!C12*Q_Sim!$S$7</f>
        <v>2.4710538100000002E-2</v>
      </c>
      <c r="V12">
        <f>F!D12*Q_Sim!$S$7</f>
        <v>2.4710538100000002E-2</v>
      </c>
      <c r="W12">
        <f>F!E12*Q_Sim!$S$7</f>
        <v>2.4710538100000002E-2</v>
      </c>
      <c r="X12">
        <f>F!F12*Q_Sim!$S$7</f>
        <v>2.2136207515658648</v>
      </c>
      <c r="Y12">
        <f>F!G12*Q_Sim!$S$7</f>
        <v>5.6223595965425144</v>
      </c>
      <c r="Z12">
        <f>F!H12*Q_Sim!$S$7</f>
        <v>3.3048110921353588</v>
      </c>
      <c r="AA12">
        <f>F!I12*Q_Sim!$S$7</f>
        <v>1.3792395251845999</v>
      </c>
      <c r="AB12">
        <f>F!J12*Q_Sim!$S$7</f>
        <v>0.77074078886195418</v>
      </c>
      <c r="AC12">
        <f>F!K12*Q_Sim!$S$7</f>
        <v>2.4710538100000002E-2</v>
      </c>
      <c r="AD12">
        <f>F!L12*Q_Sim!$S$7</f>
        <v>2.4710538100000002E-2</v>
      </c>
      <c r="AE12">
        <f>F!M12*Q_Sim!$S$7</f>
        <v>2.4710538100000002E-2</v>
      </c>
      <c r="AF12">
        <f>F!N12*Q_Sim!$S$7</f>
        <v>2.4710538100000002E-2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>
        <f>'R'!C13*Q_Sim!$S$7</f>
        <v>298.75325059805283</v>
      </c>
      <c r="E13">
        <f>'R'!D13*Q_Sim!$S$7</f>
        <v>273.00663901114297</v>
      </c>
      <c r="F13">
        <f>'R'!E13*Q_Sim!$S$7</f>
        <v>321.10574858031941</v>
      </c>
      <c r="G13">
        <f>'R'!F13*Q_Sim!$S$7</f>
        <v>357.93763807607309</v>
      </c>
      <c r="H13">
        <f>'R'!G13*Q_Sim!$S$7</f>
        <v>315.31266332232605</v>
      </c>
      <c r="I13">
        <f>'R'!H13*Q_Sim!$S$7</f>
        <v>293.50825033966908</v>
      </c>
      <c r="J13">
        <f>'R'!I13*Q_Sim!$S$7</f>
        <v>250.08196026141886</v>
      </c>
      <c r="K13">
        <f>'R'!J13*Q_Sim!$S$7</f>
        <v>221.41404695393931</v>
      </c>
      <c r="L13">
        <f>'R'!K13*Q_Sim!$S$7</f>
        <v>224.50178925351432</v>
      </c>
      <c r="M13">
        <f>'R'!L13*Q_Sim!$S$7</f>
        <v>236.48571319956719</v>
      </c>
      <c r="N13">
        <f>'R'!M13*Q_Sim!$S$7</f>
        <v>249.64848310776941</v>
      </c>
      <c r="O13">
        <f>'R'!N13*Q_Sim!$S$7</f>
        <v>268.68549396349221</v>
      </c>
      <c r="R13" t="str">
        <f t="shared" si="1"/>
        <v>j20j21</v>
      </c>
      <c r="S13" s="1" t="s">
        <v>10</v>
      </c>
      <c r="T13" s="1" t="s">
        <v>12</v>
      </c>
      <c r="U13">
        <f>F!C13*Q_Sim!$S$7</f>
        <v>2.4710538100000002E-2</v>
      </c>
      <c r="V13">
        <f>F!D13*Q_Sim!$S$7</f>
        <v>2.4710538100000002E-2</v>
      </c>
      <c r="W13">
        <f>F!E13*Q_Sim!$S$7</f>
        <v>2.4710538100000002E-2</v>
      </c>
      <c r="X13">
        <f>F!F13*Q_Sim!$S$7</f>
        <v>1.5262460294366451</v>
      </c>
      <c r="Y13">
        <f>F!G13*Q_Sim!$S$7</f>
        <v>1.5250166112792347</v>
      </c>
      <c r="Z13">
        <f>F!H13*Q_Sim!$S$7</f>
        <v>1.5249193414150766</v>
      </c>
      <c r="AA13">
        <f>F!I13*Q_Sim!$S$7</f>
        <v>1.5248794006028024</v>
      </c>
      <c r="AB13">
        <f>F!J13*Q_Sim!$S$7</f>
        <v>1.5248759667569309</v>
      </c>
      <c r="AC13">
        <f>F!K13*Q_Sim!$S$7</f>
        <v>2.4710538100000002E-2</v>
      </c>
      <c r="AD13">
        <f>F!L13*Q_Sim!$S$7</f>
        <v>2.4710538100000002E-2</v>
      </c>
      <c r="AE13">
        <f>F!M13*Q_Sim!$S$7</f>
        <v>2.4710538100000002E-2</v>
      </c>
      <c r="AF13">
        <f>F!N13*Q_Sim!$S$7</f>
        <v>2.4710538100000002E-2</v>
      </c>
    </row>
    <row r="14" spans="1:32" x14ac:dyDescent="0.25">
      <c r="A14" t="str">
        <f t="shared" si="0"/>
        <v>j24j7</v>
      </c>
      <c r="B14" s="1" t="s">
        <v>14</v>
      </c>
      <c r="C14" s="1" t="s">
        <v>5</v>
      </c>
      <c r="D14">
        <f>'R'!C14*Q_Sim!$S$7</f>
        <v>70.919032081496454</v>
      </c>
      <c r="E14">
        <f>'R'!D14*Q_Sim!$S$7</f>
        <v>63.947013306498405</v>
      </c>
      <c r="F14">
        <f>'R'!E14*Q_Sim!$S$7</f>
        <v>70.005086857354357</v>
      </c>
      <c r="G14">
        <f>'R'!F14*Q_Sim!$S$7</f>
        <v>80.568385775460044</v>
      </c>
      <c r="H14">
        <f>'R'!G14*Q_Sim!$S$7</f>
        <v>78.26811804170444</v>
      </c>
      <c r="I14">
        <f>'R'!H14*Q_Sim!$S$7</f>
        <v>65.590788188189336</v>
      </c>
      <c r="J14">
        <f>'R'!I14*Q_Sim!$S$7</f>
        <v>65.612484931510025</v>
      </c>
      <c r="K14">
        <f>'R'!J14*Q_Sim!$S$7</f>
        <v>65.472940287859828</v>
      </c>
      <c r="L14">
        <f>'R'!K14*Q_Sim!$S$7</f>
        <v>64.73409002435524</v>
      </c>
      <c r="M14">
        <f>'R'!L14*Q_Sim!$S$7</f>
        <v>61.385924525349083</v>
      </c>
      <c r="N14">
        <f>'R'!M14*Q_Sim!$S$7</f>
        <v>62.510351686820492</v>
      </c>
      <c r="O14">
        <f>'R'!N14*Q_Sim!$S$7</f>
        <v>76.867204582897344</v>
      </c>
      <c r="R14" t="str">
        <f t="shared" si="1"/>
        <v>j24j7</v>
      </c>
      <c r="S14" s="1" t="s">
        <v>14</v>
      </c>
      <c r="T14" s="1" t="s">
        <v>5</v>
      </c>
      <c r="U14">
        <f>F!C14*Q_Sim!$S$7</f>
        <v>2.4710538100000002E-2</v>
      </c>
      <c r="V14">
        <f>F!D14*Q_Sim!$S$7</f>
        <v>2.4710538100000002E-2</v>
      </c>
      <c r="W14">
        <f>F!E14*Q_Sim!$S$7</f>
        <v>2.4710538100000002E-2</v>
      </c>
      <c r="X14">
        <f>F!F14*Q_Sim!$S$7</f>
        <v>23.953430525921984</v>
      </c>
      <c r="Y14">
        <f>F!G14*Q_Sim!$S$7</f>
        <v>22.781331688980281</v>
      </c>
      <c r="Z14">
        <f>F!H14*Q_Sim!$S$7</f>
        <v>0.92514893233565354</v>
      </c>
      <c r="AA14">
        <f>F!I14*Q_Sim!$S$7</f>
        <v>0.92712802478283429</v>
      </c>
      <c r="AB14">
        <f>F!J14*Q_Sim!$S$7</f>
        <v>0.91484113173443293</v>
      </c>
      <c r="AC14">
        <f>F!K14*Q_Sim!$S$7</f>
        <v>2.4710538100000002E-2</v>
      </c>
      <c r="AD14">
        <f>F!L14*Q_Sim!$S$7</f>
        <v>2.4710538100000002E-2</v>
      </c>
      <c r="AE14">
        <f>F!M14*Q_Sim!$S$7</f>
        <v>2.4710538100000002E-2</v>
      </c>
      <c r="AF14">
        <f>F!N14*Q_Sim!$S$7</f>
        <v>2.4710538100000002E-2</v>
      </c>
    </row>
    <row r="15" spans="1:32" x14ac:dyDescent="0.25">
      <c r="A15" t="str">
        <f t="shared" si="0"/>
        <v>j29j24</v>
      </c>
      <c r="B15" s="1" t="s">
        <v>16</v>
      </c>
      <c r="C15" s="1" t="s">
        <v>14</v>
      </c>
      <c r="D15">
        <f>'R'!C15*Q_Sim!$S$7</f>
        <v>230.4994314150826</v>
      </c>
      <c r="E15">
        <f>'R'!D15*Q_Sim!$S$7</f>
        <v>182.55082782119885</v>
      </c>
      <c r="F15">
        <f>'R'!E15*Q_Sim!$S$7</f>
        <v>225.69661735796362</v>
      </c>
      <c r="G15">
        <f>'R'!F15*Q_Sim!$S$7</f>
        <v>261.06786931377815</v>
      </c>
      <c r="H15">
        <f>'R'!G15*Q_Sim!$S$7</f>
        <v>253.52307100406682</v>
      </c>
      <c r="I15">
        <f>'R'!H15*Q_Sim!$S$7</f>
        <v>208.84258739691438</v>
      </c>
      <c r="J15">
        <f>'R'!I15*Q_Sim!$S$7</f>
        <v>206.64199656837036</v>
      </c>
      <c r="K15">
        <f>'R'!J15*Q_Sim!$S$7</f>
        <v>206.64199656837036</v>
      </c>
      <c r="L15">
        <f>'R'!K15*Q_Sim!$S$7</f>
        <v>157.85812192330533</v>
      </c>
      <c r="M15">
        <f>'R'!L15*Q_Sim!$S$7</f>
        <v>144.92581564408843</v>
      </c>
      <c r="N15">
        <f>'R'!M15*Q_Sim!$S$7</f>
        <v>155.52319418956139</v>
      </c>
      <c r="O15">
        <f>'R'!N15*Q_Sim!$S$7</f>
        <v>249.79251367963741</v>
      </c>
      <c r="R15" t="str">
        <f t="shared" si="1"/>
        <v>j29j24</v>
      </c>
      <c r="S15" s="1" t="s">
        <v>16</v>
      </c>
      <c r="T15" s="1" t="s">
        <v>14</v>
      </c>
      <c r="U15">
        <f>F!C15*Q_Sim!$S$7</f>
        <v>2.4710538100000002E-2</v>
      </c>
      <c r="V15">
        <f>F!D15*Q_Sim!$S$7</f>
        <v>2.4710538100000002E-2</v>
      </c>
      <c r="W15">
        <f>F!E15*Q_Sim!$S$7</f>
        <v>2.4710538100000002E-2</v>
      </c>
      <c r="X15">
        <f>F!F15*Q_Sim!$S$7</f>
        <v>23.271849658640242</v>
      </c>
      <c r="Y15">
        <f>F!G15*Q_Sim!$S$7</f>
        <v>20.536388065084854</v>
      </c>
      <c r="Z15">
        <f>F!H15*Q_Sim!$S$7</f>
        <v>0.81481511129852424</v>
      </c>
      <c r="AA15">
        <f>F!I15*Q_Sim!$S$7</f>
        <v>0.80770155982236469</v>
      </c>
      <c r="AB15">
        <f>F!J15*Q_Sim!$S$7</f>
        <v>0.80770155982236469</v>
      </c>
      <c r="AC15">
        <f>F!K15*Q_Sim!$S$7</f>
        <v>2.4710538100000002E-2</v>
      </c>
      <c r="AD15">
        <f>F!L15*Q_Sim!$S$7</f>
        <v>2.4710538100000002E-2</v>
      </c>
      <c r="AE15">
        <f>F!M15*Q_Sim!$S$7</f>
        <v>2.4710538100000002E-2</v>
      </c>
      <c r="AF15">
        <f>F!N15*Q_Sim!$S$7</f>
        <v>2.4710538100000002E-2</v>
      </c>
    </row>
    <row r="16" spans="1:32" x14ac:dyDescent="0.25">
      <c r="A16" t="str">
        <f t="shared" si="0"/>
        <v>j30j25</v>
      </c>
      <c r="B16" s="1" t="s">
        <v>17</v>
      </c>
      <c r="C16" s="1" t="s">
        <v>15</v>
      </c>
      <c r="D16">
        <f>'R'!C16*Q_Sim!$S$7</f>
        <v>44.11839556087358</v>
      </c>
      <c r="E16">
        <f>'R'!D16*Q_Sim!$S$7</f>
        <v>44.111135479226974</v>
      </c>
      <c r="F16">
        <f>'R'!E16*Q_Sim!$S$7</f>
        <v>44.319838616333008</v>
      </c>
      <c r="G16">
        <f>'R'!F16*Q_Sim!$S$7</f>
        <v>44.253565773172085</v>
      </c>
      <c r="H16">
        <f>'R'!G16*Q_Sim!$S$7</f>
        <v>43.807108666337797</v>
      </c>
      <c r="I16">
        <f>'R'!H16*Q_Sim!$S$7</f>
        <v>43.822323046406929</v>
      </c>
      <c r="J16">
        <f>'R'!I16*Q_Sim!$S$7</f>
        <v>44.084332945321506</v>
      </c>
      <c r="K16">
        <f>'R'!J16*Q_Sim!$S$7</f>
        <v>44.05536521735133</v>
      </c>
      <c r="L16">
        <f>'R'!K16*Q_Sim!$S$7</f>
        <v>44.34395367852494</v>
      </c>
      <c r="M16">
        <f>'R'!L16*Q_Sim!$S$7</f>
        <v>44.308854120023099</v>
      </c>
      <c r="N16">
        <f>'R'!M16*Q_Sim!$S$7</f>
        <v>44.308187577511177</v>
      </c>
      <c r="O16">
        <f>'R'!N16*Q_Sim!$S$7</f>
        <v>44.245278445978435</v>
      </c>
      <c r="R16" t="str">
        <f t="shared" si="1"/>
        <v>j30j25</v>
      </c>
      <c r="S16" s="1" t="s">
        <v>17</v>
      </c>
      <c r="T16" s="1" t="s">
        <v>15</v>
      </c>
      <c r="U16">
        <f>F!C16*Q_Sim!$S$7</f>
        <v>2.4710538100000002E-2</v>
      </c>
      <c r="V16">
        <f>F!D16*Q_Sim!$S$7</f>
        <v>2.4710538100000002E-2</v>
      </c>
      <c r="W16">
        <f>F!E16*Q_Sim!$S$7</f>
        <v>2.4710538100000002E-2</v>
      </c>
      <c r="X16">
        <f>F!F16*Q_Sim!$S$7</f>
        <v>0.31499966551778436</v>
      </c>
      <c r="Y16">
        <f>F!G16*Q_Sim!$S$7</f>
        <v>0.31441404119216337</v>
      </c>
      <c r="Z16">
        <f>F!H16*Q_Sim!$S$7</f>
        <v>0.31442861070874922</v>
      </c>
      <c r="AA16">
        <f>F!I16*Q_Sim!$S$7</f>
        <v>0.31473431075412656</v>
      </c>
      <c r="AB16">
        <f>F!J16*Q_Sim!$S$7</f>
        <v>0.31469480528372018</v>
      </c>
      <c r="AC16">
        <f>F!K16*Q_Sim!$S$7</f>
        <v>2.4710538100000002E-2</v>
      </c>
      <c r="AD16">
        <f>F!L16*Q_Sim!$S$7</f>
        <v>2.4710538100000002E-2</v>
      </c>
      <c r="AE16">
        <f>F!M16*Q_Sim!$S$7</f>
        <v>2.4710538100000002E-2</v>
      </c>
      <c r="AF16">
        <f>F!N16*Q_Sim!$S$7</f>
        <v>2.4710538100000002E-2</v>
      </c>
    </row>
    <row r="17" spans="1:32" x14ac:dyDescent="0.25">
      <c r="A17" t="str">
        <f t="shared" si="0"/>
        <v>j31j30</v>
      </c>
      <c r="B17" s="1" t="s">
        <v>18</v>
      </c>
      <c r="C17" s="1" t="s">
        <v>17</v>
      </c>
      <c r="D17">
        <f>'R'!C17*Q_Sim!$S$7</f>
        <v>70.9653016844061</v>
      </c>
      <c r="E17">
        <f>'R'!D17*Q_Sim!$S$7</f>
        <v>70.95362370115771</v>
      </c>
      <c r="F17">
        <f>'R'!E17*Q_Sim!$S$7</f>
        <v>71.289326776913882</v>
      </c>
      <c r="G17">
        <f>'R'!F17*Q_Sim!$S$7</f>
        <v>71.18272561319047</v>
      </c>
      <c r="H17">
        <f>'R'!G17*Q_Sim!$S$7</f>
        <v>70.464590629520757</v>
      </c>
      <c r="I17">
        <f>'R'!H17*Q_Sim!$S$7</f>
        <v>70.489063257272079</v>
      </c>
      <c r="J17">
        <f>'R'!I17*Q_Sim!$S$7</f>
        <v>70.910511301435847</v>
      </c>
      <c r="K17">
        <f>'R'!J17*Q_Sim!$S$7</f>
        <v>70.863916144735754</v>
      </c>
      <c r="L17">
        <f>'R'!K17*Q_Sim!$S$7</f>
        <v>71.328116325849919</v>
      </c>
      <c r="M17">
        <f>'R'!L17*Q_Sim!$S$7</f>
        <v>71.271657999874876</v>
      </c>
      <c r="N17">
        <f>'R'!M17*Q_Sim!$S$7</f>
        <v>71.270585853214897</v>
      </c>
      <c r="O17">
        <f>'R'!N17*Q_Sim!$S$7</f>
        <v>71.169395285399119</v>
      </c>
      <c r="R17" t="str">
        <f t="shared" si="1"/>
        <v>j31j30</v>
      </c>
      <c r="S17" s="1" t="s">
        <v>18</v>
      </c>
      <c r="T17" s="1" t="s">
        <v>17</v>
      </c>
      <c r="U17">
        <f>F!C17*Q_Sim!$S$7</f>
        <v>2.4710538100000002E-2</v>
      </c>
      <c r="V17">
        <f>F!D17*Q_Sim!$S$7</f>
        <v>2.4710538100000002E-2</v>
      </c>
      <c r="W17">
        <f>F!E17*Q_Sim!$S$7</f>
        <v>2.4710538100000002E-2</v>
      </c>
      <c r="X17">
        <f>F!F17*Q_Sim!$S$7</f>
        <v>0.31499966551778436</v>
      </c>
      <c r="Y17">
        <f>F!G17*Q_Sim!$S$7</f>
        <v>0.31441404119216337</v>
      </c>
      <c r="Z17">
        <f>F!H17*Q_Sim!$S$7</f>
        <v>0.31442861070874922</v>
      </c>
      <c r="AA17">
        <f>F!I17*Q_Sim!$S$7</f>
        <v>0.31473431075412656</v>
      </c>
      <c r="AB17">
        <f>F!J17*Q_Sim!$S$7</f>
        <v>0.31469480528372018</v>
      </c>
      <c r="AC17">
        <f>F!K17*Q_Sim!$S$7</f>
        <v>2.4710538100000002E-2</v>
      </c>
      <c r="AD17">
        <f>F!L17*Q_Sim!$S$7</f>
        <v>2.4710538100000002E-2</v>
      </c>
      <c r="AE17">
        <f>F!M17*Q_Sim!$S$7</f>
        <v>2.4710538100000002E-2</v>
      </c>
      <c r="AF17">
        <f>F!N17*Q_Sim!$S$7</f>
        <v>2.4710538100000002E-2</v>
      </c>
    </row>
    <row r="18" spans="1:32" x14ac:dyDescent="0.25">
      <c r="A18" t="str">
        <f t="shared" si="0"/>
        <v>j32j29</v>
      </c>
      <c r="B18" s="1" t="s">
        <v>19</v>
      </c>
      <c r="C18" s="1" t="s">
        <v>16</v>
      </c>
      <c r="D18">
        <f>'R'!C18*Q_Sim!$S$7</f>
        <v>66.245200324284397</v>
      </c>
      <c r="E18">
        <f>'R'!D18*Q_Sim!$S$7</f>
        <v>65.621429807394023</v>
      </c>
      <c r="F18">
        <f>'R'!E18*Q_Sim!$S$7</f>
        <v>70.172966350553722</v>
      </c>
      <c r="G18">
        <f>'R'!F18*Q_Sim!$S$7</f>
        <v>78.68479884926947</v>
      </c>
      <c r="H18">
        <f>'R'!G18*Q_Sim!$S$7</f>
        <v>80.027160160294486</v>
      </c>
      <c r="I18">
        <f>'R'!H18*Q_Sim!$S$7</f>
        <v>72.35537976507274</v>
      </c>
      <c r="J18">
        <f>'R'!I18*Q_Sim!$S$7</f>
        <v>67.795764651853403</v>
      </c>
      <c r="K18">
        <f>'R'!J18*Q_Sim!$S$7</f>
        <v>66.947441198634777</v>
      </c>
      <c r="L18">
        <f>'R'!K18*Q_Sim!$S$7</f>
        <v>67.455918198096043</v>
      </c>
      <c r="M18">
        <f>'R'!L18*Q_Sim!$S$7</f>
        <v>67.553593845821439</v>
      </c>
      <c r="N18">
        <f>'R'!M18*Q_Sim!$S$7</f>
        <v>68.577590529178309</v>
      </c>
      <c r="O18">
        <f>'R'!N18*Q_Sim!$S$7</f>
        <v>69.12297599621067</v>
      </c>
      <c r="R18" t="str">
        <f t="shared" si="1"/>
        <v>j32j29</v>
      </c>
      <c r="S18" s="1" t="s">
        <v>19</v>
      </c>
      <c r="T18" s="1" t="s">
        <v>16</v>
      </c>
      <c r="U18">
        <f>F!C18*Q_Sim!$S$7</f>
        <v>2.4710538100000002E-2</v>
      </c>
      <c r="V18">
        <f>F!D18*Q_Sim!$S$7</f>
        <v>2.4710538100000002E-2</v>
      </c>
      <c r="W18">
        <f>F!E18*Q_Sim!$S$7</f>
        <v>2.4710538100000002E-2</v>
      </c>
      <c r="X18">
        <f>F!F18*Q_Sim!$S$7</f>
        <v>22.585210376557185</v>
      </c>
      <c r="Y18">
        <f>F!G18*Q_Sim!$S$7</f>
        <v>23.537557223665502</v>
      </c>
      <c r="Z18">
        <f>F!H18*Q_Sim!$S$7</f>
        <v>5.8380859719848512</v>
      </c>
      <c r="AA18">
        <f>F!I18*Q_Sim!$S$7</f>
        <v>1.183846468523819</v>
      </c>
      <c r="AB18">
        <f>F!J18*Q_Sim!$S$7</f>
        <v>1.0219600953330483</v>
      </c>
      <c r="AC18">
        <f>F!K18*Q_Sim!$S$7</f>
        <v>2.4710538100000002E-2</v>
      </c>
      <c r="AD18">
        <f>F!L18*Q_Sim!$S$7</f>
        <v>2.4710538100000002E-2</v>
      </c>
      <c r="AE18">
        <f>F!M18*Q_Sim!$S$7</f>
        <v>2.4710538100000002E-2</v>
      </c>
      <c r="AF18">
        <f>F!N18*Q_Sim!$S$7</f>
        <v>2.4710538100000002E-2</v>
      </c>
    </row>
    <row r="19" spans="1:32" x14ac:dyDescent="0.25">
      <c r="A19" t="str">
        <f t="shared" si="0"/>
        <v>j37j1</v>
      </c>
      <c r="B19" s="1" t="s">
        <v>22</v>
      </c>
      <c r="C19" s="1" t="s">
        <v>0</v>
      </c>
      <c r="D19">
        <f>'R'!C19*Q_Sim!$S$7</f>
        <v>143.80401990633771</v>
      </c>
      <c r="E19">
        <f>'R'!D19*Q_Sim!$S$7</f>
        <v>146.73148640766598</v>
      </c>
      <c r="F19">
        <f>'R'!E19*Q_Sim!$S$7</f>
        <v>148.42040024102806</v>
      </c>
      <c r="G19">
        <f>'R'!F19*Q_Sim!$S$7</f>
        <v>146.33043672967719</v>
      </c>
      <c r="H19">
        <f>'R'!G19*Q_Sim!$S$7</f>
        <v>141.39606352247307</v>
      </c>
      <c r="I19">
        <f>'R'!H19*Q_Sim!$S$7</f>
        <v>168.33538467654688</v>
      </c>
      <c r="J19">
        <f>'R'!I19*Q_Sim!$S$7</f>
        <v>173.3420458795037</v>
      </c>
      <c r="K19">
        <f>'R'!J19*Q_Sim!$S$7</f>
        <v>168.08292940208631</v>
      </c>
      <c r="L19">
        <f>'R'!K19*Q_Sim!$S$7</f>
        <v>149.63877825254136</v>
      </c>
      <c r="M19">
        <f>'R'!L19*Q_Sim!$S$7</f>
        <v>140.92627632272516</v>
      </c>
      <c r="N19">
        <f>'R'!M19*Q_Sim!$S$7</f>
        <v>143.80157737773624</v>
      </c>
      <c r="O19">
        <f>'R'!N19*Q_Sim!$S$7</f>
        <v>144.19704507147412</v>
      </c>
      <c r="R19" t="str">
        <f t="shared" si="1"/>
        <v>j37j1</v>
      </c>
      <c r="S19" s="1" t="s">
        <v>22</v>
      </c>
      <c r="T19" s="1" t="s">
        <v>0</v>
      </c>
      <c r="U19">
        <f>F!C19*Q_Sim!$S$7</f>
        <v>2.4710538100000002E-2</v>
      </c>
      <c r="V19">
        <f>F!D19*Q_Sim!$S$7</f>
        <v>2.4710538100000002E-2</v>
      </c>
      <c r="W19">
        <f>F!E19*Q_Sim!$S$7</f>
        <v>2.4710538100000002E-2</v>
      </c>
      <c r="X19">
        <f>F!F19*Q_Sim!$S$7</f>
        <v>0.37895137714490384</v>
      </c>
      <c r="Y19">
        <f>F!G19*Q_Sim!$S$7</f>
        <v>0.37369653784932039</v>
      </c>
      <c r="Z19">
        <f>F!H19*Q_Sim!$S$7</f>
        <v>0.54155921241636706</v>
      </c>
      <c r="AA19">
        <f>F!I19*Q_Sim!$S$7</f>
        <v>0.68908327059968699</v>
      </c>
      <c r="AB19">
        <f>F!J19*Q_Sim!$S$7</f>
        <v>0.53623887705311446</v>
      </c>
      <c r="AC19">
        <f>F!K19*Q_Sim!$S$7</f>
        <v>2.4710538100000002E-2</v>
      </c>
      <c r="AD19">
        <f>F!L19*Q_Sim!$S$7</f>
        <v>2.4710538100000002E-2</v>
      </c>
      <c r="AE19">
        <f>F!M19*Q_Sim!$S$7</f>
        <v>2.4710538100000002E-2</v>
      </c>
      <c r="AF19">
        <f>F!N19*Q_Sim!$S$7</f>
        <v>2.4710538100000002E-2</v>
      </c>
    </row>
    <row r="21" spans="1:32" x14ac:dyDescent="0.25">
      <c r="B21" s="1"/>
      <c r="C21" s="1"/>
    </row>
    <row r="22" spans="1:32" x14ac:dyDescent="0.25">
      <c r="B22" s="1"/>
      <c r="C22" s="1"/>
    </row>
    <row r="23" spans="1:32" x14ac:dyDescent="0.25">
      <c r="B23" s="1"/>
      <c r="C23" s="1"/>
    </row>
    <row r="24" spans="1:32" x14ac:dyDescent="0.25">
      <c r="B24" s="1"/>
      <c r="C24" s="1"/>
    </row>
    <row r="25" spans="1:32" x14ac:dyDescent="0.25">
      <c r="A25" t="s">
        <v>170</v>
      </c>
      <c r="B25" s="1"/>
      <c r="C25" s="1"/>
    </row>
    <row r="26" spans="1:32" x14ac:dyDescent="0.25">
      <c r="A26" t="str">
        <f>B26&amp;C26</f>
        <v>j21j23</v>
      </c>
      <c r="B26" s="1" t="str">
        <f>W!A2</f>
        <v>j21</v>
      </c>
      <c r="C26" s="1" t="str">
        <f>W!B2</f>
        <v>j23</v>
      </c>
      <c r="D26" s="1">
        <f>W!C2</f>
        <v>110.33073413353205</v>
      </c>
      <c r="E26" s="1">
        <f>W!D2</f>
        <v>123.91744457898791</v>
      </c>
      <c r="F26" s="1">
        <f>W!E2</f>
        <v>91.655250127465322</v>
      </c>
      <c r="G26" s="1">
        <f>W!F2</f>
        <v>42.007072951798229</v>
      </c>
      <c r="H26" s="1">
        <f>W!G2</f>
        <v>36.370484668365684</v>
      </c>
      <c r="I26" s="1">
        <f>W!H2</f>
        <v>35.159085307982835</v>
      </c>
      <c r="J26" s="1">
        <f>W!I2</f>
        <v>42.216384741509785</v>
      </c>
      <c r="K26" s="1">
        <f>W!J2</f>
        <v>40.643508482656976</v>
      </c>
      <c r="L26" s="1">
        <f>W!K2</f>
        <v>51.055459232645376</v>
      </c>
      <c r="M26" s="1">
        <f>W!L2</f>
        <v>56.438668869101711</v>
      </c>
      <c r="N26" s="1">
        <f>W!M2</f>
        <v>119.77041457242184</v>
      </c>
      <c r="O26" s="1">
        <f>W!N2</f>
        <v>122.52751013844889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S27" sqref="S27"/>
    </sheetView>
  </sheetViews>
  <sheetFormatPr defaultRowHeight="15" x14ac:dyDescent="0.25"/>
  <sheetData>
    <row r="1" spans="1:14" x14ac:dyDescent="0.25">
      <c r="A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t="s">
        <v>157</v>
      </c>
    </row>
    <row r="2" spans="1:1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"http://bearriverfellows.usu.edu/wash/2005v2/"&amp;A2&amp;"S.jpg"</f>
        <v>http://bearriverfellows.usu.edu/wash/2005v2/j1S.jpg</v>
      </c>
    </row>
    <row r="3" spans="1:14" x14ac:dyDescent="0.25">
      <c r="A3" s="1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"http://bearriverfellows.usu.edu/wash/2005v2/"&amp;A3&amp;"S.jpg"</f>
        <v>http://bearriverfellows.usu.edu/wash/2005v2/j7S.jpg</v>
      </c>
    </row>
    <row r="4" spans="1:14" x14ac:dyDescent="0.25">
      <c r="A4" s="1" t="s">
        <v>9</v>
      </c>
      <c r="B4">
        <f>STOR!B4*810.714402</f>
        <v>0</v>
      </c>
      <c r="C4">
        <f>STOR!C4*810.714402</f>
        <v>0</v>
      </c>
      <c r="D4">
        <f>STOR!D4*810.714402</f>
        <v>0</v>
      </c>
      <c r="E4">
        <f>STOR!E4*810.714402</f>
        <v>0</v>
      </c>
      <c r="F4">
        <f>STOR!F4*810.714402</f>
        <v>0</v>
      </c>
      <c r="G4">
        <f>STOR!G4*810.714402</f>
        <v>0</v>
      </c>
      <c r="H4">
        <f>STOR!H4*810.714402</f>
        <v>0</v>
      </c>
      <c r="I4">
        <f>STOR!I4*810.714402</f>
        <v>0</v>
      </c>
      <c r="J4">
        <f>STOR!J4*810.714402</f>
        <v>0</v>
      </c>
      <c r="K4">
        <f>STOR!K4*810.714402</f>
        <v>0</v>
      </c>
      <c r="L4">
        <f>STOR!L4*810.714402</f>
        <v>0</v>
      </c>
      <c r="M4">
        <f>STOR!M4*810.714402</f>
        <v>0</v>
      </c>
      <c r="N4" t="str">
        <f>"http://bearriverfellows.usu.edu/wash/2005v2/"&amp;A4&amp;"S.jpg"</f>
        <v>http://bearriverfellows.usu.edu/wash/2005v2/j17S.jpg</v>
      </c>
    </row>
    <row r="5" spans="1:14" x14ac:dyDescent="0.25">
      <c r="A5" s="1" t="s">
        <v>16</v>
      </c>
      <c r="B5">
        <f>STOR!B2*810.714402</f>
        <v>3405.0004884</v>
      </c>
      <c r="C5">
        <f>STOR!C2*810.714402</f>
        <v>4318.4693283264505</v>
      </c>
      <c r="D5">
        <f>STOR!D2*810.714402</f>
        <v>3405.0004884</v>
      </c>
      <c r="E5">
        <f>STOR!E2*810.714402</f>
        <v>4927.9042900542099</v>
      </c>
      <c r="F5">
        <f>STOR!F2*810.714402</f>
        <v>3405.0004884</v>
      </c>
      <c r="G5">
        <f>STOR!G2*810.714402</f>
        <v>3405.0004884</v>
      </c>
      <c r="H5">
        <f>STOR!H2*810.714402</f>
        <v>8808.5032541225919</v>
      </c>
      <c r="I5">
        <f>STOR!I2*810.714402</f>
        <v>5375.7299768210405</v>
      </c>
      <c r="J5">
        <f>STOR!J2*810.714402</f>
        <v>3405.0004884</v>
      </c>
      <c r="K5">
        <f>STOR!K2*810.714402</f>
        <v>3405.0004884</v>
      </c>
      <c r="L5">
        <f>STOR!L2*810.714402</f>
        <v>6035.9337246409523</v>
      </c>
      <c r="M5">
        <f>STOR!M2*810.714402</f>
        <v>10374.015609896956</v>
      </c>
      <c r="N5" t="str">
        <f>"http://bearriverfellows.usu.edu/wash/2005v2/"&amp;A5&amp;"S.jpg"</f>
        <v>http://bearriverfellows.usu.edu/wash/2005v2/j29S.jpg</v>
      </c>
    </row>
    <row r="6" spans="1:14" x14ac:dyDescent="0.25">
      <c r="A6" s="1" t="s">
        <v>20</v>
      </c>
      <c r="B6">
        <f>STOR!B3*810.714402</f>
        <v>3484.1651241468662</v>
      </c>
      <c r="C6">
        <f>STOR!C3*810.714402</f>
        <v>3484.1651241468662</v>
      </c>
      <c r="D6">
        <f>STOR!D3*810.714402</f>
        <v>2000.0000011579198</v>
      </c>
      <c r="E6">
        <f>STOR!E3*810.714402</f>
        <v>3484.1651241468662</v>
      </c>
      <c r="F6">
        <f>STOR!F3*810.714402</f>
        <v>3484.1651241468662</v>
      </c>
      <c r="G6">
        <f>STOR!G3*810.714402</f>
        <v>3484.1651241468662</v>
      </c>
      <c r="H6">
        <f>STOR!H3*810.714402</f>
        <v>3484.1651241468662</v>
      </c>
      <c r="I6">
        <f>STOR!I3*810.714402</f>
        <v>3484.1651241468662</v>
      </c>
      <c r="J6">
        <f>STOR!J3*810.714402</f>
        <v>3484.1651241468662</v>
      </c>
      <c r="K6">
        <f>STOR!K3*810.714402</f>
        <v>3484.1651241468662</v>
      </c>
      <c r="L6">
        <f>STOR!L3*810.714402</f>
        <v>3484.1651241468662</v>
      </c>
      <c r="M6">
        <f>STOR!M3*810.714402</f>
        <v>2432.1432059999997</v>
      </c>
      <c r="N6" t="str">
        <f>"http://bearriverfellows.usu.edu/wash/2005v2/"&amp;A6&amp;"S.jpg"</f>
        <v>http://bearriverfellows.usu.edu/wash/2005v2/j33S.jpg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5" x14ac:dyDescent="0.25"/>
  <sheetData>
    <row r="1" spans="1:13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</row>
    <row r="2" spans="1:13" x14ac:dyDescent="0.25">
      <c r="A2" s="1" t="s">
        <v>16</v>
      </c>
      <c r="B2">
        <v>4.2</v>
      </c>
      <c r="C2">
        <v>5.3267455440201381</v>
      </c>
      <c r="D2">
        <v>4.2</v>
      </c>
      <c r="E2">
        <v>6.0784713801768753</v>
      </c>
      <c r="F2">
        <v>4.2</v>
      </c>
      <c r="G2">
        <v>4.2</v>
      </c>
      <c r="H2">
        <v>10.865112587604669</v>
      </c>
      <c r="I2">
        <v>6.6308554079702171</v>
      </c>
      <c r="J2">
        <v>4.2</v>
      </c>
      <c r="K2">
        <v>4.2</v>
      </c>
      <c r="L2">
        <v>7.4452035263596477</v>
      </c>
      <c r="M2">
        <v>12.796140767087245</v>
      </c>
    </row>
    <row r="3" spans="1:13" x14ac:dyDescent="0.25">
      <c r="A3" s="1" t="s">
        <v>20</v>
      </c>
      <c r="B3">
        <v>4.2976479948445103</v>
      </c>
      <c r="C3">
        <v>4.2976479948445103</v>
      </c>
      <c r="D3">
        <v>2.4669599999999998</v>
      </c>
      <c r="E3">
        <v>4.2976479948445103</v>
      </c>
      <c r="F3">
        <v>4.2976479948445103</v>
      </c>
      <c r="G3">
        <v>4.2976479948445103</v>
      </c>
      <c r="H3">
        <v>4.2976479948445103</v>
      </c>
      <c r="I3">
        <v>4.2976479948445103</v>
      </c>
      <c r="J3">
        <v>4.2976479948445103</v>
      </c>
      <c r="K3">
        <v>4.2976479948445103</v>
      </c>
      <c r="L3">
        <v>4.2976479948445103</v>
      </c>
      <c r="M3">
        <v>3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P14" sqref="P14"/>
    </sheetView>
  </sheetViews>
  <sheetFormatPr defaultRowHeight="15" x14ac:dyDescent="0.25"/>
  <sheetData>
    <row r="1" spans="1:13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</row>
    <row r="2" spans="1:13" x14ac:dyDescent="0.25">
      <c r="A2" s="1" t="s">
        <v>159</v>
      </c>
    </row>
    <row r="3" spans="1:13" x14ac:dyDescent="0.25">
      <c r="A3" t="s">
        <v>160</v>
      </c>
      <c r="B3">
        <v>23.046340000000001</v>
      </c>
      <c r="C3">
        <v>23.046340000000001</v>
      </c>
      <c r="D3">
        <v>23.046340000000001</v>
      </c>
      <c r="E3">
        <v>23.046340000000001</v>
      </c>
      <c r="F3">
        <v>23.046340000000001</v>
      </c>
      <c r="G3">
        <v>23.046340000000001</v>
      </c>
      <c r="H3">
        <v>23.046340000000001</v>
      </c>
      <c r="I3">
        <v>23.046340000000001</v>
      </c>
      <c r="J3">
        <v>23.046340000000001</v>
      </c>
      <c r="K3">
        <v>23.046340000000001</v>
      </c>
      <c r="L3">
        <v>23.046340000000001</v>
      </c>
      <c r="M3">
        <v>23.046340000000001</v>
      </c>
    </row>
    <row r="4" spans="1:13" x14ac:dyDescent="0.25">
      <c r="A4" s="1" t="s">
        <v>161</v>
      </c>
      <c r="B4">
        <v>4.2</v>
      </c>
      <c r="C4">
        <v>4.2</v>
      </c>
      <c r="D4">
        <v>4.2</v>
      </c>
      <c r="E4">
        <v>4.2</v>
      </c>
      <c r="F4">
        <v>4.2</v>
      </c>
      <c r="G4">
        <v>4.2</v>
      </c>
      <c r="H4">
        <v>4.2</v>
      </c>
      <c r="I4">
        <v>4.2</v>
      </c>
      <c r="J4">
        <v>4.2</v>
      </c>
      <c r="K4">
        <v>4.2</v>
      </c>
      <c r="L4">
        <v>4.2</v>
      </c>
      <c r="M4">
        <v>4.2</v>
      </c>
    </row>
    <row r="9" spans="1:13" x14ac:dyDescent="0.25">
      <c r="A9" s="1"/>
    </row>
    <row r="10" spans="1:13" x14ac:dyDescent="0.25">
      <c r="A10" s="1" t="s">
        <v>162</v>
      </c>
    </row>
    <row r="11" spans="1:13" x14ac:dyDescent="0.25">
      <c r="A11" t="s">
        <v>160</v>
      </c>
      <c r="B11">
        <v>16.035240000000002</v>
      </c>
      <c r="C11">
        <v>16.035240000000002</v>
      </c>
      <c r="D11">
        <v>16.035240000000002</v>
      </c>
      <c r="E11">
        <v>16.035240000000002</v>
      </c>
      <c r="F11">
        <v>16.035240000000002</v>
      </c>
      <c r="G11">
        <v>16.035240000000002</v>
      </c>
      <c r="H11">
        <v>16.035240000000002</v>
      </c>
      <c r="I11">
        <v>16.035240000000002</v>
      </c>
      <c r="J11">
        <v>16.035240000000002</v>
      </c>
      <c r="K11">
        <v>16.035240000000002</v>
      </c>
      <c r="L11">
        <v>16.035240000000002</v>
      </c>
      <c r="M11">
        <v>16.035240000000002</v>
      </c>
    </row>
    <row r="12" spans="1:13" x14ac:dyDescent="0.25">
      <c r="A12" t="s">
        <v>161</v>
      </c>
      <c r="B12">
        <f>2000*1233.48/1000000</f>
        <v>2.4669599999999998</v>
      </c>
      <c r="C12">
        <f t="shared" ref="C12:M12" si="0">2000*1233.48/1000000</f>
        <v>2.4669599999999998</v>
      </c>
      <c r="D12">
        <f t="shared" si="0"/>
        <v>2.4669599999999998</v>
      </c>
      <c r="E12">
        <f t="shared" si="0"/>
        <v>2.4669599999999998</v>
      </c>
      <c r="F12">
        <f t="shared" si="0"/>
        <v>2.4669599999999998</v>
      </c>
      <c r="G12">
        <f t="shared" si="0"/>
        <v>2.4669599999999998</v>
      </c>
      <c r="H12">
        <f t="shared" si="0"/>
        <v>2.4669599999999998</v>
      </c>
      <c r="I12">
        <f t="shared" si="0"/>
        <v>2.4669599999999998</v>
      </c>
      <c r="J12">
        <f t="shared" si="0"/>
        <v>2.4669599999999998</v>
      </c>
      <c r="K12">
        <f t="shared" si="0"/>
        <v>2.4669599999999998</v>
      </c>
      <c r="L12">
        <f t="shared" si="0"/>
        <v>2.4669599999999998</v>
      </c>
      <c r="M12">
        <f t="shared" si="0"/>
        <v>2.4669599999999998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4" sqref="C24"/>
    </sheetView>
  </sheetViews>
  <sheetFormatPr defaultRowHeight="15" x14ac:dyDescent="0.25"/>
  <cols>
    <col min="2" max="2" width="14" customWidth="1"/>
    <col min="3" max="3" width="13.28515625" bestFit="1" customWidth="1"/>
    <col min="5" max="6" width="19" customWidth="1"/>
    <col min="7" max="7" width="25.28515625" bestFit="1" customWidth="1"/>
  </cols>
  <sheetData>
    <row r="1" spans="1:8" x14ac:dyDescent="0.25">
      <c r="A1" t="s">
        <v>163</v>
      </c>
      <c r="B1" t="s">
        <v>164</v>
      </c>
      <c r="C1" t="s">
        <v>165</v>
      </c>
    </row>
    <row r="2" spans="1:8" x14ac:dyDescent="0.25">
      <c r="A2" s="14">
        <v>37987</v>
      </c>
      <c r="B2">
        <v>9076</v>
      </c>
      <c r="C2">
        <v>6</v>
      </c>
      <c r="D2" t="s">
        <v>166</v>
      </c>
      <c r="E2" t="s">
        <v>166</v>
      </c>
      <c r="G2" t="s">
        <v>166</v>
      </c>
      <c r="H2" t="s">
        <v>166</v>
      </c>
    </row>
    <row r="3" spans="1:8" x14ac:dyDescent="0.25">
      <c r="A3" s="14">
        <v>38018</v>
      </c>
      <c r="B3">
        <v>8376</v>
      </c>
      <c r="C3">
        <v>51</v>
      </c>
      <c r="D3" t="s">
        <v>166</v>
      </c>
      <c r="E3" t="s">
        <v>166</v>
      </c>
      <c r="G3" t="s">
        <v>166</v>
      </c>
      <c r="H3" t="s">
        <v>166</v>
      </c>
    </row>
    <row r="4" spans="1:8" x14ac:dyDescent="0.25">
      <c r="A4" s="14">
        <v>38047</v>
      </c>
      <c r="B4">
        <v>13916</v>
      </c>
      <c r="C4">
        <v>20</v>
      </c>
      <c r="D4" t="s">
        <v>166</v>
      </c>
      <c r="E4" t="s">
        <v>166</v>
      </c>
      <c r="G4" t="s">
        <v>166</v>
      </c>
      <c r="H4" t="s">
        <v>166</v>
      </c>
    </row>
    <row r="5" spans="1:8" x14ac:dyDescent="0.25">
      <c r="A5" s="14">
        <v>38078</v>
      </c>
      <c r="B5">
        <v>15005</v>
      </c>
      <c r="C5">
        <v>84</v>
      </c>
      <c r="D5" t="s">
        <v>166</v>
      </c>
      <c r="E5" t="s">
        <v>166</v>
      </c>
      <c r="G5" t="s">
        <v>166</v>
      </c>
      <c r="H5" t="s">
        <v>166</v>
      </c>
    </row>
    <row r="6" spans="1:8" x14ac:dyDescent="0.25">
      <c r="A6" s="14">
        <v>38108</v>
      </c>
      <c r="B6">
        <v>15053</v>
      </c>
      <c r="C6">
        <v>85</v>
      </c>
      <c r="D6" t="s">
        <v>166</v>
      </c>
      <c r="E6" t="s">
        <v>166</v>
      </c>
      <c r="G6" t="s">
        <v>166</v>
      </c>
      <c r="H6" t="s">
        <v>166</v>
      </c>
    </row>
    <row r="7" spans="1:8" x14ac:dyDescent="0.25">
      <c r="A7" s="14">
        <v>38139</v>
      </c>
      <c r="B7">
        <v>12375</v>
      </c>
      <c r="C7">
        <v>65</v>
      </c>
      <c r="D7" t="s">
        <v>166</v>
      </c>
      <c r="E7" t="s">
        <v>166</v>
      </c>
      <c r="G7" t="s">
        <v>166</v>
      </c>
      <c r="H7" t="s">
        <v>166</v>
      </c>
    </row>
    <row r="8" spans="1:8" x14ac:dyDescent="0.25">
      <c r="A8" s="14">
        <v>38169</v>
      </c>
      <c r="B8">
        <v>7480</v>
      </c>
      <c r="C8">
        <v>70</v>
      </c>
      <c r="D8" t="s">
        <v>166</v>
      </c>
      <c r="E8" t="s">
        <v>166</v>
      </c>
      <c r="G8" t="s">
        <v>166</v>
      </c>
      <c r="H8" t="s">
        <v>166</v>
      </c>
    </row>
    <row r="9" spans="1:8" x14ac:dyDescent="0.25">
      <c r="A9" s="14">
        <v>38200</v>
      </c>
      <c r="B9">
        <v>3044</v>
      </c>
      <c r="C9">
        <v>37</v>
      </c>
      <c r="D9" t="s">
        <v>166</v>
      </c>
      <c r="E9" t="s">
        <v>166</v>
      </c>
      <c r="G9" t="s">
        <v>166</v>
      </c>
      <c r="H9" t="s">
        <v>166</v>
      </c>
    </row>
    <row r="10" spans="1:8" x14ac:dyDescent="0.25">
      <c r="A10" s="14">
        <v>38231</v>
      </c>
      <c r="B10">
        <v>3345</v>
      </c>
      <c r="C10">
        <v>13</v>
      </c>
      <c r="D10" t="s">
        <v>166</v>
      </c>
    </row>
    <row r="11" spans="1:8" x14ac:dyDescent="0.25">
      <c r="A11" s="14">
        <v>38261</v>
      </c>
      <c r="B11">
        <v>5326</v>
      </c>
      <c r="C11">
        <v>0</v>
      </c>
      <c r="D11" t="s">
        <v>166</v>
      </c>
    </row>
    <row r="12" spans="1:8" x14ac:dyDescent="0.25">
      <c r="A12" s="14">
        <v>38292</v>
      </c>
      <c r="B12">
        <v>7825</v>
      </c>
      <c r="C12">
        <v>0</v>
      </c>
      <c r="D12" t="s">
        <v>166</v>
      </c>
    </row>
    <row r="13" spans="1:8" x14ac:dyDescent="0.25">
      <c r="A13" s="14">
        <v>38322</v>
      </c>
      <c r="B13">
        <v>10352</v>
      </c>
      <c r="C13">
        <v>0</v>
      </c>
      <c r="D13" t="s">
        <v>167</v>
      </c>
    </row>
    <row r="14" spans="1:8" x14ac:dyDescent="0.25">
      <c r="A14" s="14" t="s">
        <v>23</v>
      </c>
      <c r="B14">
        <v>10374</v>
      </c>
      <c r="C14">
        <v>46</v>
      </c>
      <c r="D14" s="15">
        <v>47.56666666666667</v>
      </c>
    </row>
    <row r="15" spans="1:8" x14ac:dyDescent="0.25">
      <c r="A15" s="14" t="s">
        <v>24</v>
      </c>
      <c r="B15">
        <v>10409</v>
      </c>
      <c r="C15">
        <v>44</v>
      </c>
      <c r="D15" s="15">
        <v>40.5</v>
      </c>
    </row>
    <row r="16" spans="1:8" x14ac:dyDescent="0.25">
      <c r="A16" s="14" t="s">
        <v>25</v>
      </c>
      <c r="B16">
        <v>12072</v>
      </c>
      <c r="C16">
        <v>115</v>
      </c>
      <c r="D16" s="15">
        <v>118.3</v>
      </c>
    </row>
    <row r="17" spans="1:4" x14ac:dyDescent="0.25">
      <c r="A17" s="14" t="s">
        <v>26</v>
      </c>
      <c r="B17">
        <v>13757</v>
      </c>
      <c r="C17">
        <v>386</v>
      </c>
      <c r="D17" s="15">
        <v>385.83333333333331</v>
      </c>
    </row>
    <row r="18" spans="1:4" x14ac:dyDescent="0.25">
      <c r="A18" s="14" t="s">
        <v>27</v>
      </c>
      <c r="B18">
        <v>15221</v>
      </c>
      <c r="C18">
        <v>569</v>
      </c>
      <c r="D18" s="15">
        <v>587.83333333333337</v>
      </c>
    </row>
    <row r="19" spans="1:4" x14ac:dyDescent="0.25">
      <c r="A19" s="14" t="s">
        <v>28</v>
      </c>
      <c r="B19">
        <v>15091</v>
      </c>
      <c r="C19">
        <v>238</v>
      </c>
      <c r="D19" s="15">
        <v>238.16666666666666</v>
      </c>
    </row>
    <row r="20" spans="1:4" x14ac:dyDescent="0.25">
      <c r="A20" s="14" t="s">
        <v>29</v>
      </c>
      <c r="B20">
        <v>10735</v>
      </c>
      <c r="C20">
        <v>100</v>
      </c>
      <c r="D20" s="15">
        <v>103.43333333333334</v>
      </c>
    </row>
    <row r="21" spans="1:4" x14ac:dyDescent="0.25">
      <c r="A21" s="14" t="s">
        <v>30</v>
      </c>
      <c r="B21">
        <v>6902</v>
      </c>
      <c r="C21">
        <v>107</v>
      </c>
      <c r="D21" s="15">
        <v>110.56666666666666</v>
      </c>
    </row>
    <row r="22" spans="1:4" x14ac:dyDescent="0.25">
      <c r="A22" s="14" t="s">
        <v>31</v>
      </c>
      <c r="B22">
        <v>6423</v>
      </c>
      <c r="C22">
        <v>108</v>
      </c>
      <c r="D22" s="15">
        <v>107.93333333333334</v>
      </c>
    </row>
    <row r="23" spans="1:4" x14ac:dyDescent="0.25">
      <c r="A23" s="14" t="s">
        <v>32</v>
      </c>
      <c r="B23">
        <v>9836</v>
      </c>
      <c r="C23">
        <v>59</v>
      </c>
      <c r="D23" s="15">
        <v>60.5</v>
      </c>
    </row>
    <row r="24" spans="1:4" x14ac:dyDescent="0.25">
      <c r="A24" s="14" t="s">
        <v>33</v>
      </c>
      <c r="B24">
        <v>10417</v>
      </c>
      <c r="C24">
        <v>65</v>
      </c>
      <c r="D24" s="15">
        <v>65.033333333333331</v>
      </c>
    </row>
    <row r="25" spans="1:4" x14ac:dyDescent="0.25">
      <c r="A25" s="14" t="s">
        <v>34</v>
      </c>
      <c r="B25">
        <v>10470</v>
      </c>
      <c r="C25">
        <v>60</v>
      </c>
      <c r="D25" s="15">
        <v>62.1</v>
      </c>
    </row>
    <row r="26" spans="1:4" x14ac:dyDescent="0.25">
      <c r="A26" s="14">
        <v>38718</v>
      </c>
      <c r="B26">
        <v>10491</v>
      </c>
      <c r="C26">
        <v>55</v>
      </c>
      <c r="D26" t="s">
        <v>166</v>
      </c>
    </row>
    <row r="27" spans="1:4" x14ac:dyDescent="0.25">
      <c r="A27" s="14">
        <v>38749</v>
      </c>
      <c r="B27">
        <v>10845</v>
      </c>
      <c r="C27">
        <v>53</v>
      </c>
      <c r="D27" t="s">
        <v>166</v>
      </c>
    </row>
    <row r="28" spans="1:4" x14ac:dyDescent="0.25">
      <c r="A28" s="14">
        <v>38777</v>
      </c>
      <c r="B28">
        <v>11405</v>
      </c>
      <c r="C28">
        <v>206</v>
      </c>
      <c r="D28" t="s">
        <v>166</v>
      </c>
    </row>
    <row r="29" spans="1:4" x14ac:dyDescent="0.25">
      <c r="A29" s="14">
        <v>38808</v>
      </c>
      <c r="B29">
        <v>12520</v>
      </c>
      <c r="C29">
        <v>436</v>
      </c>
      <c r="D29" t="s">
        <v>166</v>
      </c>
    </row>
    <row r="30" spans="1:4" x14ac:dyDescent="0.25">
      <c r="A30" s="14">
        <v>38838</v>
      </c>
      <c r="B30">
        <v>15451</v>
      </c>
      <c r="C30">
        <v>344</v>
      </c>
      <c r="D30" t="s">
        <v>166</v>
      </c>
    </row>
    <row r="31" spans="1:4" x14ac:dyDescent="0.25">
      <c r="A31" s="14">
        <v>38869</v>
      </c>
      <c r="B31">
        <v>13630</v>
      </c>
      <c r="C31">
        <v>79</v>
      </c>
      <c r="D31" t="s">
        <v>166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/>
  </sheetViews>
  <sheetFormatPr defaultRowHeight="15" x14ac:dyDescent="0.25"/>
  <sheetData>
    <row r="1" spans="1:13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</row>
    <row r="2" spans="1:13" x14ac:dyDescent="0.25">
      <c r="A2" s="1" t="s">
        <v>1</v>
      </c>
      <c r="B2">
        <v>-0.11686484049272765</v>
      </c>
      <c r="C2">
        <v>-3.3014315756897811E-2</v>
      </c>
      <c r="D2">
        <v>-2.9420721769498597E-2</v>
      </c>
      <c r="E2">
        <v>-3.3558290403192297E-2</v>
      </c>
      <c r="F2">
        <v>-2.7827439935799655E-2</v>
      </c>
      <c r="G2">
        <v>-3.4871749298134393E-2</v>
      </c>
      <c r="H2">
        <v>-3.355484704619225E-2</v>
      </c>
      <c r="I2">
        <v>-3.5967287560954034E-2</v>
      </c>
      <c r="J2">
        <v>-5.7022133268314318E-2</v>
      </c>
      <c r="K2">
        <v>-4.5113431050705539E-2</v>
      </c>
      <c r="L2">
        <v>-5.6971651065061836E-2</v>
      </c>
      <c r="M2">
        <v>-5.6971608564474648E-2</v>
      </c>
    </row>
    <row r="3" spans="1:13" x14ac:dyDescent="0.25">
      <c r="A3" s="1" t="s">
        <v>3</v>
      </c>
      <c r="B3">
        <v>-0.11542193839978306</v>
      </c>
      <c r="C3">
        <v>-3.1571413663953218E-2</v>
      </c>
      <c r="D3">
        <v>-2.7977819676554005E-2</v>
      </c>
      <c r="E3">
        <v>-3.2120053994170242E-2</v>
      </c>
      <c r="F3">
        <v>-2.6389993544925591E-2</v>
      </c>
      <c r="G3">
        <v>-3.3409101290973083E-2</v>
      </c>
      <c r="H3">
        <v>-3.2070084248690137E-2</v>
      </c>
      <c r="I3">
        <v>-3.4505437786295834E-2</v>
      </c>
      <c r="J3">
        <v>-5.5579231175369725E-2</v>
      </c>
      <c r="K3">
        <v>-4.3670528957760947E-2</v>
      </c>
      <c r="L3">
        <v>-5.5528748972117244E-2</v>
      </c>
      <c r="M3">
        <v>-5.5528706471530055E-2</v>
      </c>
    </row>
    <row r="4" spans="1:13" x14ac:dyDescent="0.25">
      <c r="A4" s="1" t="s">
        <v>6</v>
      </c>
      <c r="B4">
        <v>-0.11010472080013854</v>
      </c>
      <c r="C4">
        <v>-2.6254196064308719E-2</v>
      </c>
      <c r="D4">
        <v>-2.2660602076909502E-2</v>
      </c>
      <c r="E4">
        <v>-2.6461687336384977E-2</v>
      </c>
      <c r="F4">
        <v>-2.108942038522129E-2</v>
      </c>
      <c r="G4">
        <v>-2.2273209176850467E-2</v>
      </c>
      <c r="H4">
        <v>-2.6164438762273902E-2</v>
      </c>
      <c r="I4">
        <v>-2.9159061815040965E-2</v>
      </c>
      <c r="J4">
        <v>-5.0262013575725219E-2</v>
      </c>
      <c r="K4">
        <v>-3.835331135811644E-2</v>
      </c>
      <c r="L4">
        <v>-5.0211531372472737E-2</v>
      </c>
      <c r="M4">
        <v>-5.0211488871885548E-2</v>
      </c>
    </row>
    <row r="5" spans="1:13" x14ac:dyDescent="0.25">
      <c r="A5" s="1" t="s">
        <v>7</v>
      </c>
      <c r="B5">
        <v>-0.1087445832236891</v>
      </c>
      <c r="C5">
        <v>-2.4894058487859274E-2</v>
      </c>
      <c r="D5">
        <v>-2.1300464500460057E-2</v>
      </c>
      <c r="E5">
        <v>-2.4810769919607591E-2</v>
      </c>
      <c r="F5">
        <v>-1.971940573404226E-2</v>
      </c>
      <c r="G5">
        <v>-2.091724087964927E-2</v>
      </c>
      <c r="H5">
        <v>-2.4810288414533178E-2</v>
      </c>
      <c r="I5">
        <v>-2.780494877166358E-2</v>
      </c>
      <c r="J5">
        <v>-4.8901875999275771E-2</v>
      </c>
      <c r="K5">
        <v>-3.6993173781666992E-2</v>
      </c>
      <c r="L5">
        <v>-4.8851393796023289E-2</v>
      </c>
      <c r="M5">
        <v>-4.88513512954361E-2</v>
      </c>
    </row>
    <row r="6" spans="1:13" x14ac:dyDescent="0.25">
      <c r="A6" s="1" t="s">
        <v>8</v>
      </c>
      <c r="B6">
        <v>-0.10643166075148203</v>
      </c>
      <c r="C6">
        <v>-2.2581136015652196E-2</v>
      </c>
      <c r="D6">
        <v>-1.8987542028252979E-2</v>
      </c>
      <c r="E6">
        <v>-2.2508068176591702E-2</v>
      </c>
      <c r="F6">
        <v>-1.7416731527835842E-2</v>
      </c>
      <c r="G6">
        <v>-1.8614567091397707E-2</v>
      </c>
      <c r="H6">
        <v>-2.2507614944641666E-2</v>
      </c>
      <c r="I6">
        <v>-2.550227538489068E-2</v>
      </c>
      <c r="J6">
        <v>-4.6588953527068697E-2</v>
      </c>
      <c r="K6">
        <v>-3.4680251309459918E-2</v>
      </c>
      <c r="L6">
        <v>-4.6538471323816215E-2</v>
      </c>
      <c r="M6">
        <v>-4.6538428823229026E-2</v>
      </c>
    </row>
    <row r="7" spans="1:13" x14ac:dyDescent="0.25">
      <c r="A7" s="1" t="s">
        <v>2</v>
      </c>
      <c r="B7">
        <v>-0.11357167215059497</v>
      </c>
      <c r="C7">
        <v>-2.9721147414765132E-2</v>
      </c>
      <c r="D7">
        <v>-2.6127553427365915E-2</v>
      </c>
      <c r="E7">
        <v>-3.0275383625487495E-2</v>
      </c>
      <c r="F7">
        <v>-2.454204555763808E-2</v>
      </c>
      <c r="G7">
        <v>-3.1363060230398886E-2</v>
      </c>
      <c r="H7">
        <v>-3.014396354960823E-2</v>
      </c>
      <c r="I7">
        <v>-3.2630033187545392E-2</v>
      </c>
      <c r="J7">
        <v>-5.3728964926181635E-2</v>
      </c>
      <c r="K7">
        <v>-4.1820262708572857E-2</v>
      </c>
      <c r="L7">
        <v>-5.3678482722929154E-2</v>
      </c>
      <c r="M7">
        <v>-5.3678440222341965E-2</v>
      </c>
    </row>
    <row r="8" spans="1:13" x14ac:dyDescent="0.25">
      <c r="A8" s="1" t="s">
        <v>10</v>
      </c>
      <c r="B8">
        <v>-9.5316492892202148E-2</v>
      </c>
      <c r="C8">
        <v>-1.1465968092202159E-2</v>
      </c>
      <c r="D8">
        <v>-7.8723741722021567E-3</v>
      </c>
      <c r="E8">
        <v>-1.1442097816528239E-2</v>
      </c>
      <c r="F8">
        <v>-6.3508160782112123E-3</v>
      </c>
      <c r="G8">
        <v>-7.5486524698237939E-3</v>
      </c>
      <c r="H8">
        <v>-1.1441700950443813E-2</v>
      </c>
      <c r="I8">
        <v>-1.4436361553204293E-2</v>
      </c>
      <c r="J8">
        <v>-3.5423260986059073E-2</v>
      </c>
      <c r="K8">
        <v>-2.3444614493322698E-2</v>
      </c>
      <c r="L8">
        <v>-3.5423260892210789E-2</v>
      </c>
      <c r="M8">
        <v>-3.5423260892202164E-2</v>
      </c>
    </row>
    <row r="9" spans="1:13" x14ac:dyDescent="0.25">
      <c r="A9" s="1" t="s">
        <v>12</v>
      </c>
      <c r="B9">
        <v>-8.9839847999999986E-2</v>
      </c>
      <c r="C9">
        <v>-5.9893232000000005E-3</v>
      </c>
      <c r="D9">
        <v>-2.3957292799999998E-3</v>
      </c>
      <c r="E9">
        <v>-5.9893232000000005E-3</v>
      </c>
      <c r="F9">
        <v>-8.9839848000000005E-4</v>
      </c>
      <c r="G9">
        <v>-2.0962631200000001E-3</v>
      </c>
      <c r="H9">
        <v>-5.9893232000000005E-3</v>
      </c>
      <c r="I9">
        <v>-8.9839848000000007E-3</v>
      </c>
      <c r="J9">
        <v>-2.9946616000000002E-2</v>
      </c>
      <c r="K9">
        <v>-1.7967969600000001E-2</v>
      </c>
      <c r="L9">
        <v>-2.9946616000000002E-2</v>
      </c>
      <c r="M9">
        <v>-2.9946616000000002E-2</v>
      </c>
    </row>
    <row r="10" spans="1:13" x14ac:dyDescent="0.25">
      <c r="A10" s="1" t="s">
        <v>14</v>
      </c>
      <c r="B10">
        <v>-0.11368418789961109</v>
      </c>
      <c r="C10">
        <v>-3.721775863015276E-2</v>
      </c>
      <c r="D10">
        <v>-2.635017437393675E-2</v>
      </c>
      <c r="E10">
        <v>-3.0868464084013263E-2</v>
      </c>
      <c r="F10">
        <v>-2.6552162880100545E-2</v>
      </c>
      <c r="G10">
        <v>-2.5984337126865636E-2</v>
      </c>
      <c r="H10">
        <v>-2.9877723542270737E-2</v>
      </c>
      <c r="I10">
        <v>-3.285914700995838E-2</v>
      </c>
      <c r="J10">
        <v>-5.9777013385284933E-2</v>
      </c>
      <c r="K10">
        <v>-5.4183119262286396E-2</v>
      </c>
      <c r="L10">
        <v>-6.3896554869904851E-2</v>
      </c>
      <c r="M10">
        <v>-5.3732550427299748E-2</v>
      </c>
    </row>
    <row r="11" spans="1:13" x14ac:dyDescent="0.25">
      <c r="A11" s="1" t="s">
        <v>15</v>
      </c>
      <c r="B11">
        <v>-0.11368418789961109</v>
      </c>
      <c r="C11">
        <v>-3.721775863015276E-2</v>
      </c>
      <c r="D11">
        <v>-2.635017437393675E-2</v>
      </c>
      <c r="E11">
        <v>-3.0868464084013263E-2</v>
      </c>
      <c r="F11">
        <v>-2.6552162880100545E-2</v>
      </c>
      <c r="G11">
        <v>-2.5984337126865636E-2</v>
      </c>
      <c r="H11">
        <v>-2.9877723542270737E-2</v>
      </c>
      <c r="I11">
        <v>-3.285914700995838E-2</v>
      </c>
      <c r="J11">
        <v>-5.9777013385284933E-2</v>
      </c>
      <c r="K11">
        <v>-5.4183119262286396E-2</v>
      </c>
      <c r="L11">
        <v>-6.3896554869904851E-2</v>
      </c>
      <c r="M11">
        <v>-5.3732550427299748E-2</v>
      </c>
    </row>
    <row r="12" spans="1:13" x14ac:dyDescent="0.25">
      <c r="A12" s="1" t="s">
        <v>17</v>
      </c>
      <c r="B12">
        <v>-0.11518237002867218</v>
      </c>
      <c r="C12">
        <v>-3.8715941315068204E-2</v>
      </c>
      <c r="D12">
        <v>-2.7848342772632029E-2</v>
      </c>
      <c r="E12">
        <v>-3.2362564033249198E-2</v>
      </c>
      <c r="F12">
        <v>-2.8045052580973458E-2</v>
      </c>
      <c r="G12">
        <v>-2.7477256937730989E-2</v>
      </c>
      <c r="H12">
        <v>-3.1371275117810363E-2</v>
      </c>
      <c r="I12">
        <v>-3.4352616943737632E-2</v>
      </c>
      <c r="J12">
        <v>-6.1275180340881509E-2</v>
      </c>
      <c r="K12">
        <v>-5.5681288331526607E-2</v>
      </c>
      <c r="L12">
        <v>-6.5394723980103597E-2</v>
      </c>
      <c r="M12">
        <v>-5.5230723546085395E-2</v>
      </c>
    </row>
    <row r="13" spans="1:13" x14ac:dyDescent="0.25">
      <c r="A13" s="1" t="s">
        <v>19</v>
      </c>
      <c r="B13">
        <v>-0.12395076774519248</v>
      </c>
      <c r="C13">
        <v>-0.12395076670707857</v>
      </c>
      <c r="D13">
        <v>-3.910527949158752E-2</v>
      </c>
      <c r="E13">
        <v>-4.384927358769361E-2</v>
      </c>
      <c r="F13">
        <v>-4.1273151946111399E-2</v>
      </c>
      <c r="G13">
        <v>-4.5964264932033816E-2</v>
      </c>
      <c r="H13">
        <v>-0.1278714125186039</v>
      </c>
      <c r="I13">
        <v>-0.1965874838453201</v>
      </c>
      <c r="J13">
        <v>-0.18011936553799177</v>
      </c>
      <c r="K13">
        <v>-0.18672698362888401</v>
      </c>
      <c r="L13">
        <v>-0.18672698362624771</v>
      </c>
      <c r="M13">
        <v>-6.3195615099551336E-2</v>
      </c>
    </row>
    <row r="14" spans="1:13" x14ac:dyDescent="0.25">
      <c r="A14" s="1" t="s">
        <v>21</v>
      </c>
      <c r="B14">
        <v>-0.12395076774519248</v>
      </c>
      <c r="C14">
        <v>-0.12395076670707857</v>
      </c>
      <c r="D14">
        <v>-3.910527949158752E-2</v>
      </c>
      <c r="E14">
        <v>-4.384927358769361E-2</v>
      </c>
      <c r="F14">
        <v>-4.1273151946111399E-2</v>
      </c>
      <c r="G14">
        <v>-4.5964264932033816E-2</v>
      </c>
      <c r="H14">
        <v>-0.1278714125186039</v>
      </c>
      <c r="I14">
        <v>-0.1965874838453201</v>
      </c>
      <c r="J14">
        <v>-0.18011936553799177</v>
      </c>
      <c r="K14">
        <v>-0.18672698362888401</v>
      </c>
      <c r="L14">
        <v>-0.18672698362624771</v>
      </c>
      <c r="M14">
        <v>-6.3195615099551336E-2</v>
      </c>
    </row>
    <row r="15" spans="1:13" x14ac:dyDescent="0.25">
      <c r="A15" s="1" t="s">
        <v>175</v>
      </c>
      <c r="B15">
        <v>-0.12395076774519248</v>
      </c>
      <c r="C15">
        <v>-0.12395076670707857</v>
      </c>
      <c r="D15">
        <v>-3.910527949158752E-2</v>
      </c>
      <c r="E15">
        <v>-4.384927358769361E-2</v>
      </c>
      <c r="F15">
        <v>-4.1273151946111399E-2</v>
      </c>
      <c r="G15">
        <v>-4.5964264932033816E-2</v>
      </c>
      <c r="H15">
        <v>-0.1278714125186039</v>
      </c>
      <c r="I15">
        <v>-0.1965874838453201</v>
      </c>
      <c r="J15">
        <v>-0.18011936553799177</v>
      </c>
      <c r="K15">
        <v>-0.18672698362888401</v>
      </c>
      <c r="L15">
        <v>-0.18672698362624771</v>
      </c>
      <c r="M15">
        <v>-6.3195615099551336E-2</v>
      </c>
    </row>
    <row r="16" spans="1:13" x14ac:dyDescent="0.25">
      <c r="A16" s="1" t="s">
        <v>176</v>
      </c>
      <c r="B16">
        <v>-0.12174097028963608</v>
      </c>
      <c r="C16">
        <v>-0.12174096918128241</v>
      </c>
      <c r="D16">
        <v>-3.6895482069489248E-2</v>
      </c>
      <c r="E16">
        <v>-3.2362564033249198E-2</v>
      </c>
      <c r="F16">
        <v>-3.8013488614472568E-2</v>
      </c>
      <c r="G16">
        <v>-3.8509709175064126E-2</v>
      </c>
      <c r="H16">
        <v>-0.12513931336420622</v>
      </c>
      <c r="I16">
        <v>-0.19406330004961586</v>
      </c>
      <c r="J16">
        <v>-0.17790956811219089</v>
      </c>
      <c r="K16">
        <v>-5.5681288331526607E-2</v>
      </c>
      <c r="L16">
        <v>-6.5394723980103597E-2</v>
      </c>
      <c r="M16">
        <v>-6.3195615099551336E-2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A46" zoomScale="55" zoomScaleNormal="55" workbookViewId="0">
      <selection activeCell="M89" sqref="M89"/>
    </sheetView>
  </sheetViews>
  <sheetFormatPr defaultRowHeight="15" x14ac:dyDescent="0.25"/>
  <cols>
    <col min="2" max="2" width="12.140625" customWidth="1"/>
    <col min="3" max="3" width="11.42578125" customWidth="1"/>
    <col min="4" max="5" width="9.140625" customWidth="1"/>
  </cols>
  <sheetData>
    <row r="1" spans="1:31" x14ac:dyDescent="0.25">
      <c r="F1" s="19" t="s">
        <v>82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4"/>
      <c r="S1" s="4"/>
      <c r="T1" s="20" t="s">
        <v>83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x14ac:dyDescent="0.25">
      <c r="A2" t="s">
        <v>86</v>
      </c>
      <c r="B2" t="s">
        <v>58</v>
      </c>
      <c r="C2" t="s">
        <v>59</v>
      </c>
      <c r="D2" t="s">
        <v>60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5"/>
      <c r="S2" s="5"/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</row>
    <row r="3" spans="1:31" x14ac:dyDescent="0.25">
      <c r="A3" t="s">
        <v>118</v>
      </c>
      <c r="B3" s="1" t="s">
        <v>37</v>
      </c>
      <c r="C3" s="1" t="s">
        <v>0</v>
      </c>
      <c r="D3" s="1" t="s">
        <v>1</v>
      </c>
      <c r="E3" s="1"/>
      <c r="F3" s="7">
        <f>Q!C2*Q_Sim!$S$3</f>
        <v>285.58602149971534</v>
      </c>
      <c r="G3" s="7">
        <f>Q!D2*Q_Sim!$S$3</f>
        <v>357.05803569964405</v>
      </c>
      <c r="H3" s="7">
        <f>Q!E2*Q_Sim!$S$3</f>
        <v>398.29166669960296</v>
      </c>
      <c r="I3" s="7">
        <f>Q!F2*Q_Sim!$S$3</f>
        <v>363.14863775841638</v>
      </c>
      <c r="J3" s="7">
        <f>Q!G2*Q_Sim!$S$3</f>
        <v>242.08496303487235</v>
      </c>
      <c r="K3" s="7">
        <f>Q!H2*Q_Sim!$S$3</f>
        <v>902.69735519299229</v>
      </c>
      <c r="L3" s="7">
        <f>Q!I2*Q_Sim!$S$3</f>
        <v>1025.456073951648</v>
      </c>
      <c r="M3" s="7">
        <f>Q!J2*Q_Sim!$S$3</f>
        <v>896.50640539299843</v>
      </c>
      <c r="N3" s="7">
        <f>Q!K2*Q_Sim!$S$3</f>
        <v>427.97924647590861</v>
      </c>
      <c r="O3" s="7">
        <f>Q!L2*Q_Sim!$S$3</f>
        <v>215.26970347612061</v>
      </c>
      <c r="P3" s="7">
        <f>Q!M2*Q_Sim!$S$3</f>
        <v>285.5263888997153</v>
      </c>
      <c r="Q3" s="7">
        <f>Q!N2*Q_Sim!$S$3</f>
        <v>295.18145159970572</v>
      </c>
      <c r="R3" s="12" t="s">
        <v>0</v>
      </c>
      <c r="S3" s="1" t="s">
        <v>1</v>
      </c>
      <c r="T3" s="3">
        <f>Q_Sim!D2*Q_Sim!$S$3</f>
        <v>310.46908599969049</v>
      </c>
      <c r="U3" s="3">
        <f>Q_Sim!E2*Q_Sim!$S$3</f>
        <v>299.25892859970168</v>
      </c>
      <c r="V3" s="3">
        <f>Q_Sim!F2*Q_Sim!$S$3</f>
        <v>509.04569889949249</v>
      </c>
      <c r="W3" s="3">
        <f>Q_Sim!G2*Q_Sim!$S$3</f>
        <v>1039.2555559989639</v>
      </c>
      <c r="X3" s="3">
        <f>Q_Sim!H2*Q_Sim!$S$3</f>
        <v>1245.4543009987585</v>
      </c>
      <c r="Y3" s="3">
        <f>Q_Sim!I2*Q_Sim!$S$3</f>
        <v>898.42499999910433</v>
      </c>
      <c r="Z3" s="3">
        <f>Q_Sim!J2*Q_Sim!$S$3</f>
        <v>730.87903229927133</v>
      </c>
      <c r="AA3" s="3">
        <f>Q_Sim!K2*Q_Sim!$S$3</f>
        <v>753.97311829924831</v>
      </c>
      <c r="AB3" s="3">
        <f>Q_Sim!L2*Q_Sim!$S$3</f>
        <v>443.16249999955824</v>
      </c>
      <c r="AC3" s="3">
        <f>Q_Sim!M2*Q_Sim!$S$3</f>
        <v>417.97043009958333</v>
      </c>
      <c r="AD3" s="3">
        <f>Q_Sim!N2*Q_Sim!$S$3</f>
        <v>434.08749999956723</v>
      </c>
      <c r="AE3" s="3">
        <f>Q_Sim!O2*Q_Sim!$S$3</f>
        <v>423.49999999957782</v>
      </c>
    </row>
    <row r="4" spans="1:31" x14ac:dyDescent="0.25">
      <c r="A4" t="s">
        <v>119</v>
      </c>
      <c r="B4" s="1" t="s">
        <v>117</v>
      </c>
      <c r="C4" s="1" t="s">
        <v>62</v>
      </c>
      <c r="D4" s="1" t="s">
        <v>2</v>
      </c>
      <c r="E4" s="1"/>
      <c r="F4" s="7">
        <f>Q!C3*Q_Sim!$S$3</f>
        <v>23.301184004941646</v>
      </c>
      <c r="G4" s="7">
        <f>Q!D3*Q_Sim!$S$3</f>
        <v>23.301184004941646</v>
      </c>
      <c r="H4" s="7">
        <f>Q!E3*Q_Sim!$S$3</f>
        <v>23.301184004941646</v>
      </c>
      <c r="I4" s="7">
        <f>Q!F3*Q_Sim!$S$3</f>
        <v>32.178661634025417</v>
      </c>
      <c r="J4" s="7">
        <f>Q!G3*Q_Sim!$S$3</f>
        <v>32.178661634025417</v>
      </c>
      <c r="K4" s="7">
        <f>Q!H3*Q_Sim!$S$3</f>
        <v>32.178661634025417</v>
      </c>
      <c r="L4" s="7">
        <f>Q!I3*Q_Sim!$S$3</f>
        <v>32.178661634025417</v>
      </c>
      <c r="M4" s="7">
        <f>Q!J3*Q_Sim!$S$3</f>
        <v>32.178661634025417</v>
      </c>
      <c r="N4" s="7">
        <f>Q!K3*Q_Sim!$S$3</f>
        <v>32.178661634025417</v>
      </c>
      <c r="O4" s="7">
        <f>Q!L3*Q_Sim!$S$3</f>
        <v>32.178661634025417</v>
      </c>
      <c r="P4" s="7">
        <f>Q!M3*Q_Sim!$S$3</f>
        <v>23.301184004941646</v>
      </c>
      <c r="Q4" s="7">
        <f>Q!N3*Q_Sim!$S$3</f>
        <v>23.301184004941646</v>
      </c>
      <c r="R4" s="12"/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120</v>
      </c>
      <c r="B5" s="1" t="s">
        <v>117</v>
      </c>
      <c r="C5" s="1" t="s">
        <v>1</v>
      </c>
      <c r="D5" s="1" t="s">
        <v>62</v>
      </c>
      <c r="E5" s="1"/>
      <c r="F5" s="7">
        <f>Q!C4*Q_Sim!$S$3</f>
        <v>31.91943014375568</v>
      </c>
      <c r="G5" s="7">
        <f>Q!D4*Q_Sim!$S$3</f>
        <v>31.91943014375568</v>
      </c>
      <c r="H5" s="7">
        <f>Q!E4*Q_Sim!$S$3</f>
        <v>31.91943014375568</v>
      </c>
      <c r="I5" s="7">
        <f>Q!F4*Q_Sim!$S$3</f>
        <v>119.1802282741682</v>
      </c>
      <c r="J5" s="7">
        <f>Q!G4*Q_Sim!$S$3</f>
        <v>119.1802282741682</v>
      </c>
      <c r="K5" s="7">
        <f>Q!H4*Q_Sim!$S$3</f>
        <v>119.1802282741682</v>
      </c>
      <c r="L5" s="7">
        <f>Q!I4*Q_Sim!$S$3</f>
        <v>119.1802282741682</v>
      </c>
      <c r="M5" s="7">
        <f>Q!J4*Q_Sim!$S$3</f>
        <v>119.1802282741682</v>
      </c>
      <c r="N5" s="7">
        <f>Q!K4*Q_Sim!$S$3</f>
        <v>119.1802282741682</v>
      </c>
      <c r="O5" s="7">
        <f>Q!L4*Q_Sim!$S$3</f>
        <v>119.1802282741682</v>
      </c>
      <c r="P5" s="7">
        <f>Q!M4*Q_Sim!$S$3</f>
        <v>31.91943014375568</v>
      </c>
      <c r="Q5" s="7">
        <f>Q!N4*Q_Sim!$S$3</f>
        <v>31.91943014375568</v>
      </c>
      <c r="R5" s="12"/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121</v>
      </c>
      <c r="B6" s="1" t="s">
        <v>38</v>
      </c>
      <c r="C6" s="1" t="s">
        <v>1</v>
      </c>
      <c r="D6" s="1" t="s">
        <v>3</v>
      </c>
      <c r="E6" s="1"/>
      <c r="F6" s="7">
        <f>Q!C5*Q_Sim!$S$3</f>
        <v>253.66659135595961</v>
      </c>
      <c r="G6" s="7">
        <f>Q!D5*Q_Sim!$S$3</f>
        <v>325.13860555588838</v>
      </c>
      <c r="H6" s="7">
        <f>Q!E5*Q_Sim!$S$3</f>
        <v>366.37223655584734</v>
      </c>
      <c r="I6" s="7">
        <f>Q!F5*Q_Sim!$S$3</f>
        <v>243.96840948424816</v>
      </c>
      <c r="J6" s="7">
        <f>Q!G5*Q_Sim!$S$3</f>
        <v>122.90473476070412</v>
      </c>
      <c r="K6" s="7">
        <f>Q!H5*Q_Sim!$S$3</f>
        <v>783.51712691882403</v>
      </c>
      <c r="L6" s="7">
        <f>Q!I5*Q_Sim!$S$3</f>
        <v>906.27584567747977</v>
      </c>
      <c r="M6" s="7">
        <f>Q!J5*Q_Sim!$S$3</f>
        <v>777.32617711883029</v>
      </c>
      <c r="N6" s="7">
        <f>Q!K5*Q_Sim!$S$3</f>
        <v>308.79901820174041</v>
      </c>
      <c r="O6" s="7">
        <f>Q!L5*Q_Sim!$S$3</f>
        <v>96.089475201952411</v>
      </c>
      <c r="P6" s="7">
        <f>Q!M5*Q_Sim!$S$3</f>
        <v>253.60695875595962</v>
      </c>
      <c r="Q6" s="7">
        <f>Q!N5*Q_Sim!$S$3</f>
        <v>263.26202145595011</v>
      </c>
      <c r="R6" s="12"/>
      <c r="S6" s="1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t="s">
        <v>122</v>
      </c>
      <c r="B7" s="1" t="s">
        <v>40</v>
      </c>
      <c r="C7" s="1" t="s">
        <v>3</v>
      </c>
      <c r="D7" s="1" t="s">
        <v>2</v>
      </c>
      <c r="E7" s="1"/>
      <c r="F7" s="7">
        <f>Q!C6*Q_Sim!$S$3</f>
        <v>270.46656538172471</v>
      </c>
      <c r="G7" s="7">
        <f>Q!D6*Q_Sim!$S$3</f>
        <v>343.63857695330825</v>
      </c>
      <c r="H7" s="7">
        <f>Q!E6*Q_Sim!$S$3</f>
        <v>397.57218831798247</v>
      </c>
      <c r="I7" s="7">
        <f>Q!F6*Q_Sim!$S$3</f>
        <v>325.16828394211279</v>
      </c>
      <c r="J7" s="7">
        <f>Q!G6*Q_Sim!$S$3</f>
        <v>486.80417214022305</v>
      </c>
      <c r="K7" s="7">
        <f>Q!H6*Q_Sim!$S$3</f>
        <v>1201.5164806551225</v>
      </c>
      <c r="L7" s="7">
        <f>Q!I6*Q_Sim!$S$3</f>
        <v>1018.3756723613052</v>
      </c>
      <c r="M7" s="7">
        <f>Q!J6*Q_Sim!$S$3</f>
        <v>832.12609239334972</v>
      </c>
      <c r="N7" s="7">
        <f>Q!K6*Q_Sim!$S$3</f>
        <v>344.89896238805704</v>
      </c>
      <c r="O7" s="7">
        <f>Q!L6*Q_Sim!$S$3</f>
        <v>124.28943160234383</v>
      </c>
      <c r="P7" s="7">
        <f>Q!M6*Q_Sim!$S$3</f>
        <v>276.90692273216956</v>
      </c>
      <c r="Q7" s="7">
        <f>Q!N6*Q_Sim!$S$3</f>
        <v>280.46199486328101</v>
      </c>
      <c r="R7" s="12"/>
      <c r="S7" s="1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t="s">
        <v>123</v>
      </c>
      <c r="B8" s="1" t="s">
        <v>39</v>
      </c>
      <c r="C8" s="1" t="s">
        <v>4</v>
      </c>
      <c r="D8" s="1" t="s">
        <v>3</v>
      </c>
      <c r="E8" s="1"/>
      <c r="F8" s="7">
        <f>Q!C7*Q_Sim!$S$3</f>
        <v>16.799974025765092</v>
      </c>
      <c r="G8" s="7">
        <f>Q!D7*Q_Sim!$S$3</f>
        <v>18.499971397419891</v>
      </c>
      <c r="H8" s="7">
        <f>Q!E7*Q_Sim!$S$3</f>
        <v>31.199951762135168</v>
      </c>
      <c r="I8" s="7">
        <f>Q!F7*Q_Sim!$S$3</f>
        <v>81.19987445786461</v>
      </c>
      <c r="J8" s="7">
        <f>Q!G7*Q_Sim!$S$3</f>
        <v>363.89943737951887</v>
      </c>
      <c r="K8" s="7">
        <f>Q!H7*Q_Sim!$S$3</f>
        <v>417.99935373629813</v>
      </c>
      <c r="L8" s="7">
        <f>Q!I7*Q_Sim!$S$3</f>
        <v>112.0998266838254</v>
      </c>
      <c r="M8" s="7">
        <f>Q!J7*Q_Sim!$S$3</f>
        <v>54.799915274519471</v>
      </c>
      <c r="N8" s="7">
        <f>Q!K7*Q_Sim!$S$3</f>
        <v>36.099944186316662</v>
      </c>
      <c r="O8" s="7">
        <f>Q!L7*Q_Sim!$S$3</f>
        <v>28.199956400391404</v>
      </c>
      <c r="P8" s="7">
        <f>Q!M7*Q_Sim!$S$3</f>
        <v>23.29996397620992</v>
      </c>
      <c r="Q8" s="7">
        <f>Q!N7*Q_Sim!$S$3</f>
        <v>17.199973407330926</v>
      </c>
      <c r="R8" t="s">
        <v>4</v>
      </c>
      <c r="S8" t="s">
        <v>3</v>
      </c>
      <c r="T8" s="3">
        <f>Q_Sim!D3*Q_Sim!$S$3</f>
        <v>20.199968769074694</v>
      </c>
      <c r="U8" s="3">
        <f>Q_Sim!E3*Q_Sim!$S$3</f>
        <v>17.599972788896768</v>
      </c>
      <c r="V8" s="3">
        <f>Q_Sim!F3*Q_Sim!$S$3</f>
        <v>28.299956245782866</v>
      </c>
      <c r="W8" s="3">
        <f>Q_Sim!G3*Q_Sim!$S$3</f>
        <v>125.69980565706382</v>
      </c>
      <c r="X8" s="3">
        <f>Q_Sim!H3*Q_Sim!$S$3</f>
        <v>467.09927782350451</v>
      </c>
      <c r="Y8" s="3">
        <f>Q_Sim!I3*Q_Sim!$S$3</f>
        <v>399.79938187505263</v>
      </c>
      <c r="Z8" s="3">
        <f>Q_Sim!J3*Q_Sim!$S$3</f>
        <v>88.399863326049655</v>
      </c>
      <c r="AA8" s="3">
        <f>Q_Sim!K3*Q_Sim!$S$3</f>
        <v>44.399931353807744</v>
      </c>
      <c r="AB8" s="3">
        <f>Q_Sim!L3*Q_Sim!$S$3</f>
        <v>30.899952225960796</v>
      </c>
      <c r="AC8" s="3">
        <f>Q_Sim!M3*Q_Sim!$S$3</f>
        <v>26.199959492562229</v>
      </c>
      <c r="AD8" s="3">
        <f>Q_Sim!N3*Q_Sim!$S$3</f>
        <v>24.099962739341592</v>
      </c>
      <c r="AE8" s="3">
        <f>Q_Sim!O3*Q_Sim!$S$3</f>
        <v>20.299968614466152</v>
      </c>
    </row>
    <row r="9" spans="1:31" x14ac:dyDescent="0.25">
      <c r="A9" t="s">
        <v>124</v>
      </c>
      <c r="B9" s="1" t="s">
        <v>117</v>
      </c>
      <c r="C9" s="1" t="s">
        <v>5</v>
      </c>
      <c r="D9" s="1" t="s">
        <v>63</v>
      </c>
      <c r="E9" s="1"/>
      <c r="F9" s="7">
        <f>Q!C8*Q_Sim!$S$3</f>
        <v>21.152627033511159</v>
      </c>
      <c r="G9" s="7">
        <f>Q!D8*Q_Sim!$S$3</f>
        <v>13.03611391963452</v>
      </c>
      <c r="H9" s="7">
        <f>Q!E8*Q_Sim!$S$3</f>
        <v>4.9361651182351798</v>
      </c>
      <c r="I9" s="7">
        <f>Q!F8*Q_Sim!$S$3</f>
        <v>42.139610942249334</v>
      </c>
      <c r="J9" s="7">
        <f>Q!G8*Q_Sim!$S$3</f>
        <v>570.60743621800509</v>
      </c>
      <c r="K9" s="7">
        <f>Q!H8*Q_Sim!$S$3</f>
        <v>761.17985126933308</v>
      </c>
      <c r="L9" s="7">
        <f>Q!I8*Q_Sim!$S$3</f>
        <v>802.00591223213246</v>
      </c>
      <c r="M9" s="7">
        <f>Q!J8*Q_Sim!$S$3</f>
        <v>752.29558227213352</v>
      </c>
      <c r="N9" s="7">
        <f>Q!K8*Q_Sim!$S$3</f>
        <v>588.6459725057839</v>
      </c>
      <c r="O9" s="7">
        <f>Q!L8*Q_Sim!$S$3</f>
        <v>276.47493955860205</v>
      </c>
      <c r="P9" s="7">
        <f>Q!M8*Q_Sim!$S$3</f>
        <v>75.798293896121436</v>
      </c>
      <c r="Q9" s="7">
        <f>Q!N8*Q_Sim!$S$3</f>
        <v>25.856891777064153</v>
      </c>
      <c r="R9" s="12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125</v>
      </c>
      <c r="B10" s="1" t="s">
        <v>41</v>
      </c>
      <c r="C10" s="1" t="s">
        <v>5</v>
      </c>
      <c r="D10" s="1" t="s">
        <v>6</v>
      </c>
      <c r="E10" s="1"/>
      <c r="F10" s="7">
        <f>Q!C9*Q_Sim!$S$3</f>
        <v>1166.1074010821101</v>
      </c>
      <c r="G10" s="7">
        <f>Q!D9*Q_Sim!$S$3</f>
        <v>1000.7086403704945</v>
      </c>
      <c r="H10" s="7">
        <f>Q!E9*Q_Sim!$S$3</f>
        <v>1344.9877369018193</v>
      </c>
      <c r="I10" s="7">
        <f>Q!F9*Q_Sim!$S$3</f>
        <v>1490.9888624010891</v>
      </c>
      <c r="J10" s="7">
        <f>Q!G9*Q_Sim!$S$3</f>
        <v>699.22304801614928</v>
      </c>
      <c r="K10" s="7">
        <f>Q!H9*Q_Sim!$S$3</f>
        <v>528.28488159906806</v>
      </c>
      <c r="L10" s="7">
        <f>Q!I9*Q_Sim!$S$3</f>
        <v>303.62685666683689</v>
      </c>
      <c r="M10" s="7">
        <f>Q!J9*Q_Sim!$S$3</f>
        <v>164.855637481233</v>
      </c>
      <c r="N10" s="7">
        <f>Q!K9*Q_Sim!$S$3</f>
        <v>74.125910877391931</v>
      </c>
      <c r="O10" s="7">
        <f>Q!L9*Q_Sim!$S$3</f>
        <v>107.94733269063616</v>
      </c>
      <c r="P10" s="7">
        <f>Q!M9*Q_Sim!$S$3</f>
        <v>584.03806640151788</v>
      </c>
      <c r="Q10" s="7">
        <f>Q!N9*Q_Sim!$S$3</f>
        <v>985.24701369094259</v>
      </c>
      <c r="R10" t="s">
        <v>5</v>
      </c>
      <c r="S10" t="s">
        <v>6</v>
      </c>
      <c r="T10" s="3">
        <f>Q_Sim!D10*Q_Sim!$S$3</f>
        <v>1122.9999999988804</v>
      </c>
      <c r="U10" s="3">
        <f>Q_Sim!E10*Q_Sim!$S$3</f>
        <v>1023.9999999989792</v>
      </c>
      <c r="V10" s="3">
        <f>Q_Sim!F10*Q_Sim!$S$3</f>
        <v>2173.9999999978327</v>
      </c>
      <c r="W10" s="3">
        <f>Q_Sim!G10*Q_Sim!$S$3</f>
        <v>3128.9999999968804</v>
      </c>
      <c r="X10" s="3">
        <f>Q_Sim!H10*Q_Sim!$S$3</f>
        <v>5204.9999999948113</v>
      </c>
      <c r="Y10" s="3">
        <f>Q_Sim!I10*Q_Sim!$S$3</f>
        <v>3015.9999999969932</v>
      </c>
      <c r="Z10" s="3">
        <f>Q_Sim!J10*Q_Sim!$S$3</f>
        <v>126.6999999998737</v>
      </c>
      <c r="AA10" s="3">
        <f>Q_Sim!K10*Q_Sim!$S$3</f>
        <v>92.999999999907288</v>
      </c>
      <c r="AB10" s="3">
        <f>Q_Sim!L10*Q_Sim!$S$3</f>
        <v>243.39999999975731</v>
      </c>
      <c r="AC10" s="3">
        <f>Q_Sim!M10*Q_Sim!$S$3</f>
        <v>775.79999999922654</v>
      </c>
      <c r="AD10" s="3">
        <f>Q_Sim!N10*Q_Sim!$S$3</f>
        <v>979.79999999902316</v>
      </c>
      <c r="AE10" s="3">
        <f>Q_Sim!O10*Q_Sim!$S$3</f>
        <v>1212.9999999987908</v>
      </c>
    </row>
    <row r="11" spans="1:31" x14ac:dyDescent="0.25">
      <c r="A11" t="s">
        <v>126</v>
      </c>
      <c r="B11" s="1" t="s">
        <v>117</v>
      </c>
      <c r="C11" s="1" t="s">
        <v>63</v>
      </c>
      <c r="D11" s="1" t="s">
        <v>6</v>
      </c>
      <c r="E11" s="1"/>
      <c r="F11" s="7">
        <f>Q!C10*Q_Sim!$S$3</f>
        <v>15.441417734463144</v>
      </c>
      <c r="G11" s="7">
        <f>Q!D10*Q_Sim!$S$3</f>
        <v>9.5163631613332011</v>
      </c>
      <c r="H11" s="7">
        <f>Q!E10*Q_Sim!$S$3</f>
        <v>3.6034005363116814</v>
      </c>
      <c r="I11" s="7">
        <f>Q!F10*Q_Sim!$S$3</f>
        <v>11.377694954407319</v>
      </c>
      <c r="J11" s="7">
        <f>Q!G10*Q_Sim!$S$3</f>
        <v>154.06400777886137</v>
      </c>
      <c r="K11" s="7">
        <f>Q!H10*Q_Sim!$S$3</f>
        <v>205.51855984271995</v>
      </c>
      <c r="L11" s="7">
        <f>Q!I10*Q_Sim!$S$3</f>
        <v>216.54159630267577</v>
      </c>
      <c r="M11" s="7">
        <f>Q!J10*Q_Sim!$S$3</f>
        <v>203.11980721347607</v>
      </c>
      <c r="N11" s="7">
        <f>Q!K10*Q_Sim!$S$3</f>
        <v>158.93441257656167</v>
      </c>
      <c r="O11" s="7">
        <f>Q!L10*Q_Sim!$S$3</f>
        <v>74.648233680822557</v>
      </c>
      <c r="P11" s="7">
        <f>Q!M10*Q_Sim!$S$3</f>
        <v>55.332754544168651</v>
      </c>
      <c r="Q11" s="7">
        <f>Q!N10*Q_Sim!$S$3</f>
        <v>18.875530997256828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127</v>
      </c>
      <c r="B12" s="1" t="s">
        <v>42</v>
      </c>
      <c r="C12" s="1" t="s">
        <v>6</v>
      </c>
      <c r="D12" s="1" t="s">
        <v>7</v>
      </c>
      <c r="E12" s="1"/>
      <c r="F12" s="7">
        <f>Q!C11*Q_Sim!$S$3</f>
        <v>1181.5488188165732</v>
      </c>
      <c r="G12" s="7">
        <f>Q!D11*Q_Sim!$S$3</f>
        <v>1010.2250035318277</v>
      </c>
      <c r="H12" s="7">
        <f>Q!E11*Q_Sim!$S$3</f>
        <v>1348.591137438131</v>
      </c>
      <c r="I12" s="7">
        <f>Q!F11*Q_Sim!$S$3</f>
        <v>1502.3665573554965</v>
      </c>
      <c r="J12" s="7">
        <f>Q!G11*Q_Sim!$S$3</f>
        <v>853.28705579501059</v>
      </c>
      <c r="K12" s="7">
        <f>Q!H11*Q_Sim!$S$3</f>
        <v>733.80344144178798</v>
      </c>
      <c r="L12" s="7">
        <f>Q!I11*Q_Sim!$S$3</f>
        <v>520.16845296951271</v>
      </c>
      <c r="M12" s="7">
        <f>Q!J11*Q_Sim!$S$3</f>
        <v>367.97544469470904</v>
      </c>
      <c r="N12" s="7">
        <f>Q!K11*Q_Sim!$S$3</f>
        <v>233.0603234539536</v>
      </c>
      <c r="O12" s="7">
        <f>Q!L11*Q_Sim!$S$3</f>
        <v>182.59556637145872</v>
      </c>
      <c r="P12" s="7">
        <f>Q!M11*Q_Sim!$S$3</f>
        <v>639.37082094568655</v>
      </c>
      <c r="Q12" s="7">
        <f>Q!N11*Q_Sim!$S$3</f>
        <v>1004.1225446881995</v>
      </c>
      <c r="R12" t="s">
        <v>6</v>
      </c>
      <c r="S12" t="s">
        <v>7</v>
      </c>
      <c r="T12" s="3">
        <f>Q_Sim!D11*Q_Sim!$S$3</f>
        <v>1122.9999999988804</v>
      </c>
      <c r="U12" s="3">
        <f>Q_Sim!E11*Q_Sim!$S$3</f>
        <v>1023.9999999989792</v>
      </c>
      <c r="V12" s="3">
        <f>Q_Sim!F11*Q_Sim!$S$3</f>
        <v>2173.9999999978327</v>
      </c>
      <c r="W12" s="3">
        <f>Q_Sim!G11*Q_Sim!$S$3</f>
        <v>3128.9999999968804</v>
      </c>
      <c r="X12" s="3">
        <f>Q_Sim!H11*Q_Sim!$S$3</f>
        <v>5204.9999999948113</v>
      </c>
      <c r="Y12" s="3">
        <f>Q_Sim!I11*Q_Sim!$S$3</f>
        <v>3015.9999999969932</v>
      </c>
      <c r="Z12" s="3">
        <f>Q_Sim!J11*Q_Sim!$S$3</f>
        <v>126.6999999998737</v>
      </c>
      <c r="AA12" s="3">
        <f>Q_Sim!K11*Q_Sim!$S$3</f>
        <v>92.999999999907288</v>
      </c>
      <c r="AB12" s="3">
        <f>Q_Sim!L11*Q_Sim!$S$3</f>
        <v>243.39999999975731</v>
      </c>
      <c r="AC12" s="3">
        <f>Q_Sim!M11*Q_Sim!$S$3</f>
        <v>775.79999999922654</v>
      </c>
      <c r="AD12" s="3">
        <f>Q_Sim!N11*Q_Sim!$S$3</f>
        <v>979.79999999902316</v>
      </c>
      <c r="AE12" s="3">
        <f>Q_Sim!O11*Q_Sim!$S$3</f>
        <v>1212.9999999987908</v>
      </c>
    </row>
    <row r="13" spans="1:31" x14ac:dyDescent="0.25">
      <c r="A13" t="s">
        <v>128</v>
      </c>
      <c r="B13" s="1" t="s">
        <v>43</v>
      </c>
      <c r="C13" s="1" t="s">
        <v>7</v>
      </c>
      <c r="D13" s="1" t="s">
        <v>8</v>
      </c>
      <c r="E13" s="1"/>
      <c r="F13" s="7">
        <f>Q!C12*Q_Sim!$S$3</f>
        <v>1181.5488188165732</v>
      </c>
      <c r="G13" s="7">
        <f>Q!D12*Q_Sim!$S$3</f>
        <v>1010.2250035318277</v>
      </c>
      <c r="H13" s="7">
        <f>Q!E12*Q_Sim!$S$3</f>
        <v>1348.591137438131</v>
      </c>
      <c r="I13" s="7">
        <f>Q!F12*Q_Sim!$S$3</f>
        <v>1502.3665573554965</v>
      </c>
      <c r="J13" s="7">
        <f>Q!G12*Q_Sim!$S$3</f>
        <v>853.28705579501059</v>
      </c>
      <c r="K13" s="7">
        <f>Q!H12*Q_Sim!$S$3</f>
        <v>733.80344144178798</v>
      </c>
      <c r="L13" s="7">
        <f>Q!I12*Q_Sim!$S$3</f>
        <v>520.16845296951271</v>
      </c>
      <c r="M13" s="7">
        <f>Q!J12*Q_Sim!$S$3</f>
        <v>367.97544469470904</v>
      </c>
      <c r="N13" s="7">
        <f>Q!K12*Q_Sim!$S$3</f>
        <v>233.0603234539536</v>
      </c>
      <c r="O13" s="7">
        <f>Q!L12*Q_Sim!$S$3</f>
        <v>182.59556637145872</v>
      </c>
      <c r="P13" s="7">
        <f>Q!M12*Q_Sim!$S$3</f>
        <v>639.37082094568655</v>
      </c>
      <c r="Q13" s="7">
        <f>Q!N12*Q_Sim!$S$3</f>
        <v>1004.1225446881995</v>
      </c>
      <c r="R13" s="12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129</v>
      </c>
      <c r="B14" s="1" t="s">
        <v>44</v>
      </c>
      <c r="C14" s="1" t="s">
        <v>8</v>
      </c>
      <c r="D14" s="1" t="s">
        <v>9</v>
      </c>
      <c r="E14" s="1"/>
      <c r="F14" s="7">
        <f>Q!C13*Q_Sim!$S$3</f>
        <v>1181.5488188165732</v>
      </c>
      <c r="G14" s="7">
        <f>Q!D13*Q_Sim!$S$3</f>
        <v>1010.2250035318277</v>
      </c>
      <c r="H14" s="7">
        <f>Q!E13*Q_Sim!$S$3</f>
        <v>1348.591137438131</v>
      </c>
      <c r="I14" s="7">
        <f>Q!F13*Q_Sim!$S$3</f>
        <v>1502.3665573554965</v>
      </c>
      <c r="J14" s="7">
        <f>Q!G13*Q_Sim!$S$3</f>
        <v>853.28705579501059</v>
      </c>
      <c r="K14" s="7">
        <f>Q!H13*Q_Sim!$S$3</f>
        <v>733.80344144178798</v>
      </c>
      <c r="L14" s="7">
        <f>Q!I13*Q_Sim!$S$3</f>
        <v>520.16845296951271</v>
      </c>
      <c r="M14" s="7">
        <f>Q!J13*Q_Sim!$S$3</f>
        <v>367.97544469470904</v>
      </c>
      <c r="N14" s="7">
        <f>Q!K13*Q_Sim!$S$3</f>
        <v>233.0603234539536</v>
      </c>
      <c r="O14" s="7">
        <f>Q!L13*Q_Sim!$S$3</f>
        <v>182.59556637145872</v>
      </c>
      <c r="P14" s="7">
        <f>Q!M13*Q_Sim!$S$3</f>
        <v>639.37082094568655</v>
      </c>
      <c r="Q14" s="7">
        <f>Q!N13*Q_Sim!$S$3</f>
        <v>1004.1225446881995</v>
      </c>
      <c r="R14" s="12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130</v>
      </c>
      <c r="B15" s="1" t="s">
        <v>45</v>
      </c>
      <c r="C15" s="1" t="s">
        <v>9</v>
      </c>
      <c r="D15" s="1" t="s">
        <v>10</v>
      </c>
      <c r="E15" s="1"/>
      <c r="F15" s="7">
        <f>Q!C14*Q_Sim!$S$3</f>
        <v>1181.5488188165732</v>
      </c>
      <c r="G15" s="7">
        <f>Q!D14*Q_Sim!$S$3</f>
        <v>1010.2250035318277</v>
      </c>
      <c r="H15" s="7">
        <f>Q!E14*Q_Sim!$S$3</f>
        <v>1348.591137438131</v>
      </c>
      <c r="I15" s="7">
        <f>Q!F14*Q_Sim!$S$3</f>
        <v>1501.1368971826926</v>
      </c>
      <c r="J15" s="7">
        <f>Q!G14*Q_Sim!$S$3</f>
        <v>848.3684151037944</v>
      </c>
      <c r="K15" s="7">
        <f>Q!H14*Q_Sim!$S$3</f>
        <v>727.65514057776772</v>
      </c>
      <c r="L15" s="7">
        <f>Q!I14*Q_Sim!$S$3</f>
        <v>512.79049193268827</v>
      </c>
      <c r="M15" s="7">
        <f>Q!J14*Q_Sim!$S$3</f>
        <v>361.82714383068884</v>
      </c>
      <c r="N15" s="7">
        <f>Q!K14*Q_Sim!$S$3</f>
        <v>229.37134293554149</v>
      </c>
      <c r="O15" s="7">
        <f>Q!L14*Q_Sim!$S$3</f>
        <v>178.90658585304658</v>
      </c>
      <c r="P15" s="7">
        <f>Q!M14*Q_Sim!$S$3</f>
        <v>639.37082094568655</v>
      </c>
      <c r="Q15" s="7">
        <f>Q!N14*Q_Sim!$S$3</f>
        <v>1004.1225446881995</v>
      </c>
      <c r="R15" s="12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131</v>
      </c>
      <c r="B16" s="1" t="s">
        <v>61</v>
      </c>
      <c r="C16" s="1" t="s">
        <v>2</v>
      </c>
      <c r="D16" s="1" t="s">
        <v>5</v>
      </c>
      <c r="E16" s="1"/>
      <c r="F16" s="7">
        <f>Q!C15*Q_Sim!$S$3</f>
        <v>293.76774938666637</v>
      </c>
      <c r="G16" s="7">
        <f>Q!D15*Q_Sim!$S$3</f>
        <v>366.93976095824991</v>
      </c>
      <c r="H16" s="7">
        <f>Q!E15*Q_Sim!$S$3</f>
        <v>420.87337232292413</v>
      </c>
      <c r="I16" s="7">
        <f>Q!F15*Q_Sim!$S$3</f>
        <v>357.34694557613818</v>
      </c>
      <c r="J16" s="7">
        <f>Q!G15*Q_Sim!$S$3</f>
        <v>518.98283377424843</v>
      </c>
      <c r="K16" s="7">
        <f>Q!H15*Q_Sim!$S$3</f>
        <v>1233.6951422891477</v>
      </c>
      <c r="L16" s="7">
        <f>Q!I15*Q_Sim!$S$3</f>
        <v>1050.5543339953306</v>
      </c>
      <c r="M16" s="7">
        <f>Q!J15*Q_Sim!$S$3</f>
        <v>864.30475402737522</v>
      </c>
      <c r="N16" s="7">
        <f>Q!K15*Q_Sim!$S$3</f>
        <v>377.07762402208249</v>
      </c>
      <c r="O16" s="7">
        <f>Q!L15*Q_Sim!$S$3</f>
        <v>156.46809323636924</v>
      </c>
      <c r="P16" s="7">
        <f>Q!M15*Q_Sim!$S$3</f>
        <v>300.20810673711117</v>
      </c>
      <c r="Q16" s="7">
        <f>Q!N15*Q_Sim!$S$3</f>
        <v>303.76317886822267</v>
      </c>
      <c r="R16" s="12"/>
      <c r="S16" s="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132</v>
      </c>
      <c r="B17" s="1" t="s">
        <v>46</v>
      </c>
      <c r="C17" s="1" t="s">
        <v>11</v>
      </c>
      <c r="D17" s="1" t="s">
        <v>10</v>
      </c>
      <c r="E17" s="1"/>
      <c r="F17" s="7">
        <f>Q!C16*Q_Sim!$S$3</f>
        <v>90.399999999909895</v>
      </c>
      <c r="G17" s="7">
        <f>Q!D16*Q_Sim!$S$3</f>
        <v>44.09999999995604</v>
      </c>
      <c r="H17" s="7">
        <f>Q!E16*Q_Sim!$S$3</f>
        <v>186.99999999981358</v>
      </c>
      <c r="I17" s="7">
        <f>Q!F16*Q_Sim!$S$3</f>
        <v>424.09999999957722</v>
      </c>
      <c r="J17" s="7">
        <f>Q!G16*Q_Sim!$S$3</f>
        <v>631.59999999937043</v>
      </c>
      <c r="K17" s="7">
        <f>Q!H16*Q_Sim!$S$3</f>
        <v>509.69999999949181</v>
      </c>
      <c r="L17" s="7">
        <f>Q!I16*Q_Sim!$S$3</f>
        <v>326.29999999967475</v>
      </c>
      <c r="M17" s="7">
        <f>Q!J16*Q_Sim!$S$3</f>
        <v>207.29999999979336</v>
      </c>
      <c r="N17" s="7">
        <f>Q!K16*Q_Sim!$S$3</f>
        <v>304.59999999969637</v>
      </c>
      <c r="O17" s="7">
        <f>Q!L16*Q_Sim!$S$3</f>
        <v>467.39999999953397</v>
      </c>
      <c r="P17" s="7">
        <f>Q!M16*Q_Sim!$S$3</f>
        <v>181.99999999981856</v>
      </c>
      <c r="Q17" s="7">
        <f>Q!N16*Q_Sim!$S$3</f>
        <v>16.499999999983551</v>
      </c>
      <c r="R17" t="s">
        <v>11</v>
      </c>
      <c r="S17" t="s">
        <v>10</v>
      </c>
      <c r="T17" s="3">
        <f>Q_Sim!D6*Q_Sim!$S$3</f>
        <v>32.63747311996746</v>
      </c>
      <c r="U17" s="3">
        <f>Q_Sim!E6*Q_Sim!$S$3</f>
        <v>58.740818449941443</v>
      </c>
      <c r="V17" s="3">
        <f>Q_Sim!F6*Q_Sim!$S$3</f>
        <v>96.435698919903857</v>
      </c>
      <c r="W17" s="3">
        <f>Q_Sim!G6*Q_Sim!$S$3</f>
        <v>53.72063888994645</v>
      </c>
      <c r="X17" s="3">
        <f>Q_Sim!H6*Q_Sim!$S$3</f>
        <v>19.938978489980126</v>
      </c>
      <c r="Y17" s="3">
        <f>Q_Sim!I6*Q_Sim!$S$3</f>
        <v>29.229902779970857</v>
      </c>
      <c r="Z17" s="3">
        <f>Q_Sim!J6*Q_Sim!$S$3</f>
        <v>16.052016129983997</v>
      </c>
      <c r="AA17" s="3">
        <f>Q_Sim!K6*Q_Sim!$S$3</f>
        <v>13.783266129986259</v>
      </c>
      <c r="AB17" s="3">
        <f>Q_Sim!L6*Q_Sim!$S$3</f>
        <v>15.731680559984316</v>
      </c>
      <c r="AC17" s="3">
        <f>Q_Sim!M6*Q_Sim!$S$3</f>
        <v>24.294327959975782</v>
      </c>
      <c r="AD17" s="3">
        <f>Q_Sim!N6*Q_Sim!$S$3</f>
        <v>32.585972219967516</v>
      </c>
      <c r="AE17" s="3">
        <f>Q_Sim!O6*Q_Sim!$S$3</f>
        <v>50.267043009949894</v>
      </c>
    </row>
    <row r="18" spans="1:31" x14ac:dyDescent="0.25">
      <c r="A18" t="s">
        <v>133</v>
      </c>
      <c r="B18" s="10" t="s">
        <v>47</v>
      </c>
      <c r="C18" s="1" t="s">
        <v>10</v>
      </c>
      <c r="D18" s="1" t="s">
        <v>12</v>
      </c>
      <c r="E18" s="1"/>
      <c r="F18" s="7">
        <f>Q!C17*Q_Sim!$S$3</f>
        <v>1393.238308016362</v>
      </c>
      <c r="G18" s="7">
        <f>Q!D17*Q_Sim!$S$3</f>
        <v>1137.7537832917005</v>
      </c>
      <c r="H18" s="7">
        <f>Q!E17*Q_Sim!$S$3</f>
        <v>1615.0429250678653</v>
      </c>
      <c r="I18" s="7">
        <f>Q!F17*Q_Sim!$S$3</f>
        <v>1996.3361610721986</v>
      </c>
      <c r="J18" s="7">
        <f>Q!G17*Q_Sim!$S$3</f>
        <v>1571.4844231630734</v>
      </c>
      <c r="K18" s="7">
        <f>Q!H17*Q_Sim!$S$3</f>
        <v>1354.1554322771431</v>
      </c>
      <c r="L18" s="7">
        <f>Q!I17*Q_Sim!$S$3</f>
        <v>921.31682258228113</v>
      </c>
      <c r="M18" s="7">
        <f>Q!J17*Q_Sim!$S$3</f>
        <v>635.57793684041599</v>
      </c>
      <c r="N18" s="7">
        <f>Q!K17*Q_Sim!$S$3</f>
        <v>656.43846793511568</v>
      </c>
      <c r="O18" s="7">
        <f>Q!L17*Q_Sim!$S$3</f>
        <v>775.35536275245204</v>
      </c>
      <c r="P18" s="7">
        <f>Q!M17*Q_Sim!$S$3</f>
        <v>905.96998761542079</v>
      </c>
      <c r="Q18" s="7">
        <f>Q!N17*Q_Sim!$S$3</f>
        <v>1094.8749102781092</v>
      </c>
      <c r="R18" t="s">
        <v>10</v>
      </c>
      <c r="S18" t="s">
        <v>12</v>
      </c>
      <c r="T18" s="3">
        <f>Q_Sim!D7*Q_Sim!$S$3</f>
        <v>1239.999999998764</v>
      </c>
      <c r="U18" s="3">
        <f>Q_Sim!E7*Q_Sim!$S$3</f>
        <v>1015.9999999989872</v>
      </c>
      <c r="V18" s="3">
        <f>Q_Sim!F7*Q_Sim!$S$3</f>
        <v>2231.9999999977749</v>
      </c>
      <c r="W18" s="3">
        <f>Q_Sim!G7*Q_Sim!$S$3</f>
        <v>3113.9999999968959</v>
      </c>
      <c r="X18" s="3">
        <f>Q_Sim!H7*Q_Sim!$S$3</f>
        <v>5861.9999999941556</v>
      </c>
      <c r="Y18" s="3">
        <f>Q_Sim!I7*Q_Sim!$S$3</f>
        <v>3240.999999996769</v>
      </c>
      <c r="Z18" s="3">
        <f>Q_Sim!J7*Q_Sim!$S$3</f>
        <v>243.79999999975695</v>
      </c>
      <c r="AA18" s="3">
        <f>Q_Sim!K7*Q_Sim!$S$3</f>
        <v>171.09999999982941</v>
      </c>
      <c r="AB18" s="3">
        <f>Q_Sim!L7*Q_Sim!$S$3</f>
        <v>297.09999999970381</v>
      </c>
      <c r="AC18" s="3">
        <f>Q_Sim!M7*Q_Sim!$S$3</f>
        <v>775.79999999922654</v>
      </c>
      <c r="AD18" s="3">
        <f>Q_Sim!N7*Q_Sim!$S$3</f>
        <v>870.89999999913175</v>
      </c>
      <c r="AE18" s="3">
        <f>Q_Sim!O7*Q_Sim!$S$3</f>
        <v>1188.9999999988147</v>
      </c>
    </row>
    <row r="19" spans="1:31" x14ac:dyDescent="0.25">
      <c r="A19" t="s">
        <v>134</v>
      </c>
      <c r="B19" s="10" t="s">
        <v>48</v>
      </c>
      <c r="C19" s="1" t="s">
        <v>12</v>
      </c>
      <c r="D19" s="1" t="s">
        <v>13</v>
      </c>
      <c r="E19" s="1"/>
      <c r="F19" s="7">
        <f>Q!C18*Q_Sim!$S$3</f>
        <v>1393.238308016362</v>
      </c>
      <c r="G19" s="7">
        <f>Q!D18*Q_Sim!$S$3</f>
        <v>1137.7537832917005</v>
      </c>
      <c r="H19" s="7">
        <f>Q!E18*Q_Sim!$S$3</f>
        <v>1615.0429250678653</v>
      </c>
      <c r="I19" s="7">
        <f>Q!F18*Q_Sim!$S$3</f>
        <v>1996.3361610721986</v>
      </c>
      <c r="J19" s="7">
        <f>Q!G18*Q_Sim!$S$3</f>
        <v>1571.4844231630734</v>
      </c>
      <c r="K19" s="7">
        <f>Q!H18*Q_Sim!$S$3</f>
        <v>1354.1554322771431</v>
      </c>
      <c r="L19" s="7">
        <f>Q!I18*Q_Sim!$S$3</f>
        <v>921.31682258228113</v>
      </c>
      <c r="M19" s="7">
        <f>Q!J18*Q_Sim!$S$3</f>
        <v>635.57793684041599</v>
      </c>
      <c r="N19" s="7">
        <f>Q!K18*Q_Sim!$S$3</f>
        <v>656.43846793511568</v>
      </c>
      <c r="O19" s="7">
        <f>Q!L18*Q_Sim!$S$3</f>
        <v>775.35536275245204</v>
      </c>
      <c r="P19" s="7">
        <f>Q!M18*Q_Sim!$S$3</f>
        <v>905.96998761542079</v>
      </c>
      <c r="Q19" s="7">
        <f>Q!N18*Q_Sim!$S$3</f>
        <v>1094.8749102781092</v>
      </c>
      <c r="R19" t="s">
        <v>12</v>
      </c>
      <c r="S19" t="s">
        <v>13</v>
      </c>
      <c r="T19" s="3">
        <f>Q_Sim!D8*Q_Sim!$S$3</f>
        <v>1239.999999998764</v>
      </c>
      <c r="U19" s="3">
        <f>Q_Sim!E8*Q_Sim!$S$3</f>
        <v>1015.9999999989872</v>
      </c>
      <c r="V19" s="3">
        <f>Q_Sim!F8*Q_Sim!$S$3</f>
        <v>2231.9999999977749</v>
      </c>
      <c r="W19" s="3">
        <f>Q_Sim!G8*Q_Sim!$S$3</f>
        <v>3113.9999999968959</v>
      </c>
      <c r="X19" s="3">
        <f>Q_Sim!H8*Q_Sim!$S$3</f>
        <v>5861.9999999941556</v>
      </c>
      <c r="Y19" s="3">
        <f>Q_Sim!I8*Q_Sim!$S$3</f>
        <v>3240.999999996769</v>
      </c>
      <c r="Z19" s="3">
        <f>Q_Sim!J8*Q_Sim!$S$3</f>
        <v>243.79999999975695</v>
      </c>
      <c r="AA19" s="3">
        <f>Q_Sim!K8*Q_Sim!$S$3</f>
        <v>171.09999999982941</v>
      </c>
      <c r="AB19" s="3">
        <f>Q_Sim!L8*Q_Sim!$S$3</f>
        <v>297.09999999970381</v>
      </c>
      <c r="AC19" s="3">
        <f>Q_Sim!M8*Q_Sim!$S$3</f>
        <v>775.79999999922654</v>
      </c>
      <c r="AD19" s="3">
        <f>Q_Sim!N8*Q_Sim!$S$3</f>
        <v>870.89999999913175</v>
      </c>
      <c r="AE19" s="3">
        <f>Q_Sim!O8*Q_Sim!$S$3</f>
        <v>1188.9999999988147</v>
      </c>
    </row>
    <row r="20" spans="1:31" x14ac:dyDescent="0.25">
      <c r="A20" t="s">
        <v>135</v>
      </c>
      <c r="B20" s="10" t="s">
        <v>117</v>
      </c>
      <c r="C20" s="1" t="s">
        <v>65</v>
      </c>
      <c r="D20" s="1" t="s">
        <v>10</v>
      </c>
      <c r="E20" s="1"/>
      <c r="F20" s="7">
        <f>Q!C19*Q_Sim!$S$3</f>
        <v>121.28948919987909</v>
      </c>
      <c r="G20" s="7">
        <f>Q!D19*Q_Sim!$S$3</f>
        <v>83.428779759916836</v>
      </c>
      <c r="H20" s="7">
        <f>Q!E19*Q_Sim!$S$3</f>
        <v>79.451787629920801</v>
      </c>
      <c r="I20" s="7">
        <f>Q!F19*Q_Sim!$S$3</f>
        <v>71.099263889929119</v>
      </c>
      <c r="J20" s="7">
        <f>Q!G19*Q_Sim!$S$3</f>
        <v>91.516008059908785</v>
      </c>
      <c r="K20" s="7">
        <f>Q!H19*Q_Sim!$S$3</f>
        <v>116.80029169988357</v>
      </c>
      <c r="L20" s="7">
        <f>Q!I19*Q_Sim!$S$3</f>
        <v>82.226330649918026</v>
      </c>
      <c r="M20" s="7">
        <f>Q!J19*Q_Sim!$S$3</f>
        <v>66.450793009933747</v>
      </c>
      <c r="N20" s="7">
        <f>Q!K19*Q_Sim!$S$3</f>
        <v>122.46712499987791</v>
      </c>
      <c r="O20" s="7">
        <f>Q!L19*Q_Sim!$S$3</f>
        <v>129.04877689987137</v>
      </c>
      <c r="P20" s="7">
        <f>Q!M19*Q_Sim!$S$3</f>
        <v>84.599166669915661</v>
      </c>
      <c r="Q20" s="7">
        <f>Q!N19*Q_Sim!$S$3</f>
        <v>74.252365589925972</v>
      </c>
      <c r="R20" s="12"/>
      <c r="S20" s="1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136</v>
      </c>
      <c r="B21" s="10" t="s">
        <v>49</v>
      </c>
      <c r="C21" s="1" t="s">
        <v>14</v>
      </c>
      <c r="D21" s="1" t="s">
        <v>5</v>
      </c>
      <c r="E21" s="1"/>
      <c r="F21" s="7">
        <f>Q!C20*Q_Sim!$S$3</f>
        <v>187.27496785544079</v>
      </c>
      <c r="G21" s="7">
        <f>Q!D20*Q_Sim!$S$3</f>
        <v>86.496423029875871</v>
      </c>
      <c r="H21" s="7">
        <f>Q!E20*Q_Sim!$S$3</f>
        <v>165.64478256005768</v>
      </c>
      <c r="I21" s="7">
        <f>Q!F20*Q_Sim!$S$3</f>
        <v>434.82118739868991</v>
      </c>
      <c r="J21" s="7">
        <f>Q!G20*Q_Sim!$S$3</f>
        <v>377.54540593138074</v>
      </c>
      <c r="K21" s="7">
        <f>Q!H20*Q_Sim!$S$3</f>
        <v>61.91789144327354</v>
      </c>
      <c r="L21" s="7">
        <f>Q!I20*Q_Sim!$S$3</f>
        <v>62.456395940462961</v>
      </c>
      <c r="M21" s="7">
        <f>Q!J20*Q_Sim!$S$3</f>
        <v>58.994766590011515</v>
      </c>
      <c r="N21" s="7">
        <f>Q!K20*Q_Sim!$S$3</f>
        <v>91.3095312660556</v>
      </c>
      <c r="O21" s="7">
        <f>Q!L20*Q_Sim!$S$3</f>
        <v>74.796059431857003</v>
      </c>
      <c r="P21" s="7">
        <f>Q!M20*Q_Sim!$S$3</f>
        <v>79.356023137040694</v>
      </c>
      <c r="Q21" s="7">
        <f>Q!N20*Q_Sim!$S$3</f>
        <v>334.18233980750421</v>
      </c>
      <c r="R21" s="12"/>
      <c r="S21" s="10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137</v>
      </c>
      <c r="B22" s="10" t="s">
        <v>50</v>
      </c>
      <c r="C22" s="1" t="s">
        <v>15</v>
      </c>
      <c r="D22" s="1" t="s">
        <v>14</v>
      </c>
      <c r="E22" s="1"/>
      <c r="F22" s="7">
        <f>Q!C21*Q_Sim!$S$3</f>
        <v>29.119690859970966</v>
      </c>
      <c r="G22" s="7">
        <f>Q!D21*Q_Sim!$S$3</f>
        <v>28.856339289971231</v>
      </c>
      <c r="H22" s="7">
        <f>Q!E21*Q_Sim!$S$3</f>
        <v>36.426854839963681</v>
      </c>
      <c r="I22" s="7">
        <f>Q!F21*Q_Sim!$S$3</f>
        <v>41.166888889958969</v>
      </c>
      <c r="J22" s="7">
        <f>Q!G21*Q_Sim!$S$3</f>
        <v>24.899327959975178</v>
      </c>
      <c r="K22" s="7">
        <f>Q!H21*Q_Sim!$S$3</f>
        <v>25.453694439974623</v>
      </c>
      <c r="L22" s="7">
        <f>Q!I21*Q_Sim!$S$3</f>
        <v>35.000551079965106</v>
      </c>
      <c r="M22" s="7">
        <f>Q!J21*Q_Sim!$S$3</f>
        <v>33.945053759966164</v>
      </c>
      <c r="N22" s="7">
        <f>Q!K21*Q_Sim!$S$3</f>
        <v>37.301611109962813</v>
      </c>
      <c r="O22" s="7">
        <f>Q!L21*Q_Sim!$S$3</f>
        <v>36.028400539964082</v>
      </c>
      <c r="P22" s="7">
        <f>Q!M21*Q_Sim!$S$3</f>
        <v>36.004222219964106</v>
      </c>
      <c r="Q22" s="7">
        <f>Q!N21*Q_Sim!$S$3</f>
        <v>33.722244619966382</v>
      </c>
      <c r="R22" s="12"/>
      <c r="S22" s="10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138</v>
      </c>
      <c r="B23" s="10" t="s">
        <v>117</v>
      </c>
      <c r="C23" s="1" t="s">
        <v>67</v>
      </c>
      <c r="D23" s="1" t="s">
        <v>14</v>
      </c>
      <c r="E23" s="1"/>
      <c r="F23" s="7">
        <f>Q!C22*Q_Sim!$S$3</f>
        <v>0</v>
      </c>
      <c r="G23" s="7">
        <f>Q!D22*Q_Sim!$S$3</f>
        <v>0</v>
      </c>
      <c r="H23" s="7">
        <f>Q!E22*Q_Sim!$S$3</f>
        <v>0</v>
      </c>
      <c r="I23" s="7">
        <f>Q!F22*Q_Sim!$S$3</f>
        <v>0</v>
      </c>
      <c r="J23" s="7">
        <f>Q!G22*Q_Sim!$S$3</f>
        <v>15.77850149337619</v>
      </c>
      <c r="K23" s="7">
        <f>Q!H22*Q_Sim!$S$3</f>
        <v>28.578408317084421</v>
      </c>
      <c r="L23" s="7">
        <f>Q!I22*Q_Sim!$S$3</f>
        <v>27.455844860497852</v>
      </c>
      <c r="M23" s="7">
        <f>Q!J22*Q_Sim!$S$3</f>
        <v>25.049712830045358</v>
      </c>
      <c r="N23" s="7">
        <f>Q!K22*Q_Sim!$S$3</f>
        <v>9.5932215712278683</v>
      </c>
      <c r="O23" s="7">
        <f>Q!L22*Q_Sim!$S$3</f>
        <v>0</v>
      </c>
      <c r="P23" s="7">
        <f>Q!M22*Q_Sim!$S$3</f>
        <v>0</v>
      </c>
      <c r="Q23" s="7">
        <f>Q!N22*Q_Sim!$S$3</f>
        <v>0</v>
      </c>
      <c r="R23" s="12"/>
      <c r="S23" s="10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6" t="s">
        <v>139</v>
      </c>
      <c r="B24" s="17" t="s">
        <v>51</v>
      </c>
      <c r="C24" s="17" t="s">
        <v>16</v>
      </c>
      <c r="D24" s="17" t="s">
        <v>14</v>
      </c>
      <c r="E24" s="17" t="s">
        <v>159</v>
      </c>
      <c r="F24" s="7">
        <f>Q!C23*Q_Sim!$S$3</f>
        <v>158.15527699546982</v>
      </c>
      <c r="G24" s="7">
        <f>Q!D23*Q_Sim!$S$3</f>
        <v>57.64008373990464</v>
      </c>
      <c r="H24" s="7">
        <f>Q!E23*Q_Sim!$S$3</f>
        <v>129.217927720094</v>
      </c>
      <c r="I24" s="7">
        <f>Q!F23*Q_Sim!$S$3</f>
        <v>393.65429850873096</v>
      </c>
      <c r="J24" s="7">
        <f>Q!G23*Q_Sim!$S$3</f>
        <v>336.86757647802938</v>
      </c>
      <c r="K24" s="7">
        <f>Q!H23*Q_Sim!$S$3</f>
        <v>7.8857886862144984</v>
      </c>
      <c r="L24" s="7">
        <f>Q!I23*Q_Sim!$S$3</f>
        <v>0</v>
      </c>
      <c r="M24" s="7">
        <f>Q!J23*Q_Sim!$S$3</f>
        <v>0</v>
      </c>
      <c r="N24" s="7">
        <f>Q!K23*Q_Sim!$S$3</f>
        <v>44.414698584864908</v>
      </c>
      <c r="O24" s="7">
        <f>Q!L23*Q_Sim!$S$3</f>
        <v>38.767658891892928</v>
      </c>
      <c r="P24" s="7">
        <f>Q!M23*Q_Sim!$S$3</f>
        <v>43.351800917076588</v>
      </c>
      <c r="Q24" s="7">
        <f>Q!N23*Q_Sim!$S$3</f>
        <v>300.46009518753783</v>
      </c>
      <c r="R24" s="18" t="s">
        <v>16</v>
      </c>
      <c r="S24" s="17" t="s">
        <v>14</v>
      </c>
      <c r="T24" s="3">
        <f>Q_Sim!D12*Q_Sim!$S$3</f>
        <v>166.44876330116321</v>
      </c>
      <c r="U24" s="3">
        <f>Q_Sim!E12*Q_Sim!$S$3</f>
        <v>118.17327528929022</v>
      </c>
      <c r="V24" s="3">
        <f>Q_Sim!F12*Q_Sim!$S$3</f>
        <v>238.07262258947259</v>
      </c>
      <c r="W24" s="3">
        <f>Q_Sim!G12*Q_Sim!$S$3</f>
        <v>356.59833508179446</v>
      </c>
      <c r="X24" s="3">
        <f>Q_Sim!H12*Q_Sim!$S$3</f>
        <v>287.89290469312414</v>
      </c>
      <c r="Y24" s="3">
        <f>Q_Sim!I12*Q_Sim!$S$3</f>
        <v>116.92657833277873</v>
      </c>
      <c r="Z24" s="3">
        <f>Q_Sim!J12*Q_Sim!$S$3</f>
        <v>59.938325518598113</v>
      </c>
      <c r="AA24" s="3">
        <f>Q_Sim!K12*Q_Sim!$S$3</f>
        <v>73.326583757738177</v>
      </c>
      <c r="AB24" s="3">
        <f>Q_Sim!L12*Q_Sim!$S$3</f>
        <v>78.702151203213063</v>
      </c>
      <c r="AC24" s="3">
        <f>Q_Sim!M12*Q_Sim!$S$3</f>
        <v>73.438891937020088</v>
      </c>
      <c r="AD24" s="3">
        <f>Q_Sim!N12*Q_Sim!$S$3</f>
        <v>114.80134564519815</v>
      </c>
      <c r="AE24" s="3">
        <f>Q_Sim!O12*Q_Sim!$S$3</f>
        <v>136.31332428445478</v>
      </c>
    </row>
    <row r="25" spans="1:31" x14ac:dyDescent="0.25">
      <c r="A25" t="s">
        <v>140</v>
      </c>
      <c r="B25" s="1" t="s">
        <v>117</v>
      </c>
      <c r="C25" s="1" t="s">
        <v>16</v>
      </c>
      <c r="D25" s="1" t="s">
        <v>67</v>
      </c>
      <c r="E25" s="1"/>
      <c r="F25" s="7">
        <f>Q!C24*Q_Sim!$S$3</f>
        <v>0</v>
      </c>
      <c r="G25" s="7">
        <f>Q!D24*Q_Sim!$S$3</f>
        <v>0</v>
      </c>
      <c r="H25" s="7">
        <f>Q!E24*Q_Sim!$S$3</f>
        <v>0</v>
      </c>
      <c r="I25" s="7">
        <f>Q!F24*Q_Sim!$S$3</f>
        <v>0</v>
      </c>
      <c r="J25" s="7">
        <f>Q!G24*Q_Sim!$S$3</f>
        <v>58.438894419911811</v>
      </c>
      <c r="K25" s="7">
        <f>Q!H24*Q_Sim!$S$3</f>
        <v>105.8459567299423</v>
      </c>
      <c r="L25" s="7">
        <f>Q!I24*Q_Sim!$S$3</f>
        <v>101.68831429814017</v>
      </c>
      <c r="M25" s="7">
        <f>Q!J24*Q_Sim!$S$3</f>
        <v>92.776714185353185</v>
      </c>
      <c r="N25" s="7">
        <f>Q!K24*Q_Sim!$S$3</f>
        <v>35.53045026380692</v>
      </c>
      <c r="O25" s="7">
        <f>Q!L24*Q_Sim!$S$3</f>
        <v>0</v>
      </c>
      <c r="P25" s="7">
        <f>Q!M24*Q_Sim!$S$3</f>
        <v>0</v>
      </c>
      <c r="Q25" s="7">
        <f>Q!N24*Q_Sim!$S$3</f>
        <v>0</v>
      </c>
      <c r="R25" s="12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141</v>
      </c>
      <c r="B26" s="1" t="s">
        <v>52</v>
      </c>
      <c r="C26" s="1" t="s">
        <v>17</v>
      </c>
      <c r="D26" s="1" t="s">
        <v>15</v>
      </c>
      <c r="E26" s="1"/>
      <c r="F26" s="7">
        <f>Q!C25*Q_Sim!$S$3</f>
        <v>29.119690859970966</v>
      </c>
      <c r="G26" s="7">
        <f>Q!D25*Q_Sim!$S$3</f>
        <v>28.856339289971231</v>
      </c>
      <c r="H26" s="7">
        <f>Q!E25*Q_Sim!$S$3</f>
        <v>36.426854839963681</v>
      </c>
      <c r="I26" s="7">
        <f>Q!F25*Q_Sim!$S$3</f>
        <v>41.166888889958969</v>
      </c>
      <c r="J26" s="7">
        <f>Q!G25*Q_Sim!$S$3</f>
        <v>24.899327959975178</v>
      </c>
      <c r="K26" s="7">
        <f>Q!H25*Q_Sim!$S$3</f>
        <v>25.453694439974623</v>
      </c>
      <c r="L26" s="7">
        <f>Q!I25*Q_Sim!$S$3</f>
        <v>35.000551079965106</v>
      </c>
      <c r="M26" s="7">
        <f>Q!J25*Q_Sim!$S$3</f>
        <v>33.945053759966164</v>
      </c>
      <c r="N26" s="7">
        <f>Q!K25*Q_Sim!$S$3</f>
        <v>37.301611109962813</v>
      </c>
      <c r="O26" s="7">
        <f>Q!L25*Q_Sim!$S$3</f>
        <v>36.028400539964082</v>
      </c>
      <c r="P26" s="7">
        <f>Q!M25*Q_Sim!$S$3</f>
        <v>36.004222219964106</v>
      </c>
      <c r="Q26" s="7">
        <f>Q!N25*Q_Sim!$S$3</f>
        <v>33.722244619966382</v>
      </c>
      <c r="R26" s="12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142</v>
      </c>
      <c r="B27" t="s">
        <v>53</v>
      </c>
      <c r="C27" s="1" t="s">
        <v>18</v>
      </c>
      <c r="D27" s="1" t="s">
        <v>17</v>
      </c>
      <c r="E27" s="1"/>
      <c r="F27" s="7">
        <f>Q!C26*Q_Sim!$S$3</f>
        <v>29.119690859970966</v>
      </c>
      <c r="G27" s="7">
        <f>Q!D26*Q_Sim!$S$3</f>
        <v>28.856339289971231</v>
      </c>
      <c r="H27" s="7">
        <f>Q!E26*Q_Sim!$S$3</f>
        <v>36.426854839963681</v>
      </c>
      <c r="I27" s="7">
        <f>Q!F26*Q_Sim!$S$3</f>
        <v>41.166888889958969</v>
      </c>
      <c r="J27" s="7">
        <f>Q!G26*Q_Sim!$S$3</f>
        <v>24.899327959975178</v>
      </c>
      <c r="K27" s="7">
        <f>Q!H26*Q_Sim!$S$3</f>
        <v>25.453694439974623</v>
      </c>
      <c r="L27" s="7">
        <f>Q!I26*Q_Sim!$S$3</f>
        <v>35.000551079965106</v>
      </c>
      <c r="M27" s="7">
        <f>Q!J26*Q_Sim!$S$3</f>
        <v>33.945053759966164</v>
      </c>
      <c r="N27" s="7">
        <f>Q!K26*Q_Sim!$S$3</f>
        <v>37.301611109962813</v>
      </c>
      <c r="O27" s="7">
        <f>Q!L26*Q_Sim!$S$3</f>
        <v>36.028400539964082</v>
      </c>
      <c r="P27" s="7">
        <f>Q!M26*Q_Sim!$S$3</f>
        <v>36.004222219964106</v>
      </c>
      <c r="Q27" s="7">
        <f>Q!N26*Q_Sim!$S$3</f>
        <v>33.722244619966382</v>
      </c>
      <c r="R27" t="s">
        <v>18</v>
      </c>
      <c r="S27" t="s">
        <v>17</v>
      </c>
      <c r="T27" s="3">
        <f>Q_Sim!D4*Q_Sim!$S$3</f>
        <v>25.014798389975059</v>
      </c>
      <c r="U27" s="3">
        <f>Q_Sim!E4*Q_Sim!$S$3</f>
        <v>25.507232139974569</v>
      </c>
      <c r="V27" s="3">
        <f>Q_Sim!F4*Q_Sim!$S$3</f>
        <v>40.640712369959481</v>
      </c>
      <c r="W27" s="3">
        <f>Q_Sim!G4*Q_Sim!$S$3</f>
        <v>45.030486109955106</v>
      </c>
      <c r="X27" s="3">
        <f>Q_Sim!H4*Q_Sim!$S$3</f>
        <v>25.577513439974503</v>
      </c>
      <c r="Y27" s="3">
        <f>Q_Sim!I4*Q_Sim!$S$3</f>
        <v>25.80661110997427</v>
      </c>
      <c r="Z27" s="3">
        <f>Q_Sim!J4*Q_Sim!$S$3</f>
        <v>36.755376339963355</v>
      </c>
      <c r="AA27" s="3">
        <f>Q_Sim!K4*Q_Sim!$S$3</f>
        <v>32.495981179967607</v>
      </c>
      <c r="AB27" s="3">
        <f>Q_Sim!L4*Q_Sim!$S$3</f>
        <v>32.676722219967424</v>
      </c>
      <c r="AC27" s="3">
        <f>Q_Sim!M4*Q_Sim!$S$3</f>
        <v>32.012956989968089</v>
      </c>
      <c r="AD27" s="3">
        <f>Q_Sim!N4*Q_Sim!$S$3</f>
        <v>32.871666669967233</v>
      </c>
      <c r="AE27" s="3">
        <f>Q_Sim!O4*Q_Sim!$S$3</f>
        <v>29.721438169970366</v>
      </c>
    </row>
    <row r="28" spans="1:31" x14ac:dyDescent="0.25">
      <c r="A28" t="s">
        <v>143</v>
      </c>
      <c r="B28" t="s">
        <v>54</v>
      </c>
      <c r="C28" s="1" t="s">
        <v>19</v>
      </c>
      <c r="D28" s="1" t="s">
        <v>16</v>
      </c>
      <c r="E28" s="1"/>
      <c r="F28" s="7">
        <f>Q!C27*Q_Sim!$S$3</f>
        <v>57.849316224861475</v>
      </c>
      <c r="G28" s="7">
        <f>Q!D27*Q_Sim!$S$3</f>
        <v>42.509100445847082</v>
      </c>
      <c r="H28" s="7">
        <f>Q!E27*Q_Sim!$S$3</f>
        <v>154.44378214895656</v>
      </c>
      <c r="I28" s="7">
        <f>Q!F27*Q_Sim!$S$3</f>
        <v>372.3859027996287</v>
      </c>
      <c r="J28" s="7">
        <f>Q!G27*Q_Sim!$S$3</f>
        <v>405.54516129959569</v>
      </c>
      <c r="K28" s="7">
        <f>Q!H27*Q_Sim!$S$3</f>
        <v>216.03541664978465</v>
      </c>
      <c r="L28" s="7">
        <f>Q!I27*Q_Sim!$S$3</f>
        <v>103.40295699989692</v>
      </c>
      <c r="M28" s="7">
        <f>Q!J27*Q_Sim!$S$3</f>
        <v>82.447513449917793</v>
      </c>
      <c r="N28" s="7">
        <f>Q!K27*Q_Sim!$S$3</f>
        <v>87.624166649912652</v>
      </c>
      <c r="O28" s="7">
        <f>Q!L27*Q_Sim!$S$3</f>
        <v>90.026276899910258</v>
      </c>
      <c r="P28" s="7">
        <f>Q!M27*Q_Sim!$S$3</f>
        <v>115.20914477496599</v>
      </c>
      <c r="Q28" s="7">
        <f>Q!N27*Q_Sim!$S$3</f>
        <v>128.62165908031193</v>
      </c>
      <c r="R28" s="12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16" t="s">
        <v>144</v>
      </c>
      <c r="B29" s="16" t="s">
        <v>55</v>
      </c>
      <c r="C29" s="17" t="s">
        <v>20</v>
      </c>
      <c r="D29" s="17" t="s">
        <v>19</v>
      </c>
      <c r="E29" s="17" t="s">
        <v>162</v>
      </c>
      <c r="F29" s="7">
        <f>Q!C28*Q_Sim!$S$3</f>
        <v>57.849316224861475</v>
      </c>
      <c r="G29" s="7">
        <f>Q!D28*Q_Sim!$S$3</f>
        <v>42.509100445847082</v>
      </c>
      <c r="H29" s="7">
        <f>Q!E28*Q_Sim!$S$3</f>
        <v>154.44378214895656</v>
      </c>
      <c r="I29" s="7">
        <f>Q!F28*Q_Sim!$S$3</f>
        <v>372.3859027996287</v>
      </c>
      <c r="J29" s="7">
        <f>Q!G28*Q_Sim!$S$3</f>
        <v>405.54516129959569</v>
      </c>
      <c r="K29" s="7">
        <f>Q!H28*Q_Sim!$S$3</f>
        <v>216.03541664978465</v>
      </c>
      <c r="L29" s="7">
        <f>Q!I28*Q_Sim!$S$3</f>
        <v>103.40295699989692</v>
      </c>
      <c r="M29" s="7">
        <f>Q!J28*Q_Sim!$S$3</f>
        <v>82.447513449917793</v>
      </c>
      <c r="N29" s="7">
        <f>Q!K28*Q_Sim!$S$3</f>
        <v>87.624166649912652</v>
      </c>
      <c r="O29" s="7">
        <f>Q!L28*Q_Sim!$S$3</f>
        <v>90.026276899910258</v>
      </c>
      <c r="P29" s="7">
        <f>Q!M28*Q_Sim!$S$3</f>
        <v>115.20914477496599</v>
      </c>
      <c r="Q29" s="7">
        <f>Q!N28*Q_Sim!$S$3</f>
        <v>128.62165908031193</v>
      </c>
      <c r="R29" s="17" t="s">
        <v>20</v>
      </c>
      <c r="S29" s="17" t="s">
        <v>19</v>
      </c>
      <c r="T29" s="3">
        <f>Q_Sim!D9*Q_Sim!$S$3</f>
        <v>39.199999999960923</v>
      </c>
      <c r="U29" s="3">
        <f>Q_Sim!E9*Q_Sim!$S$3</f>
        <v>34.599999999965512</v>
      </c>
      <c r="V29" s="3">
        <f>Q_Sim!F9*Q_Sim!$S$3</f>
        <v>82.799999999917446</v>
      </c>
      <c r="W29" s="3">
        <f>Q_Sim!G9*Q_Sim!$S$3</f>
        <v>367.39999999963368</v>
      </c>
      <c r="X29" s="3">
        <f>Q_Sim!H9*Q_Sim!$S$3</f>
        <v>574.5735600603075</v>
      </c>
      <c r="Y29" s="3">
        <f>Q_Sim!I9*Q_Sim!$S$3</f>
        <v>202.89999999979773</v>
      </c>
      <c r="Z29" s="3">
        <f>Q_Sim!J9*Q_Sim!$S$3</f>
        <v>40.399999999959718</v>
      </c>
      <c r="AA29" s="3">
        <f>Q_Sim!K9*Q_Sim!$S$3</f>
        <v>32.299999999967795</v>
      </c>
      <c r="AB29" s="3">
        <f>Q_Sim!L9*Q_Sim!$S$3</f>
        <v>37.099999999963018</v>
      </c>
      <c r="AC29" s="3">
        <f>Q_Sim!M9*Q_Sim!$S$3</f>
        <v>48.699999999951451</v>
      </c>
      <c r="AD29" s="3">
        <f>Q_Sim!N9*Q_Sim!$S$3</f>
        <v>52.899999999947262</v>
      </c>
      <c r="AE29" s="3">
        <f>Q_Sim!O9*Q_Sim!$S$3</f>
        <v>61.699999999938498</v>
      </c>
    </row>
    <row r="30" spans="1:31" x14ac:dyDescent="0.25">
      <c r="A30" t="s">
        <v>145</v>
      </c>
      <c r="B30" t="s">
        <v>56</v>
      </c>
      <c r="C30" t="s">
        <v>21</v>
      </c>
      <c r="D30" t="s">
        <v>20</v>
      </c>
      <c r="F30" s="7">
        <f>Q!C29*Q_Sim!$S$3</f>
        <v>75.275335999924948</v>
      </c>
      <c r="G30" s="7">
        <f>Q!D29*Q_Sim!$S$3</f>
        <v>17.924925594982135</v>
      </c>
      <c r="H30" s="7">
        <f>Q!E29*Q_Sim!$S$3</f>
        <v>179.0279569998215</v>
      </c>
      <c r="I30" s="7">
        <f>Q!F29*Q_Sim!$S$3</f>
        <v>372.3859027996287</v>
      </c>
      <c r="J30" s="7">
        <f>Q!G29*Q_Sim!$S$3</f>
        <v>405.54516129959569</v>
      </c>
      <c r="K30" s="7">
        <f>Q!H29*Q_Sim!$S$3</f>
        <v>216.03541664978465</v>
      </c>
      <c r="L30" s="7">
        <f>Q!I29*Q_Sim!$S$3</f>
        <v>103.40295699989692</v>
      </c>
      <c r="M30" s="7">
        <f>Q!J29*Q_Sim!$S$3</f>
        <v>82.447513449917793</v>
      </c>
      <c r="N30" s="7">
        <f>Q!K29*Q_Sim!$S$3</f>
        <v>87.624166649912652</v>
      </c>
      <c r="O30" s="7">
        <f>Q!L29*Q_Sim!$S$3</f>
        <v>90.026276899910258</v>
      </c>
      <c r="P30" s="7">
        <f>Q!M29*Q_Sim!$S$3</f>
        <v>97.783124999902512</v>
      </c>
      <c r="Q30" s="7">
        <f>Q!N29*Q_Sim!$S$3</f>
        <v>88.334879049911933</v>
      </c>
      <c r="R30" t="s">
        <v>21</v>
      </c>
      <c r="S30" t="s">
        <v>20</v>
      </c>
      <c r="T30" s="3">
        <f>Q_Sim!D5*Q_Sim!$S$3</f>
        <v>55.531518799944635</v>
      </c>
      <c r="U30" s="3">
        <f>Q_Sim!E5*Q_Sim!$S$3</f>
        <v>0</v>
      </c>
      <c r="V30" s="3">
        <f>Q_Sim!F5*Q_Sim!$S$3</f>
        <v>226.56599459977411</v>
      </c>
      <c r="W30" s="3">
        <f>Q_Sim!G5*Q_Sim!$S$3</f>
        <v>429.86090279957142</v>
      </c>
      <c r="X30" s="3">
        <f>Q_Sim!H5*Q_Sim!$S$3</f>
        <v>426.40302419957493</v>
      </c>
      <c r="Y30" s="3">
        <f>Q_Sim!I5*Q_Sim!$S$3</f>
        <v>224.71548609977597</v>
      </c>
      <c r="Z30" s="3">
        <f>Q_Sim!J5*Q_Sim!$S$3</f>
        <v>109.94899194989041</v>
      </c>
      <c r="AA30" s="3">
        <f>Q_Sim!K5*Q_Sim!$S$3</f>
        <v>78.715053749921523</v>
      </c>
      <c r="AB30" s="3">
        <f>Q_Sim!L5*Q_Sim!$S$3</f>
        <v>75.751041649924488</v>
      </c>
      <c r="AC30" s="3">
        <f>Q_Sim!M5*Q_Sim!$S$3</f>
        <v>78.259677399921983</v>
      </c>
      <c r="AD30" s="3">
        <f>Q_Sim!N5*Q_Sim!$S$3</f>
        <v>87.153611099913107</v>
      </c>
      <c r="AE30" s="3">
        <f>Q_Sim!O5*Q_Sim!$S$3</f>
        <v>71.786827949928437</v>
      </c>
    </row>
    <row r="31" spans="1:31" x14ac:dyDescent="0.25">
      <c r="A31" t="s">
        <v>146</v>
      </c>
      <c r="B31" t="s">
        <v>117</v>
      </c>
      <c r="C31" t="s">
        <v>116</v>
      </c>
      <c r="D31" t="s">
        <v>5</v>
      </c>
      <c r="F31" s="7">
        <f>Q!C30*Q_Sim!$S$3</f>
        <v>706.21731087351418</v>
      </c>
      <c r="G31" s="7">
        <f>Q!D30*Q_Sim!$S$3</f>
        <v>560.3085703020032</v>
      </c>
      <c r="H31" s="7">
        <f>Q!E30*Q_Sim!$S$3</f>
        <v>763.40574713707258</v>
      </c>
      <c r="I31" s="7">
        <f>Q!F30*Q_Sim!$S$3</f>
        <v>742.19000054131448</v>
      </c>
      <c r="J31" s="7">
        <f>Q!G30*Q_Sim!$S$3</f>
        <v>378.22088521974126</v>
      </c>
      <c r="K31" s="7">
        <f>Q!H30*Q_Sim!$S$3</f>
        <v>0</v>
      </c>
      <c r="L31" s="7">
        <f>Q!I30*Q_Sim!$S$3</f>
        <v>0</v>
      </c>
      <c r="M31" s="7">
        <f>Q!J30*Q_Sim!$S$3</f>
        <v>0</v>
      </c>
      <c r="N31" s="7">
        <f>Q!K30*Q_Sim!$S$3</f>
        <v>198.07370861344992</v>
      </c>
      <c r="O31" s="7">
        <f>Q!L30*Q_Sim!$S$3</f>
        <v>156.8471000994241</v>
      </c>
      <c r="P31" s="7">
        <f>Q!M30*Q_Sim!$S$3</f>
        <v>280.27223042348743</v>
      </c>
      <c r="Q31" s="7">
        <f>Q!N30*Q_Sim!$S$3</f>
        <v>373.15838679227988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t="s">
        <v>147</v>
      </c>
      <c r="B32" t="s">
        <v>57</v>
      </c>
      <c r="C32" t="s">
        <v>22</v>
      </c>
      <c r="D32" t="s">
        <v>0</v>
      </c>
      <c r="F32" s="7">
        <f>Q!C31*Q_Sim!$S$3</f>
        <v>285.58602149971534</v>
      </c>
      <c r="G32" s="7">
        <f>Q!D31*Q_Sim!$S$3</f>
        <v>357.05803569964405</v>
      </c>
      <c r="H32" s="7">
        <f>Q!E31*Q_Sim!$S$3</f>
        <v>398.29166669960296</v>
      </c>
      <c r="I32" s="7">
        <f>Q!F31*Q_Sim!$S$3</f>
        <v>363.16805559963791</v>
      </c>
      <c r="J32" s="7">
        <f>Q!G31*Q_Sim!$S$3</f>
        <v>242.16263439975859</v>
      </c>
      <c r="K32" s="7">
        <f>Q!H31*Q_Sim!$S$3</f>
        <v>902.79444439910003</v>
      </c>
      <c r="L32" s="7">
        <f>Q!I31*Q_Sim!$S$3</f>
        <v>1025.5725809989774</v>
      </c>
      <c r="M32" s="7">
        <f>Q!J31*Q_Sim!$S$3</f>
        <v>896.60349459910628</v>
      </c>
      <c r="N32" s="7">
        <f>Q!K31*Q_Sim!$S$3</f>
        <v>428.0374999995733</v>
      </c>
      <c r="O32" s="7">
        <f>Q!L31*Q_Sim!$S$3</f>
        <v>215.32795699978533</v>
      </c>
      <c r="P32" s="7">
        <f>Q!M31*Q_Sim!$S$3</f>
        <v>285.5263888997153</v>
      </c>
      <c r="Q32" s="7">
        <f>Q!N31*Q_Sim!$S$3</f>
        <v>295.18145159970572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</sheetData>
  <mergeCells count="2">
    <mergeCell ref="F1:Q1"/>
    <mergeCell ref="T1:A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E1" zoomScale="115" zoomScaleNormal="115" workbookViewId="0">
      <selection activeCell="N15" sqref="N15"/>
    </sheetView>
  </sheetViews>
  <sheetFormatPr defaultRowHeight="15" x14ac:dyDescent="0.25"/>
  <cols>
    <col min="2" max="2" width="9.140625" customWidth="1"/>
    <col min="3" max="3" width="6" customWidth="1"/>
    <col min="18" max="18" width="14.7109375" customWidth="1"/>
    <col min="19" max="19" width="12.42578125" customWidth="1"/>
  </cols>
  <sheetData>
    <row r="1" spans="1:19" x14ac:dyDescent="0.25"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9" x14ac:dyDescent="0.25">
      <c r="A2" t="s">
        <v>148</v>
      </c>
      <c r="B2" t="s">
        <v>0</v>
      </c>
      <c r="C2" t="s">
        <v>1</v>
      </c>
      <c r="D2">
        <f>[1]RiversHeadFlow!B2*74466.1151309/1000000</f>
        <v>23.119426702661293</v>
      </c>
      <c r="E2">
        <f>[1]RiversHeadFlow!C2*74466.1151309/1000000</f>
        <v>22.284649831077381</v>
      </c>
      <c r="F2">
        <f>[1]RiversHeadFlow!D2*74466.1151309/1000000</f>
        <v>37.906655621176853</v>
      </c>
      <c r="G2">
        <f>[1]RiversHeadFlow!E2*74466.1151309/1000000</f>
        <v>77.389323883523488</v>
      </c>
      <c r="H2">
        <f>[1]RiversHeadFlow!F2*74466.1151309/1000000</f>
        <v>92.744143368540591</v>
      </c>
      <c r="I2">
        <f>[1]RiversHeadFlow!G2*74466.1151309/1000000</f>
        <v>66.902219486478828</v>
      </c>
      <c r="J2">
        <f>[1]RiversHeadFlow!H2*74466.1151309/1000000</f>
        <v>54.425722166012577</v>
      </c>
      <c r="K2">
        <f>[1]RiversHeadFlow!I2*74466.1151309/1000000</f>
        <v>56.145449032931481</v>
      </c>
      <c r="L2">
        <f>[1]RiversHeadFlow!J2*74466.1151309/1000000</f>
        <v>33.000589746697472</v>
      </c>
      <c r="M2">
        <f>[1]RiversHeadFlow!K2*74466.1151309/1000000</f>
        <v>31.124634169138389</v>
      </c>
      <c r="N2">
        <f>[1]RiversHeadFlow!L2*74466.1151309/1000000</f>
        <v>32.324809751884551</v>
      </c>
      <c r="O2">
        <f>[1]RiversHeadFlow!M2*74466.1151309/1000000</f>
        <v>31.536399757936149</v>
      </c>
      <c r="P2" s="1"/>
      <c r="Q2" s="1"/>
      <c r="R2" s="13" t="s">
        <v>35</v>
      </c>
      <c r="S2" s="13" t="s">
        <v>36</v>
      </c>
    </row>
    <row r="3" spans="1:19" x14ac:dyDescent="0.25">
      <c r="A3" t="s">
        <v>149</v>
      </c>
      <c r="B3" t="s">
        <v>4</v>
      </c>
      <c r="C3" t="s">
        <v>3</v>
      </c>
      <c r="D3">
        <f>[1]RiversHeadFlow!B6*0.074466</f>
        <v>1.5042132000000001</v>
      </c>
      <c r="E3">
        <f>[1]RiversHeadFlow!C6*0.074466</f>
        <v>1.3106016000000003</v>
      </c>
      <c r="F3">
        <f>[1]RiversHeadFlow!D6*0.074466</f>
        <v>2.1073878000000001</v>
      </c>
      <c r="G3">
        <f>[1]RiversHeadFlow!E6*0.074466</f>
        <v>9.360376200000001</v>
      </c>
      <c r="H3">
        <f>[1]RiversHeadFlow!F6*0.074466</f>
        <v>34.783068600000007</v>
      </c>
      <c r="I3">
        <f>[1]RiversHeadFlow!G6*0.074466</f>
        <v>29.771506800000001</v>
      </c>
      <c r="J3">
        <f>[1]RiversHeadFlow!H6*0.074466</f>
        <v>6.5827944000000009</v>
      </c>
      <c r="K3">
        <f>[1]RiversHeadFlow!I6*0.074466</f>
        <v>3.3062904</v>
      </c>
      <c r="L3">
        <f>[1]RiversHeadFlow!J6*0.074466</f>
        <v>2.3009994000000003</v>
      </c>
      <c r="M3">
        <f>[1]RiversHeadFlow!K6*0.074466</f>
        <v>1.9510092000000001</v>
      </c>
      <c r="N3">
        <f>[1]RiversHeadFlow!L6*0.074466</f>
        <v>1.7946306000000003</v>
      </c>
      <c r="O3">
        <f>[1]RiversHeadFlow!M6*0.074466</f>
        <v>1.5116598000000001</v>
      </c>
      <c r="P3" s="1"/>
      <c r="Q3" s="1"/>
      <c r="R3" s="13">
        <v>1</v>
      </c>
      <c r="S3" s="13">
        <v>13.4289266768</v>
      </c>
    </row>
    <row r="4" spans="1:19" x14ac:dyDescent="0.25">
      <c r="A4" t="s">
        <v>150</v>
      </c>
      <c r="B4" t="s">
        <v>18</v>
      </c>
      <c r="C4" t="s">
        <v>17</v>
      </c>
      <c r="D4">
        <f>[1]RiversHeadFlow!B3*74466.1151309/1000000</f>
        <v>1.8627548568859917</v>
      </c>
      <c r="E4">
        <f>[1]RiversHeadFlow!C3*74466.1151309/1000000</f>
        <v>1.8994244852078326</v>
      </c>
      <c r="F4">
        <f>[1]RiversHeadFlow!D3*74466.1151309/1000000</f>
        <v>3.0263559663462116</v>
      </c>
      <c r="G4">
        <f>[1]RiversHeadFlow!E3*74466.1151309/1000000</f>
        <v>3.3532453630676531</v>
      </c>
      <c r="H4">
        <f>[1]RiversHeadFlow!F3*74466.1151309/1000000</f>
        <v>1.9046580605851822</v>
      </c>
      <c r="I4">
        <f>[1]RiversHeadFlow!G3*74466.1151309/1000000</f>
        <v>1.9217180740556228</v>
      </c>
      <c r="J4">
        <f>[1]RiversHeadFlow!H3*74466.1151309/1000000</f>
        <v>2.7370300862139976</v>
      </c>
      <c r="K4">
        <f>[1]RiversHeadFlow!I3*74466.1151309/1000000</f>
        <v>2.4198494758414397</v>
      </c>
      <c r="L4">
        <f>[1]RiversHeadFlow!J3*74466.1151309/1000000</f>
        <v>2.4333085589349581</v>
      </c>
      <c r="M4">
        <f>[1]RiversHeadFlow!K3*74466.1151309/1000000</f>
        <v>2.38388054089789</v>
      </c>
      <c r="N4">
        <f>[1]RiversHeadFlow!L3*74466.1151309/1000000</f>
        <v>2.4478253147927886</v>
      </c>
      <c r="O4">
        <f>[1]RiversHeadFlow!M3*74466.1151309/1000000</f>
        <v>2.2132400366231453</v>
      </c>
      <c r="P4" s="1"/>
      <c r="Q4" s="1"/>
      <c r="R4" s="13"/>
      <c r="S4" s="13"/>
    </row>
    <row r="5" spans="1:19" x14ac:dyDescent="0.25">
      <c r="A5" t="s">
        <v>151</v>
      </c>
      <c r="B5" t="s">
        <v>21</v>
      </c>
      <c r="C5" t="s">
        <v>20</v>
      </c>
      <c r="D5">
        <v>4.1352164723545375</v>
      </c>
      <c r="E5">
        <v>0</v>
      </c>
      <c r="F5">
        <v>16.871489438630466</v>
      </c>
      <c r="G5">
        <v>32.010071478177409</v>
      </c>
      <c r="H5">
        <v>31.752576692241139</v>
      </c>
      <c r="I5">
        <v>16.733689259618757</v>
      </c>
      <c r="J5">
        <v>8.1874742930750983</v>
      </c>
      <c r="K5">
        <v>5.8616042550824812</v>
      </c>
      <c r="L5">
        <v>5.6408857887945016</v>
      </c>
      <c r="M5">
        <v>5.8276941473754924</v>
      </c>
      <c r="N5">
        <v>6.4899908382462836</v>
      </c>
      <c r="O5">
        <v>5.3456861950068104</v>
      </c>
      <c r="P5" s="1"/>
      <c r="Q5" s="1"/>
      <c r="R5" s="13"/>
      <c r="S5" s="13"/>
    </row>
    <row r="6" spans="1:19" x14ac:dyDescent="0.25">
      <c r="A6" t="s">
        <v>152</v>
      </c>
      <c r="B6" t="s">
        <v>11</v>
      </c>
      <c r="C6" t="s">
        <v>10</v>
      </c>
      <c r="D6">
        <f>[1]RiversHeadFlow!B4*74466.1151309/1000000</f>
        <v>2.4303858309355739</v>
      </c>
      <c r="E6">
        <f>[1]RiversHeadFlow!C4*74466.1151309/1000000</f>
        <v>4.374200549580995</v>
      </c>
      <c r="F6">
        <f>[1]RiversHeadFlow!D4*74466.1151309/1000000</f>
        <v>7.1811918585055281</v>
      </c>
      <c r="G6">
        <f>[1]RiversHeadFlow!E4*74466.1151309/1000000</f>
        <v>4.000367280488244</v>
      </c>
      <c r="H6">
        <f>[1]RiversHeadFlow!F4*74466.1151309/1000000</f>
        <v>1.4847782678288788</v>
      </c>
      <c r="I6">
        <f>[1]RiversHeadFlow!G4*74466.1151309/1000000</f>
        <v>2.1766373056804937</v>
      </c>
      <c r="J6">
        <f>[1]RiversHeadFlow!H4*74466.1151309/1000000</f>
        <v>1.1953312812196437</v>
      </c>
      <c r="K6">
        <f>[1]RiversHeadFlow!I4*74466.1151309/1000000</f>
        <v>1.0263862825164145</v>
      </c>
      <c r="L6">
        <f>[1]RiversHeadFlow!J4*74466.1151309/1000000</f>
        <v>1.1714771357835012</v>
      </c>
      <c r="M6">
        <f>[1]RiversHeadFlow!K4*74466.1151309/1000000</f>
        <v>1.809104222897203</v>
      </c>
      <c r="N6">
        <f>[1]RiversHeadFlow!L4*74466.1151309/1000000</f>
        <v>2.4265507589868291</v>
      </c>
      <c r="O6">
        <f>[1]RiversHeadFlow!M4*74466.1151309/1000000</f>
        <v>3.7431914120725622</v>
      </c>
      <c r="P6" s="1"/>
      <c r="Q6" s="1"/>
      <c r="R6" s="13" t="s">
        <v>84</v>
      </c>
      <c r="S6" s="13" t="s">
        <v>85</v>
      </c>
    </row>
    <row r="7" spans="1:19" x14ac:dyDescent="0.25">
      <c r="A7" t="s">
        <v>153</v>
      </c>
      <c r="B7" t="s">
        <v>10</v>
      </c>
      <c r="C7" t="s">
        <v>12</v>
      </c>
      <c r="D7">
        <f>[1]RiversHeadFlow!B10*74466.1151309/1000000</f>
        <v>92.337982762316003</v>
      </c>
      <c r="E7">
        <f>[1]RiversHeadFlow!C10*74466.1151309/1000000</f>
        <v>75.657572972994402</v>
      </c>
      <c r="F7">
        <f>[1]RiversHeadFlow!D10*74466.1151309/1000000</f>
        <v>166.20836897216881</v>
      </c>
      <c r="G7">
        <f>[1]RiversHeadFlow!E10*74466.1151309/1000000</f>
        <v>231.8874825176226</v>
      </c>
      <c r="H7">
        <f>[1]RiversHeadFlow!F10*74466.1151309/1000000</f>
        <v>436.52036689733575</v>
      </c>
      <c r="I7">
        <f>[1]RiversHeadFlow!G10*74466.1151309/1000000</f>
        <v>241.34467913924689</v>
      </c>
      <c r="J7">
        <f>[1]RiversHeadFlow!H10*74466.1151309/1000000</f>
        <v>18.154838868913419</v>
      </c>
      <c r="K7">
        <f>[1]RiversHeadFlow!I10*74466.1151309/1000000</f>
        <v>12.741152298896989</v>
      </c>
      <c r="L7">
        <f>[1]RiversHeadFlow!J10*74466.1151309/1000000</f>
        <v>22.123882805390391</v>
      </c>
      <c r="M7">
        <f>[1]RiversHeadFlow!K10*74466.1151309/1000000</f>
        <v>57.770812118552215</v>
      </c>
      <c r="N7">
        <f>[1]RiversHeadFlow!L10*74466.1151309/1000000</f>
        <v>64.852539667500807</v>
      </c>
      <c r="O7">
        <f>[1]RiversHeadFlow!M10*74466.1151309/1000000</f>
        <v>88.540210890640097</v>
      </c>
      <c r="P7" s="1"/>
      <c r="Q7" s="1"/>
      <c r="R7" s="13">
        <v>1</v>
      </c>
      <c r="S7" s="13">
        <v>247.10538099999999</v>
      </c>
    </row>
    <row r="8" spans="1:19" x14ac:dyDescent="0.25">
      <c r="A8" t="s">
        <v>154</v>
      </c>
      <c r="B8" t="s">
        <v>12</v>
      </c>
      <c r="C8" t="s">
        <v>13</v>
      </c>
      <c r="D8">
        <v>92.337982762316003</v>
      </c>
      <c r="E8">
        <v>75.657572972994402</v>
      </c>
      <c r="F8">
        <v>166.20836897216881</v>
      </c>
      <c r="G8">
        <v>231.8874825176226</v>
      </c>
      <c r="H8">
        <v>436.52036689733575</v>
      </c>
      <c r="I8">
        <v>241.34467913924689</v>
      </c>
      <c r="J8">
        <v>18.154838868913419</v>
      </c>
      <c r="K8">
        <v>12.741152298896989</v>
      </c>
      <c r="L8">
        <v>22.123882805390391</v>
      </c>
      <c r="M8">
        <v>57.770812118552215</v>
      </c>
      <c r="N8">
        <v>64.852539667500807</v>
      </c>
      <c r="O8">
        <v>88.540210890640097</v>
      </c>
      <c r="P8" s="1"/>
      <c r="Q8" s="1"/>
    </row>
    <row r="9" spans="1:19" x14ac:dyDescent="0.25">
      <c r="A9" t="s">
        <v>155</v>
      </c>
      <c r="B9" t="s">
        <v>19</v>
      </c>
      <c r="C9" t="s">
        <v>16</v>
      </c>
      <c r="D9">
        <v>2.91907171313128</v>
      </c>
      <c r="E9">
        <v>2.5765275835291401</v>
      </c>
      <c r="F9">
        <v>6.1657943328385194</v>
      </c>
      <c r="G9">
        <v>27.358850699092656</v>
      </c>
      <c r="H9">
        <v>42.786260874664599</v>
      </c>
      <c r="I9">
        <v>15.109174760059609</v>
      </c>
      <c r="J9">
        <v>3.0084310512883596</v>
      </c>
      <c r="K9">
        <v>2.4052555187280698</v>
      </c>
      <c r="L9">
        <v>2.7626928713563901</v>
      </c>
      <c r="M9">
        <v>3.62649980687483</v>
      </c>
      <c r="N9">
        <v>3.9392574904246098</v>
      </c>
      <c r="O9">
        <v>4.5945593035765304</v>
      </c>
      <c r="P9" s="1"/>
      <c r="Q9" s="1"/>
    </row>
    <row r="10" spans="1:19" x14ac:dyDescent="0.25">
      <c r="A10" t="s">
        <v>156</v>
      </c>
      <c r="B10" t="s">
        <v>5</v>
      </c>
      <c r="C10" t="s">
        <v>6</v>
      </c>
      <c r="D10">
        <f>[1]RiversHeadFlow!B12*74466.1151309/1000000</f>
        <v>83.6254472920007</v>
      </c>
      <c r="E10">
        <f>[1]RiversHeadFlow!C12*74466.1151309/1000000</f>
        <v>76.253301894041599</v>
      </c>
      <c r="F10">
        <f>[1]RiversHeadFlow!D12*74466.1151309/1000000</f>
        <v>161.8893342945766</v>
      </c>
      <c r="G10">
        <f>[1]RiversHeadFlow!E12*74466.1151309/1000000</f>
        <v>233.00447424458608</v>
      </c>
      <c r="H10">
        <f>[1]RiversHeadFlow!F12*74466.1151309/1000000</f>
        <v>387.59612925633451</v>
      </c>
      <c r="I10">
        <f>[1]RiversHeadFlow!G12*74466.1151309/1000000</f>
        <v>224.5898032347944</v>
      </c>
      <c r="J10">
        <f>[1]RiversHeadFlow!H12*74466.1151309/1000000</f>
        <v>9.4348567870850299</v>
      </c>
      <c r="K10">
        <f>[1]RiversHeadFlow!I12*74466.1151309/1000000</f>
        <v>6.9253487071736997</v>
      </c>
      <c r="L10">
        <f>[1]RiversHeadFlow!J12*74466.1151309/1000000</f>
        <v>18.125052422861057</v>
      </c>
      <c r="M10">
        <f>[1]RiversHeadFlow!K12*74466.1151309/1000000</f>
        <v>57.770812118552215</v>
      </c>
      <c r="N10">
        <f>[1]RiversHeadFlow!L12*74466.1151309/1000000</f>
        <v>72.961899605255809</v>
      </c>
      <c r="O10">
        <f>[1]RiversHeadFlow!M12*74466.1151309/1000000</f>
        <v>90.327397653781702</v>
      </c>
      <c r="P10" s="1"/>
      <c r="Q10" s="1"/>
    </row>
    <row r="11" spans="1:19" x14ac:dyDescent="0.25">
      <c r="A11" t="s">
        <v>156</v>
      </c>
      <c r="B11" t="s">
        <v>6</v>
      </c>
      <c r="C11" t="s">
        <v>7</v>
      </c>
      <c r="D11">
        <v>83.6254472920007</v>
      </c>
      <c r="E11">
        <v>76.253301894041599</v>
      </c>
      <c r="F11">
        <v>161.8893342945766</v>
      </c>
      <c r="G11">
        <v>233.00447424458608</v>
      </c>
      <c r="H11">
        <v>387.59612925633451</v>
      </c>
      <c r="I11">
        <v>224.5898032347944</v>
      </c>
      <c r="J11">
        <v>9.4348567870850299</v>
      </c>
      <c r="K11">
        <v>6.9253487071736997</v>
      </c>
      <c r="L11">
        <v>18.125052422861057</v>
      </c>
      <c r="M11">
        <v>57.770812118552215</v>
      </c>
      <c r="N11">
        <v>72.961899605255809</v>
      </c>
      <c r="O11">
        <v>90.327397653781702</v>
      </c>
      <c r="P11" s="1"/>
      <c r="Q11" s="1"/>
    </row>
    <row r="12" spans="1:19" x14ac:dyDescent="0.25">
      <c r="A12" s="1" t="s">
        <v>171</v>
      </c>
      <c r="B12" s="1" t="s">
        <v>16</v>
      </c>
      <c r="C12" s="1" t="s">
        <v>14</v>
      </c>
      <c r="D12">
        <f>D14/$S$3</f>
        <v>12.394792771392698</v>
      </c>
      <c r="E12">
        <f t="shared" ref="E12:O12" si="0">E14/$S$3</f>
        <v>8.7999047230965974</v>
      </c>
      <c r="F12">
        <f t="shared" si="0"/>
        <v>17.728343323280644</v>
      </c>
      <c r="G12">
        <f t="shared" si="0"/>
        <v>26.554492675714634</v>
      </c>
      <c r="H12">
        <f t="shared" si="0"/>
        <v>21.438266186268773</v>
      </c>
      <c r="I12">
        <f t="shared" si="0"/>
        <v>8.7070680439995787</v>
      </c>
      <c r="J12">
        <f t="shared" si="0"/>
        <v>4.4633742488257377</v>
      </c>
      <c r="K12">
        <f t="shared" si="0"/>
        <v>5.4603458282647566</v>
      </c>
      <c r="L12">
        <f t="shared" si="0"/>
        <v>5.8606434525538065</v>
      </c>
      <c r="M12">
        <f t="shared" si="0"/>
        <v>5.4687089820733137</v>
      </c>
      <c r="N12">
        <f t="shared" si="0"/>
        <v>8.5488102220060931</v>
      </c>
      <c r="O12">
        <f t="shared" si="0"/>
        <v>10.150723700052035</v>
      </c>
      <c r="P12" s="1"/>
      <c r="Q12" s="1"/>
    </row>
    <row r="13" spans="1:19" x14ac:dyDescent="0.25">
      <c r="A13" s="1"/>
      <c r="B13" s="1"/>
      <c r="C13" s="1"/>
      <c r="P13" s="1"/>
      <c r="Q13" s="1"/>
    </row>
    <row r="14" spans="1:19" x14ac:dyDescent="0.25">
      <c r="A14" s="1" t="s">
        <v>172</v>
      </c>
      <c r="B14" s="1" t="s">
        <v>16</v>
      </c>
      <c r="C14" s="1" t="s">
        <v>14</v>
      </c>
      <c r="D14">
        <v>166.44876330116321</v>
      </c>
      <c r="E14">
        <v>118.1732752892902</v>
      </c>
      <c r="F14">
        <v>238.07262258947262</v>
      </c>
      <c r="G14">
        <v>356.59833508179446</v>
      </c>
      <c r="H14">
        <v>287.89290469312414</v>
      </c>
      <c r="I14">
        <v>116.92657833277873</v>
      </c>
      <c r="J14">
        <v>59.938325518598113</v>
      </c>
      <c r="K14">
        <v>73.326583757738177</v>
      </c>
      <c r="L14">
        <v>78.702151203213063</v>
      </c>
      <c r="M14">
        <v>73.438891937020088</v>
      </c>
      <c r="N14">
        <v>114.80134564519814</v>
      </c>
      <c r="O14">
        <v>136.31332428445478</v>
      </c>
      <c r="P14" s="1"/>
      <c r="Q14" s="1"/>
    </row>
    <row r="15" spans="1:19" x14ac:dyDescent="0.25">
      <c r="A15" s="1"/>
      <c r="B15" s="1"/>
      <c r="C15" s="1"/>
      <c r="P15" s="1"/>
      <c r="Q15" s="1"/>
    </row>
    <row r="16" spans="1:19" x14ac:dyDescent="0.25">
      <c r="A16" s="1"/>
      <c r="B16" s="1"/>
      <c r="C16" s="1"/>
      <c r="P16" s="1"/>
      <c r="Q16" s="1"/>
    </row>
    <row r="17" spans="1:17" x14ac:dyDescent="0.25">
      <c r="A17" s="1"/>
      <c r="B17" s="1"/>
      <c r="C17" s="1"/>
      <c r="P17" s="1"/>
      <c r="Q17" s="1"/>
    </row>
    <row r="18" spans="1:17" x14ac:dyDescent="0.25">
      <c r="A18" s="1"/>
      <c r="B18" s="1"/>
      <c r="C18" s="1"/>
      <c r="P18" s="1"/>
      <c r="Q18" s="1"/>
    </row>
    <row r="19" spans="1:17" x14ac:dyDescent="0.25">
      <c r="A19" s="1"/>
      <c r="B19" s="1"/>
      <c r="C19" s="1"/>
      <c r="P19" s="1"/>
      <c r="Q19" s="1"/>
    </row>
    <row r="20" spans="1:17" x14ac:dyDescent="0.25">
      <c r="A20" s="1"/>
      <c r="B20" s="1"/>
      <c r="C20" s="1"/>
      <c r="P20" s="1"/>
      <c r="Q20" s="1"/>
    </row>
    <row r="21" spans="1:17" x14ac:dyDescent="0.25">
      <c r="A21" s="1"/>
      <c r="B21" s="1"/>
      <c r="C21" s="1"/>
      <c r="P21" s="1"/>
      <c r="Q21" s="1"/>
    </row>
    <row r="22" spans="1:17" x14ac:dyDescent="0.25">
      <c r="A22" s="1"/>
      <c r="B22" s="1"/>
      <c r="C22" s="1"/>
      <c r="P22" s="1"/>
      <c r="Q22" s="1"/>
    </row>
    <row r="23" spans="1:17" x14ac:dyDescent="0.25">
      <c r="A23" s="1"/>
      <c r="B23" s="1"/>
      <c r="C23" s="1"/>
      <c r="P23" s="1"/>
      <c r="Q23" s="1"/>
    </row>
    <row r="24" spans="1:17" x14ac:dyDescent="0.25">
      <c r="A24" s="1"/>
      <c r="B24" s="1"/>
      <c r="C24" s="1"/>
      <c r="P24" s="1"/>
      <c r="Q24" s="1"/>
    </row>
    <row r="25" spans="1:17" x14ac:dyDescent="0.25">
      <c r="A25" s="1"/>
      <c r="B25" s="1"/>
      <c r="C25" s="1"/>
      <c r="P25" s="1"/>
      <c r="Q25" s="1"/>
    </row>
    <row r="26" spans="1:17" x14ac:dyDescent="0.25">
      <c r="A26" s="1"/>
      <c r="B26" s="1"/>
      <c r="P26" s="1"/>
      <c r="Q26" s="1"/>
    </row>
    <row r="27" spans="1:17" x14ac:dyDescent="0.25">
      <c r="A27" s="1"/>
      <c r="B27" s="1"/>
      <c r="P27" s="1"/>
      <c r="Q27" s="1"/>
    </row>
    <row r="28" spans="1:17" x14ac:dyDescent="0.25">
      <c r="A28" s="1"/>
      <c r="B28" s="1"/>
      <c r="P28" s="1"/>
      <c r="Q28" s="1"/>
    </row>
    <row r="29" spans="1:17" x14ac:dyDescent="0.25">
      <c r="A29" s="1"/>
      <c r="B29" s="1"/>
      <c r="P29" s="1"/>
      <c r="Q29" s="1"/>
    </row>
    <row r="31" spans="1:17" x14ac:dyDescent="0.25">
      <c r="P31" s="1"/>
      <c r="Q31" s="1"/>
    </row>
    <row r="32" spans="1:17" x14ac:dyDescent="0.25">
      <c r="P32" s="1"/>
      <c r="Q32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115" zoomScaleNormal="115" workbookViewId="0">
      <selection activeCell="L1" sqref="L1"/>
    </sheetView>
  </sheetViews>
  <sheetFormatPr defaultRowHeight="15" x14ac:dyDescent="0.25"/>
  <sheetData>
    <row r="1" spans="1:15" x14ac:dyDescent="0.25"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/>
    </row>
    <row r="2" spans="1:15" x14ac:dyDescent="0.25">
      <c r="A2" s="1" t="s">
        <v>0</v>
      </c>
      <c r="B2" s="1" t="s">
        <v>1</v>
      </c>
      <c r="C2" s="1">
        <v>21.266481556794684</v>
      </c>
      <c r="D2">
        <v>26.588724794849202</v>
      </c>
      <c r="E2">
        <v>29.659233108160251</v>
      </c>
      <c r="F2">
        <v>27.042268268974691</v>
      </c>
      <c r="G2">
        <v>18.027126728832446</v>
      </c>
      <c r="H2">
        <v>67.220365180227304</v>
      </c>
      <c r="I2">
        <v>76.361730064640255</v>
      </c>
      <c r="J2">
        <v>66.759349199650885</v>
      </c>
      <c r="K2">
        <v>31.869951841742608</v>
      </c>
      <c r="L2">
        <v>16.030298523263482</v>
      </c>
      <c r="M2">
        <v>21.262040948737525</v>
      </c>
      <c r="N2">
        <v>21.981015959351787</v>
      </c>
    </row>
    <row r="3" spans="1:15" x14ac:dyDescent="0.25">
      <c r="A3" s="1" t="s">
        <v>62</v>
      </c>
      <c r="B3" s="1" t="s">
        <v>2</v>
      </c>
      <c r="C3" s="1">
        <v>1.7351486507999998</v>
      </c>
      <c r="D3">
        <v>1.7351486507999998</v>
      </c>
      <c r="E3">
        <v>1.7351486507999998</v>
      </c>
      <c r="F3">
        <v>2.3962199220000002</v>
      </c>
      <c r="G3">
        <v>2.3962199220000002</v>
      </c>
      <c r="H3">
        <v>2.3962199220000002</v>
      </c>
      <c r="I3">
        <v>2.3962199220000002</v>
      </c>
      <c r="J3">
        <v>2.3962199220000002</v>
      </c>
      <c r="K3">
        <v>2.3962199220000002</v>
      </c>
      <c r="L3">
        <v>2.3962199220000002</v>
      </c>
      <c r="M3">
        <v>1.7351486507999998</v>
      </c>
      <c r="N3">
        <v>1.7351486507999998</v>
      </c>
    </row>
    <row r="4" spans="1:15" x14ac:dyDescent="0.25">
      <c r="A4" s="1" t="s">
        <v>1</v>
      </c>
      <c r="B4" s="1" t="s">
        <v>62</v>
      </c>
      <c r="C4" s="1">
        <v>2.3769159599999998</v>
      </c>
      <c r="D4">
        <v>2.3769159599999998</v>
      </c>
      <c r="E4">
        <v>2.3769159599999998</v>
      </c>
      <c r="F4">
        <v>8.8748886000000002</v>
      </c>
      <c r="G4">
        <v>8.8748886000000002</v>
      </c>
      <c r="H4">
        <v>8.8748886000000002</v>
      </c>
      <c r="I4">
        <v>8.8748886000000002</v>
      </c>
      <c r="J4">
        <v>8.8748886000000002</v>
      </c>
      <c r="K4">
        <v>8.8748886000000002</v>
      </c>
      <c r="L4">
        <v>8.8748886000000002</v>
      </c>
      <c r="M4">
        <v>2.3769159599999998</v>
      </c>
      <c r="N4">
        <v>2.3769159599999998</v>
      </c>
    </row>
    <row r="5" spans="1:15" x14ac:dyDescent="0.25">
      <c r="A5" s="1" t="s">
        <v>1</v>
      </c>
      <c r="B5" s="1" t="s">
        <v>3</v>
      </c>
      <c r="C5" s="1">
        <v>18.889565596794682</v>
      </c>
      <c r="D5">
        <v>24.211808834849201</v>
      </c>
      <c r="E5">
        <v>27.282317148160253</v>
      </c>
      <c r="F5">
        <v>18.167379668974689</v>
      </c>
      <c r="G5">
        <v>9.1522381288324439</v>
      </c>
      <c r="H5">
        <v>58.345476580227306</v>
      </c>
      <c r="I5">
        <v>67.48684146464025</v>
      </c>
      <c r="J5">
        <v>57.884460599650886</v>
      </c>
      <c r="K5">
        <v>22.99506324174261</v>
      </c>
      <c r="L5">
        <v>7.1554099232634822</v>
      </c>
      <c r="M5">
        <v>18.885124988737523</v>
      </c>
      <c r="N5">
        <v>19.604099999351789</v>
      </c>
    </row>
    <row r="6" spans="1:15" x14ac:dyDescent="0.25">
      <c r="A6" s="1" t="s">
        <v>3</v>
      </c>
      <c r="B6" s="1" t="s">
        <v>2</v>
      </c>
      <c r="C6" s="1">
        <v>20.140594396794683</v>
      </c>
      <c r="D6">
        <v>25.589429834849202</v>
      </c>
      <c r="E6">
        <v>29.605656348160252</v>
      </c>
      <c r="F6">
        <v>24.214018868974691</v>
      </c>
      <c r="G6">
        <v>36.250415528832448</v>
      </c>
      <c r="H6">
        <v>89.472264580227318</v>
      </c>
      <c r="I6">
        <v>75.834480064640246</v>
      </c>
      <c r="J6">
        <v>61.965197399650883</v>
      </c>
      <c r="K6">
        <v>25.68328584174261</v>
      </c>
      <c r="L6">
        <v>9.2553511232634822</v>
      </c>
      <c r="M6">
        <v>20.620182788737523</v>
      </c>
      <c r="N6">
        <v>20.884915199351788</v>
      </c>
    </row>
    <row r="7" spans="1:15" x14ac:dyDescent="0.25">
      <c r="A7" s="1" t="s">
        <v>4</v>
      </c>
      <c r="B7" s="1" t="s">
        <v>3</v>
      </c>
      <c r="C7" s="1">
        <v>1.2510288000000001</v>
      </c>
      <c r="D7">
        <v>1.377621</v>
      </c>
      <c r="E7">
        <v>2.3233391999999999</v>
      </c>
      <c r="F7">
        <v>6.0466392000000004</v>
      </c>
      <c r="G7">
        <v>27.098177400000001</v>
      </c>
      <c r="H7">
        <v>31.126788000000001</v>
      </c>
      <c r="I7">
        <v>8.3476385999999998</v>
      </c>
      <c r="J7">
        <v>4.0807368000000004</v>
      </c>
      <c r="K7">
        <v>2.6882226000000005</v>
      </c>
      <c r="L7">
        <v>2.0999412</v>
      </c>
      <c r="M7">
        <v>1.7350578000000001</v>
      </c>
      <c r="N7">
        <v>1.2808151999999999</v>
      </c>
    </row>
    <row r="8" spans="1:15" x14ac:dyDescent="0.25">
      <c r="A8" s="1" t="s">
        <v>5</v>
      </c>
      <c r="B8" s="1" t="s">
        <v>63</v>
      </c>
      <c r="C8" s="1">
        <v>1.57515396</v>
      </c>
      <c r="D8">
        <v>0.97074875999999999</v>
      </c>
      <c r="E8">
        <v>0.36757703999999997</v>
      </c>
      <c r="F8">
        <v>3.1379731200000003</v>
      </c>
      <c r="G8">
        <v>42.490919040000001</v>
      </c>
      <c r="H8">
        <v>56.682106439999998</v>
      </c>
      <c r="I8">
        <v>59.722264595999995</v>
      </c>
      <c r="J8">
        <v>56.020529441999997</v>
      </c>
      <c r="K8">
        <v>43.83417876</v>
      </c>
      <c r="L8">
        <v>20.588014680000001</v>
      </c>
      <c r="M8">
        <v>5.6444044800000004</v>
      </c>
      <c r="N8">
        <v>1.9254622800000001</v>
      </c>
    </row>
    <row r="9" spans="1:15" x14ac:dyDescent="0.25">
      <c r="A9" s="1" t="s">
        <v>5</v>
      </c>
      <c r="B9" s="1" t="s">
        <v>6</v>
      </c>
      <c r="C9" s="1">
        <v>86.835487984061558</v>
      </c>
      <c r="D9">
        <v>74.518884826389936</v>
      </c>
      <c r="E9">
        <v>100.15601166587936</v>
      </c>
      <c r="F9">
        <v>111.02814828655981</v>
      </c>
      <c r="G9">
        <v>52.068423995801297</v>
      </c>
      <c r="H9">
        <v>39.339322815109291</v>
      </c>
      <c r="I9">
        <v>22.609912465408488</v>
      </c>
      <c r="J9">
        <v>12.276158880667648</v>
      </c>
      <c r="K9">
        <v>5.5198686135842028</v>
      </c>
      <c r="L9">
        <v>8.0384185042224914</v>
      </c>
      <c r="M9">
        <v>43.491045893527001</v>
      </c>
      <c r="N9">
        <v>73.36751755395828</v>
      </c>
    </row>
    <row r="10" spans="1:15" x14ac:dyDescent="0.25">
      <c r="A10" s="1" t="s">
        <v>63</v>
      </c>
      <c r="B10" s="1" t="s">
        <v>6</v>
      </c>
      <c r="C10" s="1">
        <v>1.1498623907999999</v>
      </c>
      <c r="D10">
        <v>0.70864659480000003</v>
      </c>
      <c r="E10">
        <v>0.26833123919999996</v>
      </c>
      <c r="F10">
        <v>0.84725274240000015</v>
      </c>
      <c r="G10">
        <v>11.472548140800001</v>
      </c>
      <c r="H10">
        <v>15.304168738800001</v>
      </c>
      <c r="I10">
        <v>16.125011440919998</v>
      </c>
      <c r="J10">
        <v>15.12554294934</v>
      </c>
      <c r="K10">
        <v>11.835228265200001</v>
      </c>
      <c r="L10">
        <v>5.5587639636000006</v>
      </c>
      <c r="M10">
        <v>4.1204152704000006</v>
      </c>
      <c r="N10">
        <v>1.4055874643999999</v>
      </c>
    </row>
    <row r="11" spans="1:15" x14ac:dyDescent="0.25">
      <c r="A11" s="1" t="s">
        <v>6</v>
      </c>
      <c r="B11" s="1" t="s">
        <v>7</v>
      </c>
      <c r="C11" s="1">
        <v>87.985350374861554</v>
      </c>
      <c r="D11">
        <v>75.227531421189937</v>
      </c>
      <c r="E11">
        <v>100.42434290507936</v>
      </c>
      <c r="F11">
        <v>111.87540102895981</v>
      </c>
      <c r="G11">
        <v>63.540972136601297</v>
      </c>
      <c r="H11">
        <v>54.643491553909293</v>
      </c>
      <c r="I11">
        <v>38.73492390632849</v>
      </c>
      <c r="J11">
        <v>27.401701830007646</v>
      </c>
      <c r="K11">
        <v>17.355096878784202</v>
      </c>
      <c r="L11">
        <v>13.597182467822492</v>
      </c>
      <c r="M11">
        <v>47.611461163927004</v>
      </c>
      <c r="N11">
        <v>74.773105018358279</v>
      </c>
    </row>
    <row r="12" spans="1:15" x14ac:dyDescent="0.25">
      <c r="A12" s="1" t="s">
        <v>7</v>
      </c>
      <c r="B12" s="1" t="s">
        <v>8</v>
      </c>
      <c r="C12" s="1">
        <v>87.985350374861554</v>
      </c>
      <c r="D12">
        <v>75.227531421189937</v>
      </c>
      <c r="E12">
        <v>100.42434290507936</v>
      </c>
      <c r="F12">
        <v>111.87540102895981</v>
      </c>
      <c r="G12">
        <v>63.540972136601297</v>
      </c>
      <c r="H12">
        <v>54.643491553909293</v>
      </c>
      <c r="I12">
        <v>38.73492390632849</v>
      </c>
      <c r="J12">
        <v>27.401701830007646</v>
      </c>
      <c r="K12">
        <v>17.355096878784202</v>
      </c>
      <c r="L12">
        <v>13.597182467822492</v>
      </c>
      <c r="M12">
        <v>47.611461163927004</v>
      </c>
      <c r="N12">
        <v>74.773105018358279</v>
      </c>
    </row>
    <row r="13" spans="1:15" x14ac:dyDescent="0.25">
      <c r="A13" s="1" t="s">
        <v>8</v>
      </c>
      <c r="B13" s="1" t="s">
        <v>9</v>
      </c>
      <c r="C13" s="1">
        <v>87.985350374861554</v>
      </c>
      <c r="D13">
        <v>75.227531421189937</v>
      </c>
      <c r="E13">
        <v>100.42434290507936</v>
      </c>
      <c r="F13">
        <v>111.87540102895981</v>
      </c>
      <c r="G13">
        <v>63.540972136601297</v>
      </c>
      <c r="H13">
        <v>54.643491553909293</v>
      </c>
      <c r="I13">
        <v>38.73492390632849</v>
      </c>
      <c r="J13">
        <v>27.401701830007646</v>
      </c>
      <c r="K13">
        <v>17.355096878784202</v>
      </c>
      <c r="L13">
        <v>13.597182467822492</v>
      </c>
      <c r="M13">
        <v>47.611461163927004</v>
      </c>
      <c r="N13">
        <v>74.773105018358279</v>
      </c>
    </row>
    <row r="14" spans="1:15" x14ac:dyDescent="0.25">
      <c r="A14" s="1" t="s">
        <v>9</v>
      </c>
      <c r="B14" s="1" t="s">
        <v>10</v>
      </c>
      <c r="C14" s="1">
        <v>87.985350374861554</v>
      </c>
      <c r="D14">
        <v>75.227531421189937</v>
      </c>
      <c r="E14">
        <v>100.42434290507936</v>
      </c>
      <c r="F14">
        <v>111.78383301295982</v>
      </c>
      <c r="G14">
        <v>63.174700072601297</v>
      </c>
      <c r="H14">
        <v>54.185651473909296</v>
      </c>
      <c r="I14">
        <v>38.185515810328482</v>
      </c>
      <c r="J14">
        <v>26.943861750007649</v>
      </c>
      <c r="K14">
        <v>17.080392830784206</v>
      </c>
      <c r="L14">
        <v>13.322478419822492</v>
      </c>
      <c r="M14">
        <v>47.611461163927004</v>
      </c>
      <c r="N14">
        <v>74.773105018358279</v>
      </c>
    </row>
    <row r="15" spans="1:15" x14ac:dyDescent="0.25">
      <c r="A15" s="1" t="s">
        <v>2</v>
      </c>
      <c r="B15" s="1" t="s">
        <v>5</v>
      </c>
      <c r="C15" s="1">
        <v>21.875743047594682</v>
      </c>
      <c r="D15">
        <v>27.324578485649202</v>
      </c>
      <c r="E15">
        <v>31.340804998960252</v>
      </c>
      <c r="F15">
        <v>26.610238790974691</v>
      </c>
      <c r="G15">
        <v>38.646635450832449</v>
      </c>
      <c r="H15">
        <v>91.868484502227318</v>
      </c>
      <c r="I15">
        <v>78.230699986640246</v>
      </c>
      <c r="J15">
        <v>64.36141732165089</v>
      </c>
      <c r="K15">
        <v>28.07950576374261</v>
      </c>
      <c r="L15">
        <v>11.651571045263482</v>
      </c>
      <c r="M15">
        <v>22.355331439537522</v>
      </c>
      <c r="N15">
        <v>22.620063850151787</v>
      </c>
    </row>
    <row r="16" spans="1:15" x14ac:dyDescent="0.25">
      <c r="A16" s="1" t="s">
        <v>11</v>
      </c>
      <c r="B16" s="1" t="s">
        <v>10</v>
      </c>
      <c r="C16" s="1">
        <v>6.7317368078333608</v>
      </c>
      <c r="D16">
        <v>3.2839556772726901</v>
      </c>
      <c r="E16">
        <v>13.925163529478301</v>
      </c>
      <c r="F16">
        <v>31.581079427014689</v>
      </c>
      <c r="G16">
        <v>47.032798316676441</v>
      </c>
      <c r="H16">
        <v>37.955378882219726</v>
      </c>
      <c r="I16">
        <v>24.298293367212672</v>
      </c>
      <c r="J16">
        <v>15.436825666635571</v>
      </c>
      <c r="K16">
        <v>22.68237866887214</v>
      </c>
      <c r="L16">
        <v>34.805462212182654</v>
      </c>
      <c r="M16">
        <v>13.552832953823799</v>
      </c>
      <c r="N16">
        <v>1.22869089965985</v>
      </c>
    </row>
    <row r="17" spans="1:14" x14ac:dyDescent="0.25">
      <c r="A17" s="1" t="s">
        <v>10</v>
      </c>
      <c r="B17" s="1" t="s">
        <v>12</v>
      </c>
      <c r="C17" s="1">
        <v>103.74904424963016</v>
      </c>
      <c r="D17">
        <v>84.724104217301289</v>
      </c>
      <c r="E17">
        <v>120.26597239956905</v>
      </c>
      <c r="F17">
        <v>148.65939841052946</v>
      </c>
      <c r="G17">
        <v>117.02233998179406</v>
      </c>
      <c r="H17">
        <v>100.83869432518392</v>
      </c>
      <c r="I17">
        <v>68.606884582515505</v>
      </c>
      <c r="J17">
        <v>47.329019819465486</v>
      </c>
      <c r="K17">
        <v>48.882422529656665</v>
      </c>
      <c r="L17">
        <v>57.737701710142382</v>
      </c>
      <c r="M17">
        <v>67.464065402977226</v>
      </c>
      <c r="N17">
        <v>81.531081122784755</v>
      </c>
    </row>
    <row r="18" spans="1:14" x14ac:dyDescent="0.25">
      <c r="A18" s="1" t="s">
        <v>12</v>
      </c>
      <c r="B18" s="1" t="s">
        <v>13</v>
      </c>
      <c r="C18" s="1">
        <v>103.74904424963016</v>
      </c>
      <c r="D18">
        <v>84.724104217301289</v>
      </c>
      <c r="E18">
        <v>120.26597239956905</v>
      </c>
      <c r="F18">
        <v>148.65939841052946</v>
      </c>
      <c r="G18">
        <v>117.02233998179406</v>
      </c>
      <c r="H18">
        <v>100.83869432518392</v>
      </c>
      <c r="I18">
        <v>68.606884582515505</v>
      </c>
      <c r="J18">
        <v>47.329019819465486</v>
      </c>
      <c r="K18">
        <v>48.882422529656665</v>
      </c>
      <c r="L18">
        <v>57.737701710142382</v>
      </c>
      <c r="M18">
        <v>67.464065402977226</v>
      </c>
      <c r="N18">
        <v>81.531081122784755</v>
      </c>
    </row>
    <row r="19" spans="1:14" x14ac:dyDescent="0.25">
      <c r="A19" s="1" t="s">
        <v>65</v>
      </c>
      <c r="B19" s="1" t="s">
        <v>10</v>
      </c>
      <c r="C19" s="1">
        <v>9.0319570669352522</v>
      </c>
      <c r="D19">
        <v>6.2126171188386596</v>
      </c>
      <c r="E19">
        <v>5.9164659650113967</v>
      </c>
      <c r="F19">
        <v>5.2944859705549812</v>
      </c>
      <c r="G19">
        <v>6.8148415925163333</v>
      </c>
      <c r="H19">
        <v>8.6976639690549042</v>
      </c>
      <c r="I19">
        <v>6.123075404974351</v>
      </c>
      <c r="J19">
        <v>4.9483324028222642</v>
      </c>
      <c r="K19">
        <v>9.1196510300003215</v>
      </c>
      <c r="L19">
        <v>9.6097610781372289</v>
      </c>
      <c r="M19">
        <v>6.2997712852264174</v>
      </c>
      <c r="N19">
        <v>5.5292852047666168</v>
      </c>
    </row>
    <row r="20" spans="1:14" x14ac:dyDescent="0.25">
      <c r="A20" s="1" t="s">
        <v>14</v>
      </c>
      <c r="B20" s="1" t="s">
        <v>5</v>
      </c>
      <c r="C20" s="1">
        <v>13.945639317472754</v>
      </c>
      <c r="D20">
        <v>6.4410525957601878</v>
      </c>
      <c r="E20">
        <v>12.334923448962448</v>
      </c>
      <c r="F20">
        <v>32.379444602217767</v>
      </c>
      <c r="G20">
        <v>28.114339665256601</v>
      </c>
      <c r="H20">
        <v>4.6107848328819721</v>
      </c>
      <c r="I20">
        <v>4.6508851707682268</v>
      </c>
      <c r="J20">
        <v>4.39311108101675</v>
      </c>
      <c r="K20">
        <v>6.7994660678133876</v>
      </c>
      <c r="L20">
        <v>5.5697719729958548</v>
      </c>
      <c r="M20">
        <v>5.9093347552591275</v>
      </c>
      <c r="N20">
        <v>24.885260590843963</v>
      </c>
    </row>
    <row r="21" spans="1:14" x14ac:dyDescent="0.25">
      <c r="A21" s="1" t="s">
        <v>15</v>
      </c>
      <c r="B21" s="1" t="s">
        <v>14</v>
      </c>
      <c r="C21" s="1">
        <v>2.168430252156976</v>
      </c>
      <c r="D21">
        <v>2.1488194838254531</v>
      </c>
      <c r="E21">
        <v>2.7125663663720214</v>
      </c>
      <c r="F21">
        <v>3.0655382876637085</v>
      </c>
      <c r="G21">
        <v>1.8541562225513974</v>
      </c>
      <c r="H21">
        <v>1.895437740675789</v>
      </c>
      <c r="I21">
        <v>2.6063550663682262</v>
      </c>
      <c r="J21">
        <v>2.52775628141675</v>
      </c>
      <c r="K21">
        <v>2.7777060674853185</v>
      </c>
      <c r="L21">
        <v>2.6828950225938195</v>
      </c>
      <c r="M21">
        <v>2.681094557033028</v>
      </c>
      <c r="N21">
        <v>2.5111645503452928</v>
      </c>
    </row>
    <row r="22" spans="1:14" x14ac:dyDescent="0.25">
      <c r="A22" s="1" t="s">
        <v>67</v>
      </c>
      <c r="B22" s="1" t="s">
        <v>14</v>
      </c>
      <c r="C22" s="1"/>
      <c r="G22">
        <v>1.1749637088000002</v>
      </c>
      <c r="H22">
        <v>2.1281230440000001</v>
      </c>
      <c r="I22">
        <v>2.0445301044000002</v>
      </c>
      <c r="J22">
        <v>1.8653547996000002</v>
      </c>
      <c r="K22">
        <v>0.71436994200000004</v>
      </c>
    </row>
    <row r="23" spans="1:14" x14ac:dyDescent="0.25">
      <c r="A23" s="1" t="s">
        <v>16</v>
      </c>
      <c r="B23" s="1" t="s">
        <v>14</v>
      </c>
      <c r="C23" s="1">
        <v>11.777209065315777</v>
      </c>
      <c r="D23">
        <v>4.2922331119347348</v>
      </c>
      <c r="E23">
        <v>9.6223570825904261</v>
      </c>
      <c r="F23">
        <v>29.313906314554057</v>
      </c>
      <c r="G23">
        <v>25.085219733905205</v>
      </c>
      <c r="H23">
        <v>0.5872240482061829</v>
      </c>
      <c r="K23">
        <v>3.3073900583280689</v>
      </c>
      <c r="L23">
        <v>2.8868769504020357</v>
      </c>
      <c r="M23">
        <v>3.2282401982260995</v>
      </c>
      <c r="N23">
        <v>22.374096040498671</v>
      </c>
    </row>
    <row r="24" spans="1:14" x14ac:dyDescent="0.25">
      <c r="A24" s="1" t="s">
        <v>16</v>
      </c>
      <c r="B24" s="1" t="s">
        <v>67</v>
      </c>
      <c r="C24" s="1"/>
      <c r="G24">
        <v>4.3517174400000007</v>
      </c>
      <c r="H24">
        <v>7.8819372000000003</v>
      </c>
      <c r="I24">
        <v>7.5723337199999996</v>
      </c>
      <c r="J24">
        <v>6.9087214800000005</v>
      </c>
      <c r="K24">
        <v>2.6458146</v>
      </c>
    </row>
    <row r="25" spans="1:14" x14ac:dyDescent="0.25">
      <c r="A25" s="1" t="s">
        <v>17</v>
      </c>
      <c r="B25" s="1" t="s">
        <v>15</v>
      </c>
      <c r="C25" s="1">
        <v>2.168430252156976</v>
      </c>
      <c r="D25">
        <v>2.1488194838254531</v>
      </c>
      <c r="E25">
        <v>2.7125663663720214</v>
      </c>
      <c r="F25">
        <v>3.0655382876637085</v>
      </c>
      <c r="G25">
        <v>1.8541562225513974</v>
      </c>
      <c r="H25">
        <v>1.895437740675789</v>
      </c>
      <c r="I25">
        <v>2.6063550663682262</v>
      </c>
      <c r="J25">
        <v>2.52775628141675</v>
      </c>
      <c r="K25">
        <v>2.7777060674853185</v>
      </c>
      <c r="L25">
        <v>2.6828950225938195</v>
      </c>
      <c r="M25">
        <v>2.681094557033028</v>
      </c>
      <c r="N25">
        <v>2.5111645503452928</v>
      </c>
    </row>
    <row r="26" spans="1:14" x14ac:dyDescent="0.25">
      <c r="A26" s="1" t="s">
        <v>18</v>
      </c>
      <c r="B26" s="1" t="s">
        <v>17</v>
      </c>
      <c r="C26" s="1">
        <v>2.168430252156976</v>
      </c>
      <c r="D26">
        <v>2.1488194838254531</v>
      </c>
      <c r="E26">
        <v>2.7125663663720214</v>
      </c>
      <c r="F26">
        <v>3.0655382876637085</v>
      </c>
      <c r="G26">
        <v>1.8541562225513974</v>
      </c>
      <c r="H26">
        <v>1.895437740675789</v>
      </c>
      <c r="I26">
        <v>2.6063550663682262</v>
      </c>
      <c r="J26">
        <v>2.52775628141675</v>
      </c>
      <c r="K26">
        <v>2.7777060674853185</v>
      </c>
      <c r="L26">
        <v>2.6828950225938195</v>
      </c>
      <c r="M26">
        <v>2.681094557033028</v>
      </c>
      <c r="N26">
        <v>2.5111645503452928</v>
      </c>
    </row>
    <row r="27" spans="1:14" x14ac:dyDescent="0.25">
      <c r="A27" s="1" t="s">
        <v>19</v>
      </c>
      <c r="B27" s="1" t="s">
        <v>16</v>
      </c>
      <c r="C27" s="1">
        <v>4.3078138422486703</v>
      </c>
      <c r="D27">
        <v>3.1654875679145968</v>
      </c>
      <c r="E27">
        <v>11.500828462767302</v>
      </c>
      <c r="F27">
        <v>27.730131511028929</v>
      </c>
      <c r="G27">
        <v>30.199372672145209</v>
      </c>
      <c r="H27">
        <v>16.087318208610853</v>
      </c>
      <c r="I27">
        <v>7.7000165008375019</v>
      </c>
      <c r="J27">
        <v>6.1395460288241255</v>
      </c>
      <c r="K27">
        <v>6.5250312820080687</v>
      </c>
      <c r="L27">
        <v>6.7039071004416835</v>
      </c>
      <c r="M27">
        <v>8.5791774389536961</v>
      </c>
      <c r="N27">
        <v>9.5779552734114262</v>
      </c>
    </row>
    <row r="28" spans="1:14" x14ac:dyDescent="0.25">
      <c r="A28" s="1" t="s">
        <v>20</v>
      </c>
      <c r="B28" s="1" t="s">
        <v>19</v>
      </c>
      <c r="C28" s="1">
        <v>4.3078138422486703</v>
      </c>
      <c r="D28">
        <v>3.1654875679145968</v>
      </c>
      <c r="E28">
        <v>11.500828462767302</v>
      </c>
      <c r="F28">
        <v>27.730131511028929</v>
      </c>
      <c r="G28">
        <v>30.199372672145209</v>
      </c>
      <c r="H28">
        <v>16.087318208610853</v>
      </c>
      <c r="I28">
        <v>7.7000165008375019</v>
      </c>
      <c r="J28">
        <v>6.1395460288241255</v>
      </c>
      <c r="K28">
        <v>6.5250312820080687</v>
      </c>
      <c r="L28">
        <v>6.7039071004416835</v>
      </c>
      <c r="M28">
        <v>8.5791774389536961</v>
      </c>
      <c r="N28">
        <v>9.5779552734114262</v>
      </c>
    </row>
    <row r="29" spans="1:14" x14ac:dyDescent="0.25">
      <c r="A29" s="1" t="s">
        <v>21</v>
      </c>
      <c r="B29" s="1" t="s">
        <v>20</v>
      </c>
      <c r="C29" s="1">
        <v>5.6054618370931806</v>
      </c>
      <c r="D29">
        <v>1.3347995730700863</v>
      </c>
      <c r="E29">
        <v>13.331516457611812</v>
      </c>
      <c r="F29">
        <v>27.730131511028929</v>
      </c>
      <c r="G29">
        <v>30.199372672145209</v>
      </c>
      <c r="H29">
        <v>16.087318208610853</v>
      </c>
      <c r="I29">
        <v>7.7000165008375019</v>
      </c>
      <c r="J29">
        <v>6.1395460288241255</v>
      </c>
      <c r="K29">
        <v>6.5250312820080687</v>
      </c>
      <c r="L29">
        <v>6.7039071004416835</v>
      </c>
      <c r="M29">
        <v>7.2815294441091858</v>
      </c>
      <c r="N29">
        <v>6.5779552734114262</v>
      </c>
    </row>
    <row r="30" spans="1:14" x14ac:dyDescent="0.25">
      <c r="A30" s="1" t="s">
        <v>116</v>
      </c>
      <c r="B30" s="1" t="s">
        <v>5</v>
      </c>
      <c r="C30" s="1">
        <v>52.589259578994131</v>
      </c>
      <c r="D30">
        <v>41.72400250498054</v>
      </c>
      <c r="E30">
        <v>56.847860257956654</v>
      </c>
      <c r="F30">
        <v>55.268006029367349</v>
      </c>
      <c r="G30">
        <v>28.164639983712245</v>
      </c>
      <c r="K30">
        <v>14.749779590028204</v>
      </c>
      <c r="L30">
        <v>11.679794213963156</v>
      </c>
      <c r="M30">
        <v>20.870784178730354</v>
      </c>
      <c r="N30">
        <v>27.787655392962531</v>
      </c>
    </row>
    <row r="31" spans="1:14" x14ac:dyDescent="0.25">
      <c r="A31" s="1" t="s">
        <v>22</v>
      </c>
      <c r="B31" s="1" t="s">
        <v>0</v>
      </c>
      <c r="C31" s="1">
        <v>21.266481556794684</v>
      </c>
      <c r="D31">
        <v>26.588724794849202</v>
      </c>
      <c r="E31">
        <v>29.659233108160251</v>
      </c>
      <c r="F31">
        <v>27.04371424017469</v>
      </c>
      <c r="G31">
        <v>18.032910613632446</v>
      </c>
      <c r="H31">
        <v>67.227595036227299</v>
      </c>
      <c r="I31">
        <v>76.37040589184025</v>
      </c>
      <c r="J31">
        <v>66.76657905565088</v>
      </c>
      <c r="K31">
        <v>31.874289755342609</v>
      </c>
      <c r="L31">
        <v>16.034636436863483</v>
      </c>
      <c r="M31">
        <v>21.262040948737525</v>
      </c>
      <c r="N31">
        <v>21.981015959351787</v>
      </c>
    </row>
    <row r="32" spans="1:14" x14ac:dyDescent="0.25">
      <c r="A32" s="1"/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>
      <selection activeCell="F18" sqref="F18"/>
    </sheetView>
  </sheetViews>
  <sheetFormatPr defaultRowHeight="15" x14ac:dyDescent="0.25"/>
  <sheetData>
    <row r="1" spans="1:13" x14ac:dyDescent="0.25">
      <c r="A1" t="s">
        <v>91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25">
      <c r="A2" t="s">
        <v>62</v>
      </c>
      <c r="B2">
        <f>demandReq!B2*810.714402</f>
        <v>1927.0000011156556</v>
      </c>
      <c r="C2">
        <f>demandReq!C2*810.714402</f>
        <v>1927.0000011156556</v>
      </c>
      <c r="D2">
        <f>demandReq!D2*810.714402</f>
        <v>1927.0000011156556</v>
      </c>
      <c r="E2">
        <f>demandReq!E2*810.714402</f>
        <v>7195.0000041656167</v>
      </c>
      <c r="F2">
        <f>demandReq!F2*810.714402</f>
        <v>7195.0000041656167</v>
      </c>
      <c r="G2">
        <f>demandReq!G2*810.714402</f>
        <v>7195.0000041656167</v>
      </c>
      <c r="H2">
        <f>demandReq!H2*810.714402</f>
        <v>7195.0000041656167</v>
      </c>
      <c r="I2">
        <f>demandReq!I2*810.714402</f>
        <v>7195.0000041656167</v>
      </c>
      <c r="J2">
        <f>demandReq!J2*810.714402</f>
        <v>7195.0000041656167</v>
      </c>
      <c r="K2">
        <f>demandReq!K2*810.714402</f>
        <v>7195.0000041656167</v>
      </c>
      <c r="L2">
        <f>demandReq!L2*810.714402</f>
        <v>1927.0000011156556</v>
      </c>
      <c r="M2">
        <f>demandReq!M2*810.714402</f>
        <v>1927.0000011156556</v>
      </c>
    </row>
    <row r="3" spans="1:13" x14ac:dyDescent="0.25">
      <c r="A3" t="s">
        <v>63</v>
      </c>
      <c r="B3">
        <f>demandReq!B3*810.714402</f>
        <v>1277.0000007393319</v>
      </c>
      <c r="C3">
        <f>demandReq!C3*810.714402</f>
        <v>787.0000004556415</v>
      </c>
      <c r="D3">
        <f>demandReq!D3*810.714402</f>
        <v>298.00000017253001</v>
      </c>
      <c r="E3">
        <f>demandReq!E3*810.714402</f>
        <v>2544.0000014728744</v>
      </c>
      <c r="F3">
        <f>demandReq!F3*810.714402</f>
        <v>34448.000019944011</v>
      </c>
      <c r="G3">
        <f>demandReq!G3*810.714402</f>
        <v>45953.000026604946</v>
      </c>
      <c r="H3">
        <f>demandReq!H3*810.714402</f>
        <v>50966.000029507275</v>
      </c>
      <c r="I3">
        <f>demandReq!I3*810.714402</f>
        <v>47807.000027678339</v>
      </c>
      <c r="J3">
        <f>demandReq!J3*810.714402</f>
        <v>35537.000020574502</v>
      </c>
      <c r="K3">
        <f>demandReq!K3*810.714402</f>
        <v>16691.000009663421</v>
      </c>
      <c r="L3">
        <f>demandReq!L3*810.714402</f>
        <v>4576.0000026493208</v>
      </c>
      <c r="M3">
        <f>demandReq!M3*810.714402</f>
        <v>1561.0000009037565</v>
      </c>
    </row>
    <row r="4" spans="1:13" x14ac:dyDescent="0.25">
      <c r="A4" t="s">
        <v>64</v>
      </c>
      <c r="B4">
        <f>demandReq!B4*810.714402</f>
        <v>0</v>
      </c>
      <c r="C4">
        <f>demandReq!C4*810.714402</f>
        <v>0</v>
      </c>
      <c r="D4">
        <f>demandReq!D4*810.714402</f>
        <v>0</v>
      </c>
      <c r="E4">
        <f>demandReq!E4*810.714402</f>
        <v>0</v>
      </c>
      <c r="F4">
        <f>demandReq!F4*810.714402</f>
        <v>0</v>
      </c>
      <c r="G4">
        <f>demandReq!G4*810.714402</f>
        <v>0</v>
      </c>
      <c r="H4">
        <f>demandReq!H4*810.714402</f>
        <v>0</v>
      </c>
      <c r="I4">
        <f>demandReq!I4*810.714402</f>
        <v>0</v>
      </c>
      <c r="J4">
        <f>demandReq!J4*810.714402</f>
        <v>0</v>
      </c>
      <c r="K4">
        <f>demandReq!K4*810.714402</f>
        <v>0</v>
      </c>
      <c r="L4">
        <f>demandReq!L4*810.714402</f>
        <v>0</v>
      </c>
      <c r="M4">
        <f>demandReq!M4*810.714402</f>
        <v>0</v>
      </c>
    </row>
    <row r="5" spans="1:13" x14ac:dyDescent="0.25">
      <c r="A5" t="s">
        <v>87</v>
      </c>
      <c r="B5">
        <f>demandReq!B5*810.714402</f>
        <v>0</v>
      </c>
      <c r="C5">
        <f>demandReq!C5*810.714402</f>
        <v>0</v>
      </c>
      <c r="D5">
        <f>demandReq!D5*810.714402</f>
        <v>0</v>
      </c>
      <c r="E5">
        <f>demandReq!E5*810.714402</f>
        <v>0</v>
      </c>
      <c r="F5">
        <f>demandReq!F5*810.714402</f>
        <v>0</v>
      </c>
      <c r="G5">
        <f>demandReq!G5*810.714402</f>
        <v>0</v>
      </c>
      <c r="H5">
        <f>demandReq!H5*810.714402</f>
        <v>0</v>
      </c>
      <c r="I5">
        <f>demandReq!I5*810.714402</f>
        <v>0</v>
      </c>
      <c r="J5">
        <f>demandReq!J5*810.714402</f>
        <v>0</v>
      </c>
      <c r="K5">
        <f>demandReq!K5*810.714402</f>
        <v>0</v>
      </c>
      <c r="L5">
        <f>demandReq!L5*810.714402</f>
        <v>0</v>
      </c>
      <c r="M5">
        <f>demandReq!M5*810.714402</f>
        <v>0</v>
      </c>
    </row>
    <row r="6" spans="1:13" x14ac:dyDescent="0.25">
      <c r="A6" t="s">
        <v>88</v>
      </c>
      <c r="B6">
        <f>demandReq!B6*810.714402</f>
        <v>0</v>
      </c>
      <c r="C6">
        <f>demandReq!C6*810.714402</f>
        <v>0</v>
      </c>
      <c r="D6">
        <f>demandReq!D6*810.714402</f>
        <v>0</v>
      </c>
      <c r="E6">
        <f>demandReq!E6*810.714402</f>
        <v>0</v>
      </c>
      <c r="F6">
        <f>demandReq!F6*810.714402</f>
        <v>0</v>
      </c>
      <c r="G6">
        <f>demandReq!G6*810.714402</f>
        <v>0</v>
      </c>
      <c r="H6">
        <f>demandReq!H6*810.714402</f>
        <v>0</v>
      </c>
      <c r="I6">
        <f>demandReq!I6*810.714402</f>
        <v>0</v>
      </c>
      <c r="J6">
        <f>demandReq!J6*810.714402</f>
        <v>0</v>
      </c>
      <c r="K6">
        <f>demandReq!K6*810.714402</f>
        <v>0</v>
      </c>
      <c r="L6">
        <f>demandReq!L6*810.714402</f>
        <v>0</v>
      </c>
      <c r="M6">
        <f>demandReq!M6*810.714402</f>
        <v>0</v>
      </c>
    </row>
    <row r="7" spans="1:13" x14ac:dyDescent="0.25">
      <c r="A7" t="s">
        <v>67</v>
      </c>
      <c r="B7">
        <f>demandReq!B7*810.714402</f>
        <v>0</v>
      </c>
      <c r="C7">
        <f>demandReq!C7*810.714402</f>
        <v>0</v>
      </c>
      <c r="D7">
        <f>demandReq!D7*810.714402</f>
        <v>0</v>
      </c>
      <c r="E7">
        <f>demandReq!E7*810.714402</f>
        <v>0</v>
      </c>
      <c r="F7">
        <f>demandReq!F7*810.714402</f>
        <v>3528.0000020425714</v>
      </c>
      <c r="G7">
        <f>demandReq!G7*810.714402</f>
        <v>6390.0000036995543</v>
      </c>
      <c r="H7">
        <f>demandReq!H7*810.714402</f>
        <v>6139.0000035542344</v>
      </c>
      <c r="I7">
        <f>demandReq!I7*810.714402</f>
        <v>5601.0000032427552</v>
      </c>
      <c r="J7">
        <f>demandReq!J7*810.714402</f>
        <v>2145.0000012418691</v>
      </c>
      <c r="K7">
        <f>demandReq!K7*810.714402</f>
        <v>0</v>
      </c>
      <c r="L7">
        <f>demandReq!L7*810.714402</f>
        <v>0</v>
      </c>
      <c r="M7">
        <f>demandReq!M7*810.714402</f>
        <v>0</v>
      </c>
    </row>
    <row r="8" spans="1:13" x14ac:dyDescent="0.25">
      <c r="A8" t="s">
        <v>66</v>
      </c>
      <c r="B8">
        <f>demandReq!B8*810.714402</f>
        <v>0</v>
      </c>
      <c r="C8">
        <f>demandReq!C8*810.714402</f>
        <v>0</v>
      </c>
      <c r="D8">
        <f>demandReq!D8*810.714402</f>
        <v>0</v>
      </c>
      <c r="E8">
        <f>demandReq!E8*810.714402</f>
        <v>0</v>
      </c>
      <c r="F8">
        <f>demandReq!F8*810.714402</f>
        <v>0</v>
      </c>
      <c r="G8">
        <f>demandReq!G8*810.714402</f>
        <v>0</v>
      </c>
      <c r="H8">
        <f>demandReq!H8*810.714402</f>
        <v>0</v>
      </c>
      <c r="I8">
        <f>demandReq!I8*810.714402</f>
        <v>0</v>
      </c>
      <c r="J8">
        <f>demandReq!J8*810.714402</f>
        <v>0</v>
      </c>
      <c r="K8">
        <f>demandReq!K8*810.714402</f>
        <v>0</v>
      </c>
      <c r="L8">
        <f>demandReq!L8*810.714402</f>
        <v>0</v>
      </c>
      <c r="M8">
        <f>demandReq!M8*810.714402</f>
        <v>0</v>
      </c>
    </row>
    <row r="9" spans="1:13" x14ac:dyDescent="0.25">
      <c r="A9" t="s">
        <v>89</v>
      </c>
      <c r="B9">
        <f>demandReq!B9*810.714402</f>
        <v>0</v>
      </c>
      <c r="C9">
        <f>demandReq!C9*810.714402</f>
        <v>0</v>
      </c>
      <c r="D9">
        <f>demandReq!D9*810.714402</f>
        <v>0</v>
      </c>
      <c r="E9">
        <f>demandReq!E9*810.714402</f>
        <v>0</v>
      </c>
      <c r="F9">
        <f>demandReq!F9*810.714402</f>
        <v>0</v>
      </c>
      <c r="G9">
        <f>demandReq!G9*810.714402</f>
        <v>0</v>
      </c>
      <c r="H9">
        <f>demandReq!H9*810.714402</f>
        <v>0</v>
      </c>
      <c r="I9">
        <f>demandReq!I9*810.714402</f>
        <v>0</v>
      </c>
      <c r="J9">
        <f>demandReq!J9*810.714402</f>
        <v>0</v>
      </c>
      <c r="K9">
        <f>demandReq!K9*810.714402</f>
        <v>0</v>
      </c>
      <c r="L9">
        <f>demandReq!L9*810.714402</f>
        <v>0</v>
      </c>
      <c r="M9">
        <f>demandReq!M9*810.714402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>
      <selection activeCell="J7" sqref="J7"/>
    </sheetView>
  </sheetViews>
  <sheetFormatPr defaultRowHeight="15" x14ac:dyDescent="0.25"/>
  <sheetData>
    <row r="1" spans="1:13" x14ac:dyDescent="0.25">
      <c r="A1" t="s">
        <v>91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25">
      <c r="A2" t="s">
        <v>62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</row>
    <row r="3" spans="1:13" x14ac:dyDescent="0.25">
      <c r="A3" t="s">
        <v>63</v>
      </c>
      <c r="B3">
        <f>1575153.96/1000000</f>
        <v>1.57515396</v>
      </c>
      <c r="C3">
        <f>970748.76/1000000</f>
        <v>0.97074875999999999</v>
      </c>
      <c r="D3">
        <f>367577.04/1000000</f>
        <v>0.36757703999999997</v>
      </c>
      <c r="E3">
        <v>3.1379731200000003</v>
      </c>
      <c r="F3">
        <v>42.490919040000001</v>
      </c>
      <c r="G3">
        <v>56.682106439999998</v>
      </c>
      <c r="H3">
        <v>62.86554168</v>
      </c>
      <c r="I3">
        <v>58.968978360000001</v>
      </c>
      <c r="J3">
        <v>43.83417876</v>
      </c>
      <c r="K3">
        <v>20.588014680000001</v>
      </c>
      <c r="L3">
        <v>5.6444044800000004</v>
      </c>
      <c r="M3">
        <v>1.9254622800000001</v>
      </c>
    </row>
    <row r="4" spans="1:13" x14ac:dyDescent="0.25">
      <c r="A4" t="s">
        <v>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67</v>
      </c>
      <c r="B7">
        <v>0</v>
      </c>
      <c r="C7">
        <v>0</v>
      </c>
      <c r="D7">
        <v>0</v>
      </c>
      <c r="E7">
        <v>0</v>
      </c>
      <c r="F7">
        <v>4.3517174400000007</v>
      </c>
      <c r="G7">
        <v>7.8819372000000003</v>
      </c>
      <c r="H7">
        <v>7.5723337199999996</v>
      </c>
      <c r="I7">
        <v>6.9087214800000005</v>
      </c>
      <c r="J7">
        <v>2.6458146</v>
      </c>
      <c r="K7">
        <v>0</v>
      </c>
      <c r="L7">
        <v>0</v>
      </c>
      <c r="M7">
        <v>0</v>
      </c>
    </row>
    <row r="8" spans="1:13" x14ac:dyDescent="0.25">
      <c r="A8" t="s">
        <v>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L5" sqref="L5"/>
    </sheetView>
  </sheetViews>
  <sheetFormatPr defaultRowHeight="15" x14ac:dyDescent="0.25"/>
  <sheetData>
    <row r="1" spans="1:14" x14ac:dyDescent="0.25">
      <c r="A1" t="s">
        <v>91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t="s">
        <v>158</v>
      </c>
    </row>
    <row r="2" spans="1:14" x14ac:dyDescent="0.25">
      <c r="A2" s="1" t="s">
        <v>0</v>
      </c>
      <c r="B2">
        <f>RR!B2*Q_Sim!$S$3</f>
        <v>285.58602149971534</v>
      </c>
      <c r="C2">
        <f>RR!C2*Q_Sim!$S$3</f>
        <v>357.05803569964405</v>
      </c>
      <c r="D2">
        <f>RR!D2*Q_Sim!$S$3</f>
        <v>398.29166669960296</v>
      </c>
      <c r="E2">
        <f>RR!E2*Q_Sim!$S$3</f>
        <v>363.14863775841638</v>
      </c>
      <c r="F2">
        <f>RR!F2*Q_Sim!$S$3</f>
        <v>242.08496303487235</v>
      </c>
      <c r="G2">
        <f>RR!G2*Q_Sim!$S$3</f>
        <v>902.69735519299229</v>
      </c>
      <c r="H2">
        <f>RR!H2*Q_Sim!$S$3</f>
        <v>1025.456073951648</v>
      </c>
      <c r="I2">
        <f>RR!I2*Q_Sim!$S$3</f>
        <v>896.50640539299843</v>
      </c>
      <c r="J2">
        <f>RR!J2*Q_Sim!$S$3</f>
        <v>427.97924647590861</v>
      </c>
      <c r="K2">
        <f>RR!K2*Q_Sim!$S$3</f>
        <v>215.26970347612061</v>
      </c>
      <c r="L2">
        <f>RR!L2*Q_Sim!$S$3</f>
        <v>285.5263888997153</v>
      </c>
      <c r="M2">
        <f>RR!M2*Q_Sim!$S$3</f>
        <v>295.18145159970572</v>
      </c>
      <c r="N2" t="str">
        <f>"http://bearriverfellows.usu.edu/wash/2005v2/"&amp;A2&amp;"R.jpg"</f>
        <v>http://bearriverfellows.usu.edu/wash/2005v2/j1R.jpg</v>
      </c>
    </row>
    <row r="3" spans="1:14" x14ac:dyDescent="0.25">
      <c r="A3" s="1" t="s">
        <v>5</v>
      </c>
      <c r="B3">
        <f>RR!B3*Q_Sim!$S$3</f>
        <v>1187.2600281156213</v>
      </c>
      <c r="C3">
        <f>RR!C3*Q_Sim!$S$3</f>
        <v>1013.744754290129</v>
      </c>
      <c r="D3">
        <f>RR!D3*Q_Sim!$S$3</f>
        <v>1349.9239020200546</v>
      </c>
      <c r="E3">
        <f>RR!E3*Q_Sim!$S$3</f>
        <v>1533.1284733433386</v>
      </c>
      <c r="F3">
        <f>RR!F3*Q_Sim!$S$3</f>
        <v>1269.8304842341543</v>
      </c>
      <c r="G3">
        <f>RR!G3*Q_Sim!$S$3</f>
        <v>1289.4647328684009</v>
      </c>
      <c r="H3">
        <f>RR!H3*Q_Sim!$S$3</f>
        <v>1105.6327688989695</v>
      </c>
      <c r="I3">
        <f>RR!I3*Q_Sim!$S$3</f>
        <v>917.1512197533666</v>
      </c>
      <c r="J3">
        <f>RR!J3*Q_Sim!$S$3</f>
        <v>662.77188338317592</v>
      </c>
      <c r="K3">
        <f>RR!K3*Q_Sim!$S$3</f>
        <v>384.42227224923818</v>
      </c>
      <c r="L3">
        <f>RR!L3*Q_Sim!$S$3</f>
        <v>659.8363602976392</v>
      </c>
      <c r="M3">
        <f>RR!M3*Q_Sim!$S$3</f>
        <v>1011.1039054680068</v>
      </c>
      <c r="N3" t="str">
        <f>"http://bearriverfellows.usu.edu/wash/2005v2/"&amp;A3&amp;"R.jpg"</f>
        <v>http://bearriverfellows.usu.edu/wash/2005v2/j7R.jpg</v>
      </c>
    </row>
    <row r="4" spans="1:14" x14ac:dyDescent="0.25">
      <c r="A4" s="1" t="s">
        <v>9</v>
      </c>
      <c r="B4">
        <f>RR!B4*Q_Sim!$S$3</f>
        <v>1181.5488188165732</v>
      </c>
      <c r="C4">
        <f>RR!C4*Q_Sim!$S$3</f>
        <v>1010.2250035318277</v>
      </c>
      <c r="D4">
        <f>RR!D4*Q_Sim!$S$3</f>
        <v>1348.591137438131</v>
      </c>
      <c r="E4">
        <f>RR!E4*Q_Sim!$S$3</f>
        <v>1501.1368971826926</v>
      </c>
      <c r="F4">
        <f>RR!F4*Q_Sim!$S$3</f>
        <v>848.3684151037944</v>
      </c>
      <c r="G4">
        <f>RR!G4*Q_Sim!$S$3</f>
        <v>727.65514057776772</v>
      </c>
      <c r="H4">
        <f>RR!H4*Q_Sim!$S$3</f>
        <v>512.79049193268827</v>
      </c>
      <c r="I4">
        <f>RR!I4*Q_Sim!$S$3</f>
        <v>361.82714383068884</v>
      </c>
      <c r="J4">
        <f>RR!J4*Q_Sim!$S$3</f>
        <v>229.37134293554149</v>
      </c>
      <c r="K4">
        <f>RR!K4*Q_Sim!$S$3</f>
        <v>178.90658585304658</v>
      </c>
      <c r="L4">
        <f>RR!L4*Q_Sim!$S$3</f>
        <v>639.37082094568655</v>
      </c>
      <c r="M4">
        <f>RR!M4*Q_Sim!$S$3</f>
        <v>1004.1225446881995</v>
      </c>
      <c r="N4" t="str">
        <f>"http://bearriverfellows.usu.edu/wash/2005v2/"&amp;A4&amp;"R.jpg"</f>
        <v>http://bearriverfellows.usu.edu/wash/2005v2/j17R.jpg</v>
      </c>
    </row>
    <row r="5" spans="1:14" x14ac:dyDescent="0.25">
      <c r="A5" s="1" t="s">
        <v>16</v>
      </c>
      <c r="B5">
        <f>RR!B5*Q_Sim!$S$3</f>
        <v>158.15527699546982</v>
      </c>
      <c r="C5">
        <f>RR!C5*Q_Sim!$S$3</f>
        <v>57.64008373990464</v>
      </c>
      <c r="D5">
        <f>RR!D5*Q_Sim!$S$3</f>
        <v>129.217927720094</v>
      </c>
      <c r="E5">
        <f>RR!E5*Q_Sim!$S$3</f>
        <v>393.65429850873096</v>
      </c>
      <c r="F5">
        <f>RR!F5*Q_Sim!$S$3</f>
        <v>395.30647089794121</v>
      </c>
      <c r="G5">
        <f>RR!G5*Q_Sim!$S$3</f>
        <v>113.73174541615678</v>
      </c>
      <c r="H5">
        <f>RR!H5*Q_Sim!$S$3</f>
        <v>101.68831429814017</v>
      </c>
      <c r="I5">
        <f>RR!I5*Q_Sim!$S$3</f>
        <v>92.776714185353185</v>
      </c>
      <c r="J5">
        <f>RR!J5*Q_Sim!$S$3</f>
        <v>79.945148848671835</v>
      </c>
      <c r="K5">
        <f>RR!K5*Q_Sim!$S$3</f>
        <v>38.767658891892928</v>
      </c>
      <c r="L5">
        <f>RR!L5*Q_Sim!$S$3</f>
        <v>43.351800917076588</v>
      </c>
      <c r="M5">
        <f>RR!M5*Q_Sim!$S$3</f>
        <v>300.46009518753783</v>
      </c>
      <c r="N5" t="str">
        <f>"http://bearriverfellows.usu.edu/wash/2005v2/"&amp;A5&amp;"R.jpg"</f>
        <v>http://bearriverfellows.usu.edu/wash/2005v2/j29R.jpg</v>
      </c>
    </row>
    <row r="6" spans="1:14" x14ac:dyDescent="0.25">
      <c r="A6" s="1" t="s">
        <v>20</v>
      </c>
      <c r="B6">
        <f>RR!B6*Q_Sim!$S$3</f>
        <v>57.849316224861475</v>
      </c>
      <c r="C6">
        <f>RR!C6*Q_Sim!$S$3</f>
        <v>42.509100445847082</v>
      </c>
      <c r="D6">
        <f>RR!D6*Q_Sim!$S$3</f>
        <v>154.44378214895656</v>
      </c>
      <c r="E6">
        <f>RR!E6*Q_Sim!$S$3</f>
        <v>372.3859027996287</v>
      </c>
      <c r="F6">
        <f>RR!F6*Q_Sim!$S$3</f>
        <v>405.54516129959569</v>
      </c>
      <c r="G6">
        <f>RR!G6*Q_Sim!$S$3</f>
        <v>216.03541664978465</v>
      </c>
      <c r="H6">
        <f>RR!H6*Q_Sim!$S$3</f>
        <v>103.40295699989692</v>
      </c>
      <c r="I6">
        <f>RR!I6*Q_Sim!$S$3</f>
        <v>82.447513449917793</v>
      </c>
      <c r="J6">
        <f>RR!J6*Q_Sim!$S$3</f>
        <v>87.624166649912652</v>
      </c>
      <c r="K6">
        <f>RR!K6*Q_Sim!$S$3</f>
        <v>90.026276899910258</v>
      </c>
      <c r="L6">
        <f>RR!L6*Q_Sim!$S$3</f>
        <v>115.20914477496599</v>
      </c>
      <c r="M6">
        <f>RR!M6*Q_Sim!$S$3</f>
        <v>128.62165908031193</v>
      </c>
      <c r="N6" t="str">
        <f>"http://bearriverfellows.usu.edu/wash/2005v2/"&amp;A6&amp;"R.jpg"</f>
        <v>http://bearriverfellows.usu.edu/wash/2005v2/j33R.jpg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5" sqref="M5"/>
    </sheetView>
  </sheetViews>
  <sheetFormatPr defaultRowHeight="15" x14ac:dyDescent="0.25"/>
  <cols>
    <col min="14" max="14" width="51" bestFit="1" customWidth="1"/>
  </cols>
  <sheetData>
    <row r="1" spans="1:13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</row>
    <row r="2" spans="1:13" x14ac:dyDescent="0.25">
      <c r="A2" s="1" t="s">
        <v>0</v>
      </c>
      <c r="B2">
        <v>21.266481556794684</v>
      </c>
      <c r="C2">
        <v>26.588724794849202</v>
      </c>
      <c r="D2">
        <v>29.659233108160251</v>
      </c>
      <c r="E2">
        <v>27.042268268974691</v>
      </c>
      <c r="F2">
        <v>18.027126728832446</v>
      </c>
      <c r="G2">
        <v>67.220365180227304</v>
      </c>
      <c r="H2">
        <v>76.361730064640255</v>
      </c>
      <c r="I2">
        <v>66.759349199650885</v>
      </c>
      <c r="J2">
        <v>31.869951841742608</v>
      </c>
      <c r="K2">
        <v>16.030298523263482</v>
      </c>
      <c r="L2">
        <v>21.262040948737525</v>
      </c>
      <c r="M2">
        <v>21.981015959351787</v>
      </c>
    </row>
    <row r="3" spans="1:13" x14ac:dyDescent="0.25">
      <c r="A3" s="1" t="s">
        <v>5</v>
      </c>
      <c r="B3">
        <v>88.410641944061567</v>
      </c>
      <c r="C3">
        <v>75.489633586389928</v>
      </c>
      <c r="D3">
        <v>100.52358870587936</v>
      </c>
      <c r="E3">
        <v>114.16612140655981</v>
      </c>
      <c r="F3">
        <v>94.559343035801291</v>
      </c>
      <c r="G3">
        <v>96.021429255109283</v>
      </c>
      <c r="H3">
        <v>82.332177061408487</v>
      </c>
      <c r="I3">
        <v>68.296688322667649</v>
      </c>
      <c r="J3">
        <v>49.354047373584208</v>
      </c>
      <c r="K3">
        <v>28.626433184222492</v>
      </c>
      <c r="L3">
        <v>49.135450373527</v>
      </c>
      <c r="M3">
        <v>75.292979833958285</v>
      </c>
    </row>
    <row r="4" spans="1:13" x14ac:dyDescent="0.25">
      <c r="A4" s="1" t="s">
        <v>9</v>
      </c>
      <c r="B4">
        <v>87.985350374861554</v>
      </c>
      <c r="C4">
        <v>75.227531421189937</v>
      </c>
      <c r="D4">
        <v>100.42434290507936</v>
      </c>
      <c r="E4">
        <v>111.78383301295982</v>
      </c>
      <c r="F4">
        <v>63.174700072601297</v>
      </c>
      <c r="G4">
        <v>54.185651473909296</v>
      </c>
      <c r="H4">
        <v>38.185515810328482</v>
      </c>
      <c r="I4">
        <v>26.943861750007649</v>
      </c>
      <c r="J4">
        <v>17.080392830784206</v>
      </c>
      <c r="K4">
        <v>13.322478419822492</v>
      </c>
      <c r="L4">
        <v>47.611461163927004</v>
      </c>
      <c r="M4">
        <v>74.773105018358279</v>
      </c>
    </row>
    <row r="5" spans="1:13" x14ac:dyDescent="0.25">
      <c r="A5" s="1" t="s">
        <v>16</v>
      </c>
      <c r="B5">
        <v>11.777209065315777</v>
      </c>
      <c r="C5">
        <v>4.2922331119347348</v>
      </c>
      <c r="D5">
        <v>9.6223570825904261</v>
      </c>
      <c r="E5">
        <v>29.313906314554057</v>
      </c>
      <c r="F5">
        <v>29.436937173905207</v>
      </c>
      <c r="G5">
        <v>8.4691612482061824</v>
      </c>
      <c r="H5">
        <v>7.5723337199999996</v>
      </c>
      <c r="I5">
        <v>6.9087214800000005</v>
      </c>
      <c r="J5">
        <v>5.9532046583280689</v>
      </c>
      <c r="K5">
        <v>2.8868769504020357</v>
      </c>
      <c r="L5">
        <v>3.2282401982260995</v>
      </c>
      <c r="M5">
        <v>22.374096040498671</v>
      </c>
    </row>
    <row r="6" spans="1:13" x14ac:dyDescent="0.25">
      <c r="A6" s="1" t="s">
        <v>20</v>
      </c>
      <c r="B6">
        <v>4.3078138422486703</v>
      </c>
      <c r="C6">
        <v>3.1654875679145968</v>
      </c>
      <c r="D6">
        <v>11.500828462767302</v>
      </c>
      <c r="E6">
        <v>27.730131511028929</v>
      </c>
      <c r="F6">
        <v>30.199372672145209</v>
      </c>
      <c r="G6">
        <v>16.087318208610853</v>
      </c>
      <c r="H6">
        <v>7.7000165008375019</v>
      </c>
      <c r="I6">
        <v>6.1395460288241255</v>
      </c>
      <c r="J6">
        <v>6.5250312820080687</v>
      </c>
      <c r="K6">
        <v>6.7039071004416835</v>
      </c>
      <c r="L6">
        <v>8.5791774389536961</v>
      </c>
      <c r="M6">
        <v>9.5779552734114262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6</vt:i4>
      </vt:variant>
    </vt:vector>
  </HeadingPairs>
  <TitlesOfParts>
    <vt:vector size="31" baseType="lpstr">
      <vt:lpstr>Z</vt:lpstr>
      <vt:lpstr>Q_cfs_upload</vt:lpstr>
      <vt:lpstr>Q_Analysis_Cfs</vt:lpstr>
      <vt:lpstr>Q_Sim</vt:lpstr>
      <vt:lpstr>Q</vt:lpstr>
      <vt:lpstr>demandReq_acft</vt:lpstr>
      <vt:lpstr>demandReq</vt:lpstr>
      <vt:lpstr>RR_cfs</vt:lpstr>
      <vt:lpstr>RR</vt:lpstr>
      <vt:lpstr>WSI</vt:lpstr>
      <vt:lpstr>W_ac</vt:lpstr>
      <vt:lpstr>W</vt:lpstr>
      <vt:lpstr>FCI</vt:lpstr>
      <vt:lpstr>F_ac</vt:lpstr>
      <vt:lpstr>F</vt:lpstr>
      <vt:lpstr>RSI</vt:lpstr>
      <vt:lpstr>R_ac</vt:lpstr>
      <vt:lpstr>R</vt:lpstr>
      <vt:lpstr>Stacked_Habitat</vt:lpstr>
      <vt:lpstr>Stacked_Habitat-acre</vt:lpstr>
      <vt:lpstr>STOR_acft</vt:lpstr>
      <vt:lpstr>STOR</vt:lpstr>
      <vt:lpstr>STOR_MaxMin</vt:lpstr>
      <vt:lpstr>Hyrum_BOR_Data</vt:lpstr>
      <vt:lpstr>FlowMarginal</vt:lpstr>
      <vt:lpstr>Hyrum-InflowReleases</vt:lpstr>
      <vt:lpstr>Hyrum-Storage</vt:lpstr>
      <vt:lpstr>Comparison-HyrumReleases</vt:lpstr>
      <vt:lpstr>Comparison-HyrumStorage</vt:lpstr>
      <vt:lpstr>Porupine-InflowReleases</vt:lpstr>
      <vt:lpstr>Porcupine-Storage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2016-05-14T23:48:05Z</dcterms:created>
  <dcterms:modified xsi:type="dcterms:W3CDTF">2016-09-02T01:33:21Z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28731dd4-4a7e-4b7a-b568-191a8f4b534e</vt:lpwstr>
  </property>
</Properties>
</file>