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del\Documents\GitHub\WEAP_WASH_OA\"/>
    </mc:Choice>
  </mc:AlternateContent>
  <bookViews>
    <workbookView xWindow="0" yWindow="0" windowWidth="7200" windowHeight="0" tabRatio="893" firstSheet="39" activeTab="45"/>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Connect" sheetId="11" r:id="rId19"/>
    <sheet name="EnvSite" sheetId="28"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 sheetId="112" r:id="rId27"/>
    <sheet name="RSI_data" sheetId="165" r:id="rId28"/>
    <sheet name="h" sheetId="166" r:id="rId29"/>
    <sheet name="fciIndex" sheetId="113" r:id="rId30"/>
    <sheet name="fciEQ" sheetId="114" r:id="rId31"/>
    <sheet name="wp" sheetId="7" r:id="rId32"/>
    <sheet name="Length" sheetId="15" r:id="rId33"/>
    <sheet name="aw" sheetId="32" r:id="rId34"/>
    <sheet name="lss" sheetId="8" r:id="rId35"/>
    <sheet name="LinkName" sheetId="119" r:id="rId36"/>
    <sheet name="evap" sheetId="33" r:id="rId37"/>
    <sheet name="linkEvap" sheetId="157" r:id="rId38"/>
    <sheet name="evap_WEAP" sheetId="155" r:id="rId39"/>
    <sheet name="ResElevVol" sheetId="53" r:id="rId40"/>
    <sheet name="EvaporationCurve" sheetId="120" r:id="rId41"/>
    <sheet name="Cons" sheetId="51" r:id="rId42"/>
    <sheet name="inactive" sheetId="40" r:id="rId43"/>
    <sheet name="capacity" sheetId="42" r:id="rId44"/>
    <sheet name="InStor" sheetId="106" r:id="rId45"/>
    <sheet name="demandReq" sheetId="43" r:id="rId46"/>
    <sheet name="Instream" sheetId="52" r:id="rId47"/>
    <sheet name="divCap" sheetId="44" r:id="rId48"/>
    <sheet name="StageFlow" sheetId="16" r:id="rId49"/>
    <sheet name="WidthFlow" sheetId="38" r:id="rId50"/>
    <sheet name="Revegetate" sheetId="118" r:id="rId51"/>
    <sheet name="NaturalGrowth" sheetId="164" r:id="rId52"/>
    <sheet name="Cmax" sheetId="167" r:id="rId53"/>
    <sheet name="MaxVegCover" sheetId="143" r:id="rId54"/>
    <sheet name="SimLinks" sheetId="149" r:id="rId55"/>
    <sheet name="Connect_Sim" sheetId="150" r:id="rId56"/>
    <sheet name="Qmax" sheetId="125" r:id="rId57"/>
    <sheet name="Qmin" sheetId="144" r:id="rId58"/>
    <sheet name="QSim" sheetId="147" r:id="rId59"/>
    <sheet name="QSimulation_NHD" sheetId="131" r:id="rId60"/>
    <sheet name="HeadFlow" sheetId="115" r:id="rId61"/>
    <sheet name="HeadFlow_Climate1" sheetId="134" r:id="rId62"/>
    <sheet name="HeadFlow_Climate2" sheetId="139" r:id="rId63"/>
    <sheet name="RiversHeadFlow" sheetId="117" r:id="rId64"/>
    <sheet name="RiversHeadFlow-2005" sheetId="160" r:id="rId65"/>
    <sheet name="RiversHeadFlow-2006" sheetId="161" r:id="rId66"/>
    <sheet name="RiversHeadFlow-2011" sheetId="162" r:id="rId67"/>
    <sheet name="RiversHeadFlow-2003" sheetId="163" r:id="rId68"/>
    <sheet name="weights" sheetId="3" r:id="rId69"/>
    <sheet name="Budget" sheetId="39" r:id="rId70"/>
    <sheet name="InitD" sheetId="107" r:id="rId71"/>
    <sheet name="InitC" sheetId="108" r:id="rId72"/>
    <sheet name="UnitCost" sheetId="46" r:id="rId73"/>
    <sheet name="Runs" sheetId="153" r:id="rId74"/>
    <sheet name="DemandRuns" sheetId="154" r:id="rId75"/>
    <sheet name="Qrun" sheetId="158" r:id="rId76"/>
    <sheet name="QRunValues" sheetId="159" r:id="rId7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 i="32" l="1"/>
  <c r="J1" i="32"/>
  <c r="D2" i="32" l="1"/>
  <c r="D3" i="32"/>
  <c r="D4" i="32"/>
  <c r="D5" i="32"/>
  <c r="D6" i="32"/>
  <c r="D7" i="32"/>
  <c r="D8" i="32"/>
  <c r="D9" i="32"/>
  <c r="D10" i="32"/>
  <c r="D11" i="32"/>
  <c r="D12" i="32"/>
  <c r="D1" i="32"/>
  <c r="C2" i="167" l="1"/>
  <c r="C3" i="167"/>
  <c r="C4" i="167"/>
  <c r="C5" i="167"/>
  <c r="C6" i="167"/>
  <c r="C7" i="167"/>
  <c r="C8" i="167"/>
  <c r="C9" i="167"/>
  <c r="C10" i="167"/>
  <c r="C11" i="167"/>
  <c r="C12" i="167"/>
  <c r="C13" i="167"/>
  <c r="C14" i="167"/>
  <c r="C15" i="167"/>
  <c r="C16" i="167"/>
  <c r="C17" i="167"/>
  <c r="C18" i="167"/>
  <c r="C19" i="167"/>
  <c r="C20" i="167"/>
  <c r="C21" i="167"/>
  <c r="C22" i="167"/>
  <c r="C23" i="167"/>
  <c r="C24" i="167"/>
  <c r="C25" i="167"/>
  <c r="C26" i="167"/>
  <c r="C27" i="167"/>
  <c r="C1" i="167"/>
  <c r="D9" i="147" l="1"/>
  <c r="E9" i="147"/>
  <c r="F9" i="147"/>
  <c r="G9" i="147"/>
  <c r="H9" i="147"/>
  <c r="I9" i="147"/>
  <c r="J9" i="147"/>
  <c r="K9" i="147"/>
  <c r="L9" i="147"/>
  <c r="M9" i="147"/>
  <c r="N9" i="147"/>
  <c r="C9" i="147"/>
  <c r="D3" i="143" l="1"/>
  <c r="D4" i="143"/>
  <c r="D5" i="143"/>
  <c r="D6" i="143"/>
  <c r="D7" i="143"/>
  <c r="D8" i="143"/>
  <c r="D9" i="143"/>
  <c r="D10" i="143"/>
  <c r="D11" i="143"/>
  <c r="D12" i="143"/>
  <c r="D13" i="143"/>
  <c r="D14" i="143"/>
  <c r="D15" i="143"/>
  <c r="D16" i="143"/>
  <c r="D17" i="143"/>
  <c r="D18" i="143"/>
  <c r="D19" i="143"/>
  <c r="D20" i="143"/>
  <c r="D21" i="143"/>
  <c r="D22" i="143"/>
  <c r="D23" i="143"/>
  <c r="D24" i="143"/>
  <c r="D25" i="143"/>
  <c r="D26" i="143"/>
  <c r="D27" i="143"/>
  <c r="D28" i="143"/>
  <c r="D29" i="143"/>
  <c r="D30" i="143"/>
  <c r="D31" i="143"/>
  <c r="D32" i="143"/>
  <c r="D33" i="143"/>
  <c r="D34" i="143"/>
  <c r="D35" i="143"/>
  <c r="D36" i="143"/>
  <c r="D37" i="143"/>
  <c r="D38" i="143"/>
  <c r="D39" i="143"/>
  <c r="D40" i="143"/>
  <c r="D41" i="143"/>
  <c r="D42" i="143"/>
  <c r="D43" i="143"/>
  <c r="D44" i="143"/>
  <c r="D45" i="143"/>
  <c r="D46" i="143"/>
  <c r="D47" i="143"/>
  <c r="D48" i="143"/>
  <c r="D49" i="143"/>
  <c r="D50" i="143"/>
  <c r="D51" i="143"/>
  <c r="D52" i="143"/>
  <c r="D53" i="143"/>
  <c r="D54" i="143"/>
  <c r="D55" i="143"/>
  <c r="D56" i="143"/>
  <c r="D57" i="143"/>
  <c r="D58" i="143"/>
  <c r="D59" i="143"/>
  <c r="D60" i="143"/>
  <c r="D61" i="143"/>
  <c r="D62" i="143"/>
  <c r="D63" i="143"/>
  <c r="D64" i="143"/>
  <c r="D65" i="143"/>
  <c r="D66" i="143"/>
  <c r="D67" i="143"/>
  <c r="D68" i="143"/>
  <c r="D69" i="143"/>
  <c r="D70" i="143"/>
  <c r="D71" i="143"/>
  <c r="D72" i="143"/>
  <c r="D73" i="143"/>
  <c r="D74" i="143"/>
  <c r="D75" i="143"/>
  <c r="D76" i="143"/>
  <c r="D77" i="143"/>
  <c r="D78" i="143"/>
  <c r="D79" i="143"/>
  <c r="D80" i="143"/>
  <c r="D81" i="143"/>
  <c r="D82" i="143"/>
  <c r="D83" i="143"/>
  <c r="D84" i="143"/>
  <c r="D85" i="143"/>
  <c r="D86" i="143"/>
  <c r="D87" i="143"/>
  <c r="D88" i="143"/>
  <c r="D89" i="143"/>
  <c r="D90" i="143"/>
  <c r="D91" i="143"/>
  <c r="D92" i="143"/>
  <c r="D93" i="143"/>
  <c r="D94" i="143"/>
  <c r="D95" i="143"/>
  <c r="D96" i="143"/>
  <c r="D97" i="143"/>
  <c r="D98" i="143"/>
  <c r="D99" i="143"/>
  <c r="D100" i="143"/>
  <c r="D101" i="143"/>
  <c r="D102" i="143"/>
  <c r="D103" i="143"/>
  <c r="D104" i="143"/>
  <c r="D105" i="143"/>
  <c r="D106" i="143"/>
  <c r="D107" i="143"/>
  <c r="D108" i="143"/>
  <c r="D109" i="143"/>
  <c r="D110" i="143"/>
  <c r="D111" i="143"/>
  <c r="D112" i="143"/>
  <c r="D113" i="143"/>
  <c r="D114" i="143"/>
  <c r="D115" i="143"/>
  <c r="D116" i="143"/>
  <c r="D117" i="143"/>
  <c r="D118" i="143"/>
  <c r="D119" i="143"/>
  <c r="D120" i="143"/>
  <c r="D121" i="143"/>
  <c r="D122" i="143"/>
  <c r="D123" i="143"/>
  <c r="D124" i="143"/>
  <c r="D125" i="143"/>
  <c r="D126" i="143"/>
  <c r="D127" i="143"/>
  <c r="D128" i="143"/>
  <c r="D129" i="143"/>
  <c r="D130" i="143"/>
  <c r="D131" i="143"/>
  <c r="D132" i="143"/>
  <c r="D133" i="143"/>
  <c r="D134" i="143"/>
  <c r="D135" i="143"/>
  <c r="D136" i="143"/>
  <c r="D137" i="143"/>
  <c r="D138" i="143"/>
  <c r="D139" i="143"/>
  <c r="D140" i="143"/>
  <c r="D141" i="143"/>
  <c r="D142" i="143"/>
  <c r="D143" i="143"/>
  <c r="D144" i="143"/>
  <c r="D145" i="143"/>
  <c r="D146" i="143"/>
  <c r="D147" i="143"/>
  <c r="D148" i="143"/>
  <c r="D149" i="143"/>
  <c r="D150" i="143"/>
  <c r="D151" i="143"/>
  <c r="D152" i="143"/>
  <c r="D153" i="143"/>
  <c r="D154" i="143"/>
  <c r="D155" i="143"/>
  <c r="D156" i="143"/>
  <c r="D157" i="143"/>
  <c r="D158" i="143"/>
  <c r="D159" i="143"/>
  <c r="D160" i="143"/>
  <c r="D161" i="143"/>
  <c r="D162" i="143"/>
  <c r="D163" i="143"/>
  <c r="D164" i="143"/>
  <c r="D165" i="143"/>
  <c r="D166" i="143"/>
  <c r="D167" i="143"/>
  <c r="D168" i="143"/>
  <c r="D169" i="143"/>
  <c r="D170" i="143"/>
  <c r="D171" i="143"/>
  <c r="D172" i="143"/>
  <c r="D173" i="143"/>
  <c r="D174" i="143"/>
  <c r="D175" i="143"/>
  <c r="D176" i="143"/>
  <c r="D177" i="143"/>
  <c r="D178" i="143"/>
  <c r="D179" i="143"/>
  <c r="D180" i="143"/>
  <c r="D181" i="143"/>
  <c r="D182" i="143"/>
  <c r="D183" i="143"/>
  <c r="D184" i="143"/>
  <c r="D185" i="143"/>
  <c r="D186" i="143"/>
  <c r="D187" i="143"/>
  <c r="D188" i="143"/>
  <c r="D189" i="143"/>
  <c r="D190" i="143"/>
  <c r="D191" i="143"/>
  <c r="D192" i="143"/>
  <c r="D193" i="143"/>
  <c r="D194" i="143"/>
  <c r="D195" i="143"/>
  <c r="D196" i="143"/>
  <c r="D197" i="143"/>
  <c r="D198" i="143"/>
  <c r="D199" i="143"/>
  <c r="D200" i="143"/>
  <c r="D201" i="143"/>
  <c r="D202" i="143"/>
  <c r="D203" i="143"/>
  <c r="D204" i="143"/>
  <c r="D205" i="143"/>
  <c r="D206" i="143"/>
  <c r="D207" i="143"/>
  <c r="D208" i="143"/>
  <c r="D209" i="143"/>
  <c r="D210" i="143"/>
  <c r="D211" i="143"/>
  <c r="D212" i="143"/>
  <c r="D213" i="143"/>
  <c r="D214" i="143"/>
  <c r="D215" i="143"/>
  <c r="D216" i="143"/>
  <c r="D217" i="143"/>
  <c r="D218" i="143"/>
  <c r="D219" i="143"/>
  <c r="D220" i="143"/>
  <c r="D221" i="143"/>
  <c r="D222" i="143"/>
  <c r="D223" i="143"/>
  <c r="D224" i="143"/>
  <c r="D225" i="143"/>
  <c r="D226" i="143"/>
  <c r="D227" i="143"/>
  <c r="D228" i="143"/>
  <c r="D229" i="143"/>
  <c r="D230" i="143"/>
  <c r="D231" i="143"/>
  <c r="D232" i="143"/>
  <c r="D233" i="143"/>
  <c r="D234" i="143"/>
  <c r="D235" i="143"/>
  <c r="D236" i="143"/>
  <c r="D237" i="143"/>
  <c r="D238" i="143"/>
  <c r="D239" i="143"/>
  <c r="D240" i="143"/>
  <c r="D241" i="143"/>
  <c r="D242" i="143"/>
  <c r="D243" i="143"/>
  <c r="D244" i="143"/>
  <c r="D245" i="143"/>
  <c r="D246" i="143"/>
  <c r="D247" i="143"/>
  <c r="D248" i="143"/>
  <c r="D249" i="143"/>
  <c r="D250" i="143"/>
  <c r="D251" i="143"/>
  <c r="D252" i="143"/>
  <c r="D253" i="143"/>
  <c r="D254" i="143"/>
  <c r="D255" i="143"/>
  <c r="D256" i="143"/>
  <c r="D257" i="143"/>
  <c r="D258" i="143"/>
  <c r="D259" i="143"/>
  <c r="D260" i="143"/>
  <c r="D261" i="143"/>
  <c r="D262" i="143"/>
  <c r="D263" i="143"/>
  <c r="D264" i="143"/>
  <c r="D265" i="143"/>
  <c r="D266" i="143"/>
  <c r="D267" i="143"/>
  <c r="D268" i="143"/>
  <c r="D269" i="143"/>
  <c r="D270" i="143"/>
  <c r="D271" i="143"/>
  <c r="D272" i="143"/>
  <c r="D273" i="143"/>
  <c r="D274" i="143"/>
  <c r="D275" i="143"/>
  <c r="D276" i="143"/>
  <c r="D277" i="143"/>
  <c r="D278" i="143"/>
  <c r="D279" i="143"/>
  <c r="D280" i="143"/>
  <c r="D281" i="143"/>
  <c r="D282" i="143"/>
  <c r="D283" i="143"/>
  <c r="D284" i="143"/>
  <c r="D285" i="143"/>
  <c r="D286" i="143"/>
  <c r="D287" i="143"/>
  <c r="D288" i="143"/>
  <c r="D289" i="143"/>
  <c r="D290" i="143"/>
  <c r="D291" i="143"/>
  <c r="D292" i="143"/>
  <c r="D293" i="143"/>
  <c r="D294" i="143"/>
  <c r="D295" i="143"/>
  <c r="D296" i="143"/>
  <c r="D297" i="143"/>
  <c r="D298" i="143"/>
  <c r="D299" i="143"/>
  <c r="D300" i="143"/>
  <c r="D301" i="143"/>
  <c r="D302" i="143"/>
  <c r="D303" i="143"/>
  <c r="D304" i="143"/>
  <c r="D305" i="143"/>
  <c r="D306" i="143"/>
  <c r="D307" i="143"/>
  <c r="D308" i="143"/>
  <c r="D309" i="143"/>
  <c r="D310" i="143"/>
  <c r="D311" i="143"/>
  <c r="D312" i="143"/>
  <c r="D313" i="143"/>
  <c r="D314" i="143"/>
  <c r="D315" i="143"/>
  <c r="D316" i="143"/>
  <c r="D317" i="143"/>
  <c r="D318" i="143"/>
  <c r="D319" i="143"/>
  <c r="D320" i="143"/>
  <c r="D321" i="143"/>
  <c r="D322" i="143"/>
  <c r="D323" i="143"/>
  <c r="D324" i="143"/>
  <c r="D325" i="143"/>
  <c r="D2" i="143"/>
  <c r="B4" i="42" l="1"/>
  <c r="G5" i="42"/>
  <c r="G4" i="42"/>
  <c r="B5" i="40"/>
  <c r="F5" i="40"/>
  <c r="I11" i="43" l="1"/>
  <c r="H11" i="43"/>
  <c r="G11" i="43"/>
  <c r="F11" i="43"/>
  <c r="B5" i="42"/>
  <c r="D26" i="119" l="1"/>
  <c r="C7" i="43"/>
  <c r="D7" i="43"/>
  <c r="E7" i="43"/>
  <c r="F7" i="43"/>
  <c r="G7" i="43"/>
  <c r="H7" i="43"/>
  <c r="I7" i="43"/>
  <c r="J7" i="43"/>
  <c r="K7" i="43"/>
  <c r="L7" i="43"/>
  <c r="M7" i="43"/>
  <c r="C8" i="43"/>
  <c r="D8" i="43"/>
  <c r="E8" i="43"/>
  <c r="F8" i="43"/>
  <c r="G8" i="43"/>
  <c r="H8" i="43"/>
  <c r="I8" i="43"/>
  <c r="J8" i="43"/>
  <c r="K8" i="43"/>
  <c r="L8" i="43"/>
  <c r="M8" i="43"/>
  <c r="C9" i="43"/>
  <c r="D9" i="43"/>
  <c r="E9" i="43"/>
  <c r="F9" i="43"/>
  <c r="G9" i="43"/>
  <c r="H9" i="43"/>
  <c r="I9" i="43"/>
  <c r="J9" i="43"/>
  <c r="K9" i="43"/>
  <c r="L9" i="43"/>
  <c r="M9" i="43"/>
  <c r="C10" i="43"/>
  <c r="D10" i="43"/>
  <c r="E10" i="43"/>
  <c r="F10" i="43"/>
  <c r="G10" i="43"/>
  <c r="H10" i="43"/>
  <c r="I10" i="43"/>
  <c r="J10" i="43"/>
  <c r="K10" i="43"/>
  <c r="L10" i="43"/>
  <c r="M10" i="43"/>
  <c r="C11" i="43"/>
  <c r="D11" i="43"/>
  <c r="E11" i="43"/>
  <c r="K11" i="43"/>
  <c r="L11" i="43"/>
  <c r="M11" i="43"/>
  <c r="C12" i="43"/>
  <c r="D12" i="43"/>
  <c r="E12" i="43"/>
  <c r="F12" i="43"/>
  <c r="G12" i="43"/>
  <c r="H12" i="43"/>
  <c r="I12" i="43"/>
  <c r="J12" i="43"/>
  <c r="K12" i="43"/>
  <c r="L12" i="43"/>
  <c r="M12" i="43"/>
  <c r="C13" i="43"/>
  <c r="D13" i="43"/>
  <c r="E13" i="43"/>
  <c r="F13" i="43"/>
  <c r="G13" i="43"/>
  <c r="H13" i="43"/>
  <c r="I13" i="43"/>
  <c r="J13" i="43"/>
  <c r="K13" i="43"/>
  <c r="L13" i="43"/>
  <c r="M13" i="43"/>
  <c r="B8" i="43"/>
  <c r="B9" i="43"/>
  <c r="B10" i="43"/>
  <c r="B11" i="43"/>
  <c r="B12" i="43"/>
  <c r="B13" i="43"/>
  <c r="B7" i="43"/>
  <c r="D25" i="119" l="1"/>
  <c r="D2" i="119"/>
  <c r="D3" i="119"/>
  <c r="D4" i="119"/>
  <c r="D5" i="119"/>
  <c r="D6" i="119"/>
  <c r="D7" i="119"/>
  <c r="D8" i="119"/>
  <c r="D9" i="119"/>
  <c r="D10" i="119"/>
  <c r="D11" i="119"/>
  <c r="D12" i="119"/>
  <c r="D13" i="119"/>
  <c r="D14" i="119"/>
  <c r="D15" i="119"/>
  <c r="D16" i="119"/>
  <c r="D17" i="119"/>
  <c r="D18" i="119"/>
  <c r="D19" i="119"/>
  <c r="D20" i="119"/>
  <c r="D21" i="119"/>
  <c r="D22" i="119"/>
  <c r="D23" i="119"/>
  <c r="D24" i="119"/>
  <c r="D1" i="119"/>
  <c r="B99" i="120" l="1"/>
  <c r="B100" i="120"/>
  <c r="B101" i="120"/>
  <c r="B102" i="120"/>
  <c r="B103" i="120"/>
  <c r="B104" i="120"/>
  <c r="B105" i="120"/>
  <c r="B106" i="120"/>
  <c r="B107" i="120"/>
  <c r="B108" i="120"/>
  <c r="B109" i="120"/>
  <c r="B110" i="120"/>
  <c r="B111" i="120"/>
  <c r="B112" i="120"/>
  <c r="B113" i="120"/>
  <c r="B114" i="120"/>
  <c r="B115" i="120"/>
  <c r="B98" i="120"/>
  <c r="H99" i="120"/>
  <c r="H100" i="120"/>
  <c r="H101" i="120"/>
  <c r="H102" i="120"/>
  <c r="H103" i="120"/>
  <c r="H104" i="120"/>
  <c r="H105" i="120"/>
  <c r="H106" i="120"/>
  <c r="H107" i="120"/>
  <c r="H108" i="120"/>
  <c r="H109" i="120"/>
  <c r="H110" i="120"/>
  <c r="H111" i="120"/>
  <c r="H112" i="120"/>
  <c r="H113" i="120"/>
  <c r="H114" i="120"/>
  <c r="H115" i="120"/>
  <c r="H98" i="120"/>
  <c r="C101" i="120"/>
  <c r="C33" i="115" l="1"/>
  <c r="D5" i="147" s="1"/>
  <c r="D33" i="115"/>
  <c r="E5" i="147" s="1"/>
  <c r="E33" i="115"/>
  <c r="F5" i="147" s="1"/>
  <c r="F33" i="115"/>
  <c r="G5" i="147" s="1"/>
  <c r="G33" i="115"/>
  <c r="H5" i="147" s="1"/>
  <c r="H33" i="115"/>
  <c r="I5" i="147" s="1"/>
  <c r="I33" i="115"/>
  <c r="J5" i="147" s="1"/>
  <c r="J33" i="115"/>
  <c r="K5" i="147" s="1"/>
  <c r="K33" i="115"/>
  <c r="L5" i="147" s="1"/>
  <c r="L33" i="115"/>
  <c r="M5" i="147" s="1"/>
  <c r="M33" i="115"/>
  <c r="N5" i="147" s="1"/>
  <c r="B33" i="115"/>
  <c r="C5" i="147" s="1"/>
  <c r="C34" i="115"/>
  <c r="D34" i="115"/>
  <c r="E34" i="115"/>
  <c r="F14" i="125" s="1"/>
  <c r="F34" i="115"/>
  <c r="G34" i="115"/>
  <c r="H14" i="125" s="1"/>
  <c r="H34" i="115"/>
  <c r="I14" i="125" s="1"/>
  <c r="I34" i="115"/>
  <c r="J14" i="125" s="1"/>
  <c r="J34" i="115"/>
  <c r="K14" i="125" s="1"/>
  <c r="K34" i="115"/>
  <c r="L14" i="125" s="1"/>
  <c r="L34" i="115"/>
  <c r="M14" i="125" s="1"/>
  <c r="M34" i="115"/>
  <c r="N14" i="125" s="1"/>
  <c r="B34" i="115"/>
  <c r="C14" i="125" s="1"/>
  <c r="G14" i="125" l="1"/>
  <c r="E14" i="125"/>
  <c r="D14" i="125"/>
  <c r="D16" i="125" s="1"/>
  <c r="N16" i="125"/>
  <c r="N52" i="125"/>
  <c r="M17" i="125"/>
  <c r="M52" i="125"/>
  <c r="I17" i="125"/>
  <c r="I52" i="125"/>
  <c r="E17" i="125"/>
  <c r="E52" i="125"/>
  <c r="J16" i="125"/>
  <c r="J52" i="125"/>
  <c r="L15" i="125"/>
  <c r="L55" i="125" s="1"/>
  <c r="L52" i="125"/>
  <c r="H15" i="125"/>
  <c r="H55" i="125" s="1"/>
  <c r="H52" i="125"/>
  <c r="F16" i="125"/>
  <c r="F52" i="125"/>
  <c r="C16" i="125"/>
  <c r="C52" i="125"/>
  <c r="K15" i="125"/>
  <c r="K55" i="125" s="1"/>
  <c r="K52" i="125"/>
  <c r="G15" i="125"/>
  <c r="G55" i="125" s="1"/>
  <c r="G52" i="125"/>
  <c r="E16" i="125"/>
  <c r="L17" i="125"/>
  <c r="H17" i="125"/>
  <c r="J15" i="125"/>
  <c r="J55" i="125" s="1"/>
  <c r="F15" i="125"/>
  <c r="F55" i="125" s="1"/>
  <c r="M16" i="125"/>
  <c r="N15" i="125"/>
  <c r="N55" i="125" s="1"/>
  <c r="I16" i="125"/>
  <c r="M15" i="125"/>
  <c r="M55" i="125" s="1"/>
  <c r="I15" i="125"/>
  <c r="I55" i="125" s="1"/>
  <c r="E15" i="125"/>
  <c r="E55" i="125" s="1"/>
  <c r="L16" i="125"/>
  <c r="H16" i="125"/>
  <c r="K17" i="125"/>
  <c r="G17" i="125"/>
  <c r="K16" i="125"/>
  <c r="G16" i="125"/>
  <c r="N17" i="125"/>
  <c r="J17" i="125"/>
  <c r="F17" i="125"/>
  <c r="C17" i="125"/>
  <c r="C15" i="125"/>
  <c r="C55" i="125" s="1"/>
  <c r="D17" i="125" l="1"/>
  <c r="D52" i="125"/>
  <c r="D15" i="125"/>
  <c r="D55" i="125" s="1"/>
  <c r="D8" i="1"/>
  <c r="D10" i="147" l="1"/>
  <c r="E10" i="147"/>
  <c r="F10" i="147"/>
  <c r="G10" i="147"/>
  <c r="H10" i="147"/>
  <c r="I10" i="147"/>
  <c r="J10" i="147"/>
  <c r="K10" i="147"/>
  <c r="L10" i="147"/>
  <c r="M10" i="147"/>
  <c r="N10" i="147"/>
  <c r="C10" i="147"/>
  <c r="D12" i="125" l="1"/>
  <c r="H12" i="125"/>
  <c r="L12" i="125"/>
  <c r="I12" i="125"/>
  <c r="F11" i="125"/>
  <c r="G12" i="125"/>
  <c r="J11" i="125"/>
  <c r="D11" i="125"/>
  <c r="E12" i="125"/>
  <c r="M12" i="125"/>
  <c r="N11" i="125"/>
  <c r="K12" i="125"/>
  <c r="H11" i="125"/>
  <c r="F12" i="125"/>
  <c r="J12" i="125"/>
  <c r="N12" i="125"/>
  <c r="L11" i="125"/>
  <c r="C12" i="125"/>
  <c r="I11" i="125"/>
  <c r="G11" i="125"/>
  <c r="M11" i="125"/>
  <c r="E11" i="125"/>
  <c r="K11" i="125"/>
  <c r="E7" i="147"/>
  <c r="E8" i="147" s="1"/>
  <c r="F7" i="147"/>
  <c r="F8" i="147" s="1"/>
  <c r="G7" i="147"/>
  <c r="G8" i="147" s="1"/>
  <c r="H7" i="147"/>
  <c r="H8" i="147" s="1"/>
  <c r="I7" i="147"/>
  <c r="I8" i="147" s="1"/>
  <c r="J7" i="147"/>
  <c r="J8" i="147" s="1"/>
  <c r="K7" i="147"/>
  <c r="K8" i="147" s="1"/>
  <c r="L7" i="147"/>
  <c r="L8" i="147" s="1"/>
  <c r="M7" i="147"/>
  <c r="M8" i="147" s="1"/>
  <c r="N7" i="147"/>
  <c r="N8" i="147" s="1"/>
  <c r="D7" i="147"/>
  <c r="D8" i="147" s="1"/>
  <c r="C7" i="147"/>
  <c r="C8" i="147" s="1"/>
  <c r="N53" i="125" l="1"/>
  <c r="N48" i="125"/>
  <c r="N45" i="125"/>
  <c r="D47" i="125"/>
  <c r="D51" i="125"/>
  <c r="D49" i="125"/>
  <c r="D50" i="125"/>
  <c r="I53" i="125"/>
  <c r="I48" i="125"/>
  <c r="I45" i="125"/>
  <c r="K47" i="125"/>
  <c r="K51" i="125"/>
  <c r="K50" i="125"/>
  <c r="K49" i="125"/>
  <c r="I49" i="125"/>
  <c r="I47" i="125"/>
  <c r="I50" i="125"/>
  <c r="I51" i="125"/>
  <c r="J53" i="125"/>
  <c r="J48" i="125"/>
  <c r="J45" i="125"/>
  <c r="N50" i="125"/>
  <c r="N49" i="125"/>
  <c r="N51" i="125"/>
  <c r="N47" i="125"/>
  <c r="J50" i="125"/>
  <c r="J49" i="125"/>
  <c r="J47" i="125"/>
  <c r="J56" i="125" s="1"/>
  <c r="J57" i="125" s="1"/>
  <c r="J51" i="125"/>
  <c r="L48" i="125"/>
  <c r="L45" i="125"/>
  <c r="L53" i="125"/>
  <c r="G47" i="125"/>
  <c r="G51" i="125"/>
  <c r="G50" i="125"/>
  <c r="G49" i="125"/>
  <c r="E49" i="125"/>
  <c r="E47" i="125"/>
  <c r="E51" i="125"/>
  <c r="E50" i="125"/>
  <c r="C45" i="125"/>
  <c r="C48" i="125"/>
  <c r="C53" i="125"/>
  <c r="F53" i="125"/>
  <c r="F48" i="125"/>
  <c r="F45" i="125"/>
  <c r="M53" i="125"/>
  <c r="M48" i="125"/>
  <c r="M45" i="125"/>
  <c r="G45" i="125"/>
  <c r="G53" i="125"/>
  <c r="G48" i="125"/>
  <c r="H48" i="125"/>
  <c r="H45" i="125"/>
  <c r="H53" i="125"/>
  <c r="K45" i="125"/>
  <c r="K53" i="125"/>
  <c r="K48" i="125"/>
  <c r="M49" i="125"/>
  <c r="M51" i="125"/>
  <c r="M47" i="125"/>
  <c r="M50" i="125"/>
  <c r="L47" i="125"/>
  <c r="L51" i="125"/>
  <c r="L49" i="125"/>
  <c r="L50" i="125"/>
  <c r="H47" i="125"/>
  <c r="H56" i="125" s="1"/>
  <c r="H57" i="125" s="1"/>
  <c r="H51" i="125"/>
  <c r="H50" i="125"/>
  <c r="H49" i="125"/>
  <c r="E53" i="125"/>
  <c r="E48" i="125"/>
  <c r="E45" i="125"/>
  <c r="F50" i="125"/>
  <c r="F49" i="125"/>
  <c r="F47" i="125"/>
  <c r="F51" i="125"/>
  <c r="D48" i="125"/>
  <c r="D45" i="125"/>
  <c r="D53" i="125"/>
  <c r="C21" i="115"/>
  <c r="D11" i="147" s="1"/>
  <c r="D21" i="115"/>
  <c r="E11" i="147" s="1"/>
  <c r="E21" i="115"/>
  <c r="F11" i="147" s="1"/>
  <c r="F21" i="115"/>
  <c r="G11" i="147" s="1"/>
  <c r="G21" i="115"/>
  <c r="H11" i="147" s="1"/>
  <c r="H21" i="115"/>
  <c r="I11" i="147" s="1"/>
  <c r="I21" i="115"/>
  <c r="J11" i="147" s="1"/>
  <c r="J21" i="115"/>
  <c r="K11" i="147" s="1"/>
  <c r="K21" i="115"/>
  <c r="L11" i="147" s="1"/>
  <c r="L21" i="115"/>
  <c r="M11" i="147" s="1"/>
  <c r="M21" i="115"/>
  <c r="N11" i="147" s="1"/>
  <c r="B21" i="115"/>
  <c r="C11" i="147" s="1"/>
  <c r="L56" i="125" l="1"/>
  <c r="L57" i="125" s="1"/>
  <c r="F56" i="125"/>
  <c r="F57" i="125" s="1"/>
  <c r="I56" i="125"/>
  <c r="I57" i="125" s="1"/>
  <c r="D56" i="125"/>
  <c r="D57" i="125" s="1"/>
  <c r="K56" i="125"/>
  <c r="K57" i="125" s="1"/>
  <c r="E56" i="125"/>
  <c r="E57" i="125" s="1"/>
  <c r="M56" i="125"/>
  <c r="M57" i="125" s="1"/>
  <c r="G56" i="125"/>
  <c r="G57" i="125" s="1"/>
  <c r="N56" i="125"/>
  <c r="N57" i="125" s="1"/>
  <c r="B36" i="115"/>
  <c r="C2" i="147" s="1"/>
  <c r="D122" i="120" l="1"/>
  <c r="D123" i="120"/>
  <c r="D124" i="120"/>
  <c r="D125" i="120"/>
  <c r="D126" i="120"/>
  <c r="D127" i="120"/>
  <c r="D128" i="120"/>
  <c r="D129" i="120"/>
  <c r="D130" i="120"/>
  <c r="D131" i="120"/>
  <c r="D132" i="120"/>
  <c r="D133" i="120"/>
  <c r="D134" i="120"/>
  <c r="D135" i="120"/>
  <c r="D136" i="120"/>
  <c r="C136" i="120"/>
  <c r="B136" i="120"/>
  <c r="C135" i="120"/>
  <c r="B135" i="120"/>
  <c r="C134" i="120"/>
  <c r="B134" i="120"/>
  <c r="G133" i="120"/>
  <c r="C133" i="120"/>
  <c r="B133" i="120"/>
  <c r="G132" i="120"/>
  <c r="C132" i="120"/>
  <c r="B132" i="120"/>
  <c r="G131" i="120"/>
  <c r="C131" i="120"/>
  <c r="B131" i="120"/>
  <c r="G130" i="120"/>
  <c r="C130" i="120"/>
  <c r="B130" i="120"/>
  <c r="G129" i="120"/>
  <c r="C129" i="120"/>
  <c r="B129" i="120"/>
  <c r="G128" i="120"/>
  <c r="C128" i="120"/>
  <c r="B128" i="120"/>
  <c r="G127" i="120"/>
  <c r="C127" i="120"/>
  <c r="B127" i="120"/>
  <c r="G126" i="120"/>
  <c r="C126" i="120"/>
  <c r="B126" i="120"/>
  <c r="G125" i="120"/>
  <c r="C125" i="120"/>
  <c r="B125" i="120"/>
  <c r="G124" i="120"/>
  <c r="C124" i="120"/>
  <c r="B124" i="120"/>
  <c r="G123" i="120"/>
  <c r="C123" i="120"/>
  <c r="B123" i="120"/>
  <c r="G122" i="120"/>
  <c r="C122" i="120"/>
  <c r="B122" i="120"/>
  <c r="D36" i="125"/>
  <c r="E36" i="125"/>
  <c r="F36" i="125"/>
  <c r="G36" i="125"/>
  <c r="H36" i="125"/>
  <c r="I36" i="125"/>
  <c r="J36" i="125"/>
  <c r="K36" i="125"/>
  <c r="L36" i="125"/>
  <c r="M36" i="125"/>
  <c r="N36" i="125"/>
  <c r="C36" i="125"/>
  <c r="E135" i="120" l="1"/>
  <c r="E132" i="120"/>
  <c r="E127" i="120"/>
  <c r="E122" i="120"/>
  <c r="E136" i="120"/>
  <c r="E123" i="120"/>
  <c r="E128" i="120"/>
  <c r="E133" i="120"/>
  <c r="E130" i="120"/>
  <c r="E129" i="120"/>
  <c r="E131" i="120"/>
  <c r="E125" i="120"/>
  <c r="E134" i="120"/>
  <c r="E126" i="120"/>
  <c r="E124" i="120"/>
  <c r="C7" i="115" l="1"/>
  <c r="D3" i="147" s="1"/>
  <c r="D7" i="115"/>
  <c r="E3" i="147" s="1"/>
  <c r="E7" i="115"/>
  <c r="F3" i="147" s="1"/>
  <c r="F7" i="115"/>
  <c r="G3" i="147" s="1"/>
  <c r="G7" i="115"/>
  <c r="H3" i="147" s="1"/>
  <c r="H7" i="115"/>
  <c r="I3" i="147" s="1"/>
  <c r="I7" i="115"/>
  <c r="J3" i="147" s="1"/>
  <c r="J7" i="115"/>
  <c r="K3" i="147" s="1"/>
  <c r="K7" i="115"/>
  <c r="L3" i="147" s="1"/>
  <c r="L7" i="115"/>
  <c r="M3" i="147" s="1"/>
  <c r="M7" i="115"/>
  <c r="N3" i="147" s="1"/>
  <c r="B7" i="115"/>
  <c r="C3" i="147" s="1"/>
  <c r="C25" i="115"/>
  <c r="D25" i="115"/>
  <c r="E25" i="115"/>
  <c r="F25" i="115"/>
  <c r="G25" i="115"/>
  <c r="H25" i="115"/>
  <c r="I25" i="115"/>
  <c r="J25" i="115"/>
  <c r="K25" i="115"/>
  <c r="L25" i="115"/>
  <c r="M25" i="115"/>
  <c r="B25" i="115"/>
  <c r="K5" i="125" l="1"/>
  <c r="J35" i="115"/>
  <c r="K44" i="125" s="1"/>
  <c r="J5" i="125"/>
  <c r="I35" i="115"/>
  <c r="J44" i="125" s="1"/>
  <c r="I5" i="125"/>
  <c r="H35" i="115"/>
  <c r="I44" i="125" s="1"/>
  <c r="H5" i="125"/>
  <c r="G35" i="115"/>
  <c r="H44" i="125" s="1"/>
  <c r="C5" i="125"/>
  <c r="B35" i="115"/>
  <c r="C44" i="125" s="1"/>
  <c r="G5" i="125"/>
  <c r="F35" i="115"/>
  <c r="G44" i="125" s="1"/>
  <c r="N5" i="125"/>
  <c r="M35" i="115"/>
  <c r="N44" i="125" s="1"/>
  <c r="F5" i="125"/>
  <c r="E35" i="115"/>
  <c r="F44" i="125" s="1"/>
  <c r="M5" i="125"/>
  <c r="L35" i="115"/>
  <c r="M44" i="125" s="1"/>
  <c r="E5" i="125"/>
  <c r="D35" i="115"/>
  <c r="E44" i="125" s="1"/>
  <c r="L5" i="125"/>
  <c r="K35" i="115"/>
  <c r="L44" i="125" s="1"/>
  <c r="D5" i="125"/>
  <c r="C35" i="115"/>
  <c r="D44" i="125" s="1"/>
  <c r="E23" i="125"/>
  <c r="F23" i="125"/>
  <c r="M23" i="125"/>
  <c r="K23" i="125"/>
  <c r="N23" i="125"/>
  <c r="L23" i="125"/>
  <c r="J23" i="125"/>
  <c r="G23" i="125"/>
  <c r="I23" i="125"/>
  <c r="H23" i="125"/>
  <c r="D23" i="125"/>
  <c r="C23" i="125"/>
  <c r="M2" i="139" l="1"/>
  <c r="L2" i="139"/>
  <c r="K2" i="139"/>
  <c r="J2" i="139"/>
  <c r="I2" i="139"/>
  <c r="H2" i="139"/>
  <c r="G2" i="139"/>
  <c r="F2" i="139"/>
  <c r="E2" i="139"/>
  <c r="D2" i="139"/>
  <c r="C2" i="139"/>
  <c r="B2" i="139"/>
  <c r="C2" i="134" l="1"/>
  <c r="D2" i="134"/>
  <c r="E2" i="134"/>
  <c r="F2" i="134"/>
  <c r="G2" i="134"/>
  <c r="H2" i="134"/>
  <c r="I2" i="134"/>
  <c r="J2" i="134"/>
  <c r="K2" i="134"/>
  <c r="L2" i="134"/>
  <c r="M2" i="134"/>
  <c r="B2" i="134"/>
  <c r="C115" i="120" l="1"/>
  <c r="C114" i="120"/>
  <c r="C113" i="120"/>
  <c r="C112" i="120"/>
  <c r="C111" i="120"/>
  <c r="C110" i="120"/>
  <c r="G109" i="120"/>
  <c r="C109" i="120"/>
  <c r="G108" i="120"/>
  <c r="C108" i="120"/>
  <c r="G107" i="120"/>
  <c r="C107" i="120"/>
  <c r="G106" i="120"/>
  <c r="C106" i="120"/>
  <c r="E105" i="120" s="1"/>
  <c r="G105" i="120"/>
  <c r="C105" i="120"/>
  <c r="G104" i="120"/>
  <c r="C104" i="120"/>
  <c r="G103" i="120"/>
  <c r="C103" i="120"/>
  <c r="G102" i="120"/>
  <c r="C102" i="120"/>
  <c r="G101" i="120"/>
  <c r="G100" i="120"/>
  <c r="C100" i="120"/>
  <c r="G99" i="120"/>
  <c r="C99" i="120"/>
  <c r="G98" i="120"/>
  <c r="C98" i="120"/>
  <c r="G93" i="120"/>
  <c r="G92" i="120"/>
  <c r="G91" i="120"/>
  <c r="G90" i="120"/>
  <c r="G89" i="120"/>
  <c r="G88" i="120"/>
  <c r="C88" i="120"/>
  <c r="B88" i="120"/>
  <c r="G87" i="120"/>
  <c r="C87" i="120"/>
  <c r="B87" i="120"/>
  <c r="G86" i="120"/>
  <c r="C86" i="120"/>
  <c r="B86" i="120"/>
  <c r="G85" i="120"/>
  <c r="C85" i="120"/>
  <c r="B85" i="120"/>
  <c r="G84" i="120"/>
  <c r="C84" i="120"/>
  <c r="B84" i="120"/>
  <c r="G83" i="120"/>
  <c r="C83" i="120"/>
  <c r="B83" i="120"/>
  <c r="G82" i="120"/>
  <c r="C82" i="120"/>
  <c r="B82" i="120"/>
  <c r="G75" i="120"/>
  <c r="G74" i="120"/>
  <c r="G73" i="120"/>
  <c r="G72" i="120"/>
  <c r="C72" i="120"/>
  <c r="B72" i="120"/>
  <c r="G71" i="120"/>
  <c r="C71" i="120"/>
  <c r="B71" i="120"/>
  <c r="G70" i="120"/>
  <c r="C70" i="120"/>
  <c r="B70" i="120"/>
  <c r="G69" i="120"/>
  <c r="C69" i="120"/>
  <c r="B69" i="120"/>
  <c r="G68" i="120"/>
  <c r="C68" i="120"/>
  <c r="B68" i="120"/>
  <c r="G67" i="120"/>
  <c r="C67" i="120"/>
  <c r="B67" i="120"/>
  <c r="G66" i="120"/>
  <c r="C66" i="120"/>
  <c r="B66" i="120"/>
  <c r="G65" i="120"/>
  <c r="C65" i="120"/>
  <c r="B65" i="120"/>
  <c r="G64" i="120"/>
  <c r="C64" i="120"/>
  <c r="B64" i="120"/>
  <c r="G58" i="120"/>
  <c r="G57" i="120"/>
  <c r="G56" i="120"/>
  <c r="G55" i="120"/>
  <c r="G54" i="120"/>
  <c r="G53" i="120"/>
  <c r="C53" i="120"/>
  <c r="B53" i="120"/>
  <c r="G52" i="120"/>
  <c r="C52" i="120"/>
  <c r="B52" i="120"/>
  <c r="G51" i="120"/>
  <c r="C51" i="120"/>
  <c r="B51" i="120"/>
  <c r="G50" i="120"/>
  <c r="C50" i="120"/>
  <c r="B50" i="120"/>
  <c r="G49" i="120"/>
  <c r="C49" i="120"/>
  <c r="B49" i="120"/>
  <c r="G48" i="120"/>
  <c r="C48" i="120"/>
  <c r="B48" i="120"/>
  <c r="G47" i="120"/>
  <c r="C47" i="120"/>
  <c r="B47" i="120"/>
  <c r="C40" i="120"/>
  <c r="B40" i="120"/>
  <c r="C39" i="120"/>
  <c r="B39" i="120"/>
  <c r="G38" i="120"/>
  <c r="C38" i="120"/>
  <c r="B38" i="120"/>
  <c r="G37" i="120"/>
  <c r="C37" i="120"/>
  <c r="B37" i="120"/>
  <c r="G36" i="120"/>
  <c r="C36" i="120"/>
  <c r="B36" i="120"/>
  <c r="G35" i="120"/>
  <c r="C35" i="120"/>
  <c r="B35" i="120"/>
  <c r="G34" i="120"/>
  <c r="C34" i="120"/>
  <c r="B34" i="120"/>
  <c r="G33" i="120"/>
  <c r="C33" i="120"/>
  <c r="B33" i="120"/>
  <c r="G32" i="120"/>
  <c r="C32" i="120"/>
  <c r="B32" i="120"/>
  <c r="G31" i="120"/>
  <c r="C31" i="120"/>
  <c r="B31" i="120"/>
  <c r="G30" i="120"/>
  <c r="C30" i="120"/>
  <c r="B30" i="120"/>
  <c r="G29" i="120"/>
  <c r="C29" i="120"/>
  <c r="B29" i="120"/>
  <c r="G28" i="120"/>
  <c r="C28" i="120"/>
  <c r="B28" i="120"/>
  <c r="G27" i="120"/>
  <c r="C27" i="120"/>
  <c r="B27" i="120"/>
  <c r="E19" i="120"/>
  <c r="E18" i="120"/>
  <c r="E17" i="120"/>
  <c r="E16" i="120"/>
  <c r="E15" i="120"/>
  <c r="E14" i="120"/>
  <c r="E13" i="120"/>
  <c r="E12" i="120"/>
  <c r="E11" i="120"/>
  <c r="E10" i="120"/>
  <c r="E9" i="120"/>
  <c r="E8" i="120"/>
  <c r="E7" i="120"/>
  <c r="E6" i="120"/>
  <c r="E5" i="120"/>
  <c r="E4" i="120"/>
  <c r="E3" i="120"/>
  <c r="E2" i="120"/>
  <c r="D3" i="120" s="1"/>
  <c r="E35" i="120" l="1"/>
  <c r="E53" i="120"/>
  <c r="E67" i="120"/>
  <c r="E84" i="120"/>
  <c r="E86" i="120"/>
  <c r="E31" i="120"/>
  <c r="E38" i="120"/>
  <c r="E50" i="120"/>
  <c r="E82" i="120"/>
  <c r="D83" i="120" s="1"/>
  <c r="E99" i="120"/>
  <c r="E115" i="120"/>
  <c r="E68" i="120"/>
  <c r="E32" i="120"/>
  <c r="E40" i="120"/>
  <c r="E71" i="120"/>
  <c r="E88" i="120"/>
  <c r="E109" i="120"/>
  <c r="E113" i="120"/>
  <c r="E69" i="120"/>
  <c r="E107" i="120"/>
  <c r="D4" i="120"/>
  <c r="D5" i="120" s="1"/>
  <c r="D6" i="120" s="1"/>
  <c r="D7" i="120" s="1"/>
  <c r="D8" i="120" s="1"/>
  <c r="D9" i="120" s="1"/>
  <c r="D10" i="120" s="1"/>
  <c r="D11" i="120" s="1"/>
  <c r="D12" i="120" s="1"/>
  <c r="D13" i="120" s="1"/>
  <c r="D14" i="120" s="1"/>
  <c r="D15" i="120" s="1"/>
  <c r="D16" i="120" s="1"/>
  <c r="D17" i="120" s="1"/>
  <c r="D18" i="120" s="1"/>
  <c r="D19" i="120" s="1"/>
  <c r="E34" i="120"/>
  <c r="E36" i="120"/>
  <c r="E48" i="120"/>
  <c r="E51" i="120"/>
  <c r="E83" i="120"/>
  <c r="D84" i="120" s="1"/>
  <c r="E100" i="120"/>
  <c r="E111" i="120"/>
  <c r="E29" i="120"/>
  <c r="E47" i="120"/>
  <c r="D48" i="120" s="1"/>
  <c r="E85" i="120"/>
  <c r="E104" i="120"/>
  <c r="E108" i="120"/>
  <c r="E28" i="120"/>
  <c r="E64" i="120"/>
  <c r="D65" i="120" s="1"/>
  <c r="E72" i="120"/>
  <c r="E37" i="120"/>
  <c r="E49" i="120"/>
  <c r="E65" i="120"/>
  <c r="E70" i="120"/>
  <c r="E98" i="120"/>
  <c r="D99" i="120" s="1"/>
  <c r="D100" i="120" s="1"/>
  <c r="E27" i="120"/>
  <c r="D28" i="120" s="1"/>
  <c r="E33" i="120"/>
  <c r="E101" i="120"/>
  <c r="E106" i="120"/>
  <c r="D49" i="120"/>
  <c r="E103" i="120"/>
  <c r="E87" i="120"/>
  <c r="E102" i="120"/>
  <c r="E112" i="120"/>
  <c r="E66" i="120"/>
  <c r="E39" i="120"/>
  <c r="E52" i="120"/>
  <c r="E110" i="120"/>
  <c r="E30" i="120"/>
  <c r="E114" i="120"/>
  <c r="C36" i="115"/>
  <c r="D36" i="115"/>
  <c r="E36" i="115"/>
  <c r="F36" i="115"/>
  <c r="G36" i="115"/>
  <c r="H36" i="115"/>
  <c r="I36" i="115"/>
  <c r="J36" i="115"/>
  <c r="K36" i="115"/>
  <c r="L36" i="115"/>
  <c r="M36" i="115"/>
  <c r="C2" i="125"/>
  <c r="C11" i="125"/>
  <c r="C30" i="115"/>
  <c r="D30" i="115"/>
  <c r="E30" i="115"/>
  <c r="F30" i="115"/>
  <c r="G30" i="115"/>
  <c r="H30" i="115"/>
  <c r="I30" i="115"/>
  <c r="J30" i="115"/>
  <c r="K30" i="115"/>
  <c r="L30" i="115"/>
  <c r="M30" i="115"/>
  <c r="B30" i="115"/>
  <c r="C18" i="115"/>
  <c r="D6" i="147" s="1"/>
  <c r="D18" i="115"/>
  <c r="E6" i="147" s="1"/>
  <c r="E18" i="115"/>
  <c r="F6" i="147" s="1"/>
  <c r="F18" i="115"/>
  <c r="G6" i="147" s="1"/>
  <c r="G18" i="115"/>
  <c r="H6" i="147" s="1"/>
  <c r="H18" i="115"/>
  <c r="I6" i="147" s="1"/>
  <c r="I18" i="115"/>
  <c r="J6" i="147" s="1"/>
  <c r="J18" i="115"/>
  <c r="K6" i="147" s="1"/>
  <c r="K18" i="115"/>
  <c r="L6" i="147" s="1"/>
  <c r="L18" i="115"/>
  <c r="M6" i="147" s="1"/>
  <c r="M18" i="115"/>
  <c r="N6" i="147" s="1"/>
  <c r="B18" i="115"/>
  <c r="C6" i="147" s="1"/>
  <c r="D29" i="120" l="1"/>
  <c r="D30" i="120" s="1"/>
  <c r="D85" i="120"/>
  <c r="D86" i="120" s="1"/>
  <c r="D87" i="120" s="1"/>
  <c r="D88" i="120" s="1"/>
  <c r="N2" i="125"/>
  <c r="N2" i="147"/>
  <c r="H19" i="125"/>
  <c r="H20" i="125" s="1"/>
  <c r="H21" i="125" s="1"/>
  <c r="H4" i="147"/>
  <c r="M2" i="125"/>
  <c r="M2" i="147"/>
  <c r="E2" i="125"/>
  <c r="E2" i="147"/>
  <c r="C19" i="125"/>
  <c r="C20" i="125" s="1"/>
  <c r="C21" i="125" s="1"/>
  <c r="C4" i="147"/>
  <c r="K19" i="125"/>
  <c r="K20" i="125" s="1"/>
  <c r="K4" i="147"/>
  <c r="G19" i="125"/>
  <c r="G20" i="125" s="1"/>
  <c r="G21" i="125" s="1"/>
  <c r="G4" i="147"/>
  <c r="L2" i="125"/>
  <c r="L2" i="147"/>
  <c r="H2" i="125"/>
  <c r="H2" i="147"/>
  <c r="D2" i="125"/>
  <c r="D2" i="147"/>
  <c r="M19" i="125"/>
  <c r="M4" i="147"/>
  <c r="I19" i="125"/>
  <c r="I20" i="125" s="1"/>
  <c r="I4" i="147"/>
  <c r="E19" i="125"/>
  <c r="E20" i="125" s="1"/>
  <c r="E4" i="147"/>
  <c r="J2" i="125"/>
  <c r="J2" i="147"/>
  <c r="F2" i="125"/>
  <c r="F2" i="147"/>
  <c r="L19" i="125"/>
  <c r="L20" i="125" s="1"/>
  <c r="L4" i="147"/>
  <c r="D19" i="125"/>
  <c r="D20" i="125" s="1"/>
  <c r="D4" i="147"/>
  <c r="I2" i="125"/>
  <c r="I2" i="147"/>
  <c r="N19" i="125"/>
  <c r="N20" i="125" s="1"/>
  <c r="N4" i="147"/>
  <c r="J19" i="125"/>
  <c r="J20" i="125" s="1"/>
  <c r="J4" i="147"/>
  <c r="F19" i="125"/>
  <c r="F20" i="125" s="1"/>
  <c r="F4" i="147"/>
  <c r="K2" i="125"/>
  <c r="K2" i="147"/>
  <c r="G2" i="125"/>
  <c r="G2" i="147"/>
  <c r="C51" i="125"/>
  <c r="C47" i="125"/>
  <c r="C56" i="125" s="1"/>
  <c r="C57" i="125" s="1"/>
  <c r="C50" i="125"/>
  <c r="C49" i="125"/>
  <c r="D66" i="120"/>
  <c r="D50" i="120"/>
  <c r="D51" i="120" s="1"/>
  <c r="D52" i="120" s="1"/>
  <c r="D101" i="120"/>
  <c r="D102" i="120" s="1"/>
  <c r="D103" i="120" s="1"/>
  <c r="D104" i="120" s="1"/>
  <c r="D105" i="120" s="1"/>
  <c r="D106" i="120" s="1"/>
  <c r="D107" i="120" s="1"/>
  <c r="D108" i="120" s="1"/>
  <c r="D109" i="120" s="1"/>
  <c r="D110" i="120" s="1"/>
  <c r="D111" i="120" s="1"/>
  <c r="D112" i="120" s="1"/>
  <c r="D113" i="120" s="1"/>
  <c r="D114" i="120" s="1"/>
  <c r="D115" i="120" s="1"/>
  <c r="C40" i="125"/>
  <c r="G22" i="125"/>
  <c r="M20" i="125"/>
  <c r="D67" i="120"/>
  <c r="D68" i="120" s="1"/>
  <c r="D69" i="120" s="1"/>
  <c r="D70" i="120" s="1"/>
  <c r="D71" i="120" s="1"/>
  <c r="D72" i="120" s="1"/>
  <c r="M36" i="139"/>
  <c r="M36" i="134"/>
  <c r="L36" i="139"/>
  <c r="L36" i="134"/>
  <c r="K36" i="139"/>
  <c r="K36" i="134"/>
  <c r="J36" i="134"/>
  <c r="J36" i="139"/>
  <c r="I36" i="134"/>
  <c r="I36" i="139"/>
  <c r="H36" i="134"/>
  <c r="H36" i="139"/>
  <c r="G36" i="134"/>
  <c r="G36" i="139"/>
  <c r="F36" i="134"/>
  <c r="F36" i="139"/>
  <c r="E36" i="139"/>
  <c r="E36" i="134"/>
  <c r="D36" i="139"/>
  <c r="D36" i="134"/>
  <c r="C36" i="134"/>
  <c r="C36" i="139"/>
  <c r="B36" i="134"/>
  <c r="B36" i="139"/>
  <c r="M30" i="134"/>
  <c r="M30" i="139"/>
  <c r="L30" i="139"/>
  <c r="L30" i="134"/>
  <c r="K30" i="134"/>
  <c r="K30" i="139"/>
  <c r="J30" i="134"/>
  <c r="J30" i="139"/>
  <c r="I30" i="139"/>
  <c r="I30" i="134"/>
  <c r="H30" i="139"/>
  <c r="H30" i="134"/>
  <c r="G30" i="134"/>
  <c r="G30" i="139"/>
  <c r="F30" i="139"/>
  <c r="F30" i="134"/>
  <c r="E30" i="139"/>
  <c r="E30" i="134"/>
  <c r="D30" i="139"/>
  <c r="D30" i="134"/>
  <c r="C30" i="134"/>
  <c r="C30" i="139"/>
  <c r="B30" i="134"/>
  <c r="B30" i="139"/>
  <c r="N35" i="125"/>
  <c r="M18" i="139"/>
  <c r="M18" i="134"/>
  <c r="M35" i="125"/>
  <c r="L18" i="139"/>
  <c r="L18" i="134"/>
  <c r="L35" i="125"/>
  <c r="K18" i="139"/>
  <c r="K18" i="134"/>
  <c r="K35" i="125"/>
  <c r="J18" i="139"/>
  <c r="J18" i="134"/>
  <c r="J35" i="125"/>
  <c r="I18" i="134"/>
  <c r="I18" i="139"/>
  <c r="I35" i="125"/>
  <c r="H18" i="139"/>
  <c r="H18" i="134"/>
  <c r="H35" i="125"/>
  <c r="G18" i="134"/>
  <c r="G18" i="139"/>
  <c r="G35" i="125"/>
  <c r="F18" i="134"/>
  <c r="F18" i="139"/>
  <c r="F35" i="125"/>
  <c r="E18" i="139"/>
  <c r="E18" i="134"/>
  <c r="E35" i="125"/>
  <c r="D18" i="134"/>
  <c r="D18" i="139"/>
  <c r="D35" i="125"/>
  <c r="C18" i="134"/>
  <c r="C18" i="139"/>
  <c r="C35" i="125"/>
  <c r="B18" i="139"/>
  <c r="B18" i="134"/>
  <c r="M33" i="139"/>
  <c r="M33" i="134"/>
  <c r="L33" i="134"/>
  <c r="L33" i="139"/>
  <c r="K33" i="134"/>
  <c r="K33" i="139"/>
  <c r="J33" i="134"/>
  <c r="J33" i="139"/>
  <c r="I33" i="134"/>
  <c r="I33" i="139"/>
  <c r="H33" i="139"/>
  <c r="H33" i="134"/>
  <c r="G33" i="139"/>
  <c r="G33" i="134"/>
  <c r="F33" i="134"/>
  <c r="F33" i="139"/>
  <c r="E33" i="139"/>
  <c r="E33" i="134"/>
  <c r="D33" i="139"/>
  <c r="D33" i="134"/>
  <c r="C33" i="134"/>
  <c r="C33" i="139"/>
  <c r="B33" i="139"/>
  <c r="B33" i="134"/>
  <c r="D31" i="120"/>
  <c r="D32" i="120" s="1"/>
  <c r="D33" i="120" s="1"/>
  <c r="D34" i="120" s="1"/>
  <c r="D35" i="120" s="1"/>
  <c r="D36" i="120" s="1"/>
  <c r="D37" i="120" s="1"/>
  <c r="D38" i="120" s="1"/>
  <c r="D39" i="120" s="1"/>
  <c r="D40" i="120" s="1"/>
  <c r="D53" i="120"/>
  <c r="G24" i="125" l="1"/>
  <c r="G18" i="125" s="1"/>
  <c r="H24" i="125"/>
  <c r="H18" i="125" s="1"/>
  <c r="H22" i="125"/>
  <c r="C24" i="125"/>
  <c r="C18" i="125" s="1"/>
  <c r="C22" i="125"/>
  <c r="D22" i="125"/>
  <c r="D21" i="125"/>
  <c r="D24" i="125"/>
  <c r="D18" i="125" s="1"/>
  <c r="F21" i="125"/>
  <c r="F22" i="125"/>
  <c r="F24" i="125"/>
  <c r="F18" i="125" s="1"/>
  <c r="L22" i="125"/>
  <c r="L21" i="125"/>
  <c r="L24" i="125"/>
  <c r="L18" i="125" s="1"/>
  <c r="N22" i="125"/>
  <c r="N21" i="125"/>
  <c r="N24" i="125"/>
  <c r="N18" i="125" s="1"/>
  <c r="E22" i="125"/>
  <c r="E21" i="125"/>
  <c r="E24" i="125"/>
  <c r="E18" i="125" s="1"/>
  <c r="M22" i="125"/>
  <c r="M21" i="125"/>
  <c r="M24" i="125"/>
  <c r="M18" i="125" s="1"/>
  <c r="K22" i="125"/>
  <c r="K21" i="125"/>
  <c r="K24" i="125"/>
  <c r="K18" i="125" s="1"/>
  <c r="I21" i="125"/>
  <c r="I22" i="125"/>
  <c r="I24" i="125"/>
  <c r="I18" i="125" s="1"/>
  <c r="J21" i="125"/>
  <c r="J22" i="125"/>
  <c r="J24" i="125"/>
  <c r="J18" i="125" s="1"/>
  <c r="J42" i="125"/>
  <c r="J8" i="125"/>
  <c r="J7" i="125"/>
  <c r="J9" i="125" s="1"/>
  <c r="E42" i="125"/>
  <c r="E8" i="125"/>
  <c r="E7" i="125"/>
  <c r="E9" i="125" s="1"/>
  <c r="M42" i="125"/>
  <c r="M7" i="125"/>
  <c r="M9" i="125" s="1"/>
  <c r="M8" i="125"/>
  <c r="G42" i="125"/>
  <c r="G8" i="125"/>
  <c r="G7" i="125"/>
  <c r="G9" i="125" s="1"/>
  <c r="H8" i="125"/>
  <c r="H7" i="125"/>
  <c r="H9" i="125" s="1"/>
  <c r="H42" i="125"/>
  <c r="K8" i="125"/>
  <c r="K7" i="125"/>
  <c r="K9" i="125" s="1"/>
  <c r="K42" i="125"/>
  <c r="F8" i="125"/>
  <c r="F42" i="125"/>
  <c r="F7" i="125"/>
  <c r="F9" i="125" s="1"/>
  <c r="N42" i="125"/>
  <c r="N8" i="125"/>
  <c r="N7" i="125"/>
  <c r="N9" i="125" s="1"/>
  <c r="I8" i="125"/>
  <c r="I7" i="125"/>
  <c r="I9" i="125" s="1"/>
  <c r="I42" i="125"/>
  <c r="C42" i="125"/>
  <c r="C8" i="125"/>
  <c r="C7" i="125"/>
  <c r="C9" i="125" s="1"/>
  <c r="D42" i="125"/>
  <c r="D8" i="125"/>
  <c r="D7" i="125"/>
  <c r="D9" i="125" s="1"/>
  <c r="L42" i="125"/>
  <c r="L8" i="125"/>
  <c r="L7" i="125"/>
  <c r="L9" i="125" s="1"/>
  <c r="D6" i="125"/>
  <c r="E6" i="125"/>
  <c r="C6" i="125"/>
  <c r="I6" i="125"/>
  <c r="L6" i="125"/>
  <c r="G6" i="125"/>
  <c r="J6" i="125"/>
  <c r="M6" i="125"/>
  <c r="H6" i="125"/>
  <c r="K6" i="125"/>
  <c r="F6" i="125"/>
  <c r="N6" i="125"/>
  <c r="N4" i="125"/>
  <c r="N3" i="125"/>
  <c r="M3" i="125"/>
  <c r="M4" i="125"/>
  <c r="L3" i="125"/>
  <c r="L4" i="125"/>
  <c r="K4" i="125"/>
  <c r="K3" i="125"/>
  <c r="J3" i="125"/>
  <c r="J4" i="125"/>
  <c r="I4" i="125"/>
  <c r="I3" i="125"/>
  <c r="H4" i="125"/>
  <c r="H3" i="125"/>
  <c r="G3" i="125"/>
  <c r="G4" i="125"/>
  <c r="F4" i="125"/>
  <c r="F3" i="125"/>
  <c r="E4" i="125"/>
  <c r="E3" i="125"/>
  <c r="D3" i="125"/>
  <c r="D4" i="125"/>
  <c r="C3" i="125"/>
  <c r="C4" i="125"/>
  <c r="N13" i="125"/>
  <c r="N40" i="125"/>
  <c r="N41" i="125" s="1"/>
  <c r="M13" i="125"/>
  <c r="M40" i="125"/>
  <c r="M41" i="125" s="1"/>
  <c r="L40" i="125"/>
  <c r="L41" i="125" s="1"/>
  <c r="L13" i="125"/>
  <c r="K40" i="125"/>
  <c r="K41" i="125" s="1"/>
  <c r="K13" i="125"/>
  <c r="J40" i="125"/>
  <c r="J41" i="125" s="1"/>
  <c r="J13" i="125"/>
  <c r="I40" i="125"/>
  <c r="I41" i="125" s="1"/>
  <c r="I13" i="125"/>
  <c r="H40" i="125"/>
  <c r="H41" i="125" s="1"/>
  <c r="H13" i="125"/>
  <c r="G13" i="125"/>
  <c r="G40" i="125"/>
  <c r="G41" i="125" s="1"/>
  <c r="F40" i="125"/>
  <c r="F41" i="125" s="1"/>
  <c r="F13" i="125"/>
  <c r="E40" i="125"/>
  <c r="E41" i="125" s="1"/>
  <c r="E13" i="125"/>
  <c r="D40" i="125"/>
  <c r="D41" i="125" s="1"/>
  <c r="D13" i="125"/>
  <c r="C41" i="125"/>
  <c r="C13" i="125"/>
  <c r="M43" i="125" l="1"/>
  <c r="M10" i="125"/>
  <c r="M39" i="125" s="1"/>
  <c r="N43" i="125"/>
  <c r="N10" i="125"/>
  <c r="N39" i="125" s="1"/>
  <c r="I43" i="125"/>
  <c r="I10" i="125"/>
  <c r="I39" i="125" s="1"/>
  <c r="F10" i="125"/>
  <c r="F39" i="125" s="1"/>
  <c r="F43" i="125"/>
  <c r="J43" i="125"/>
  <c r="J10" i="125"/>
  <c r="J39" i="125" s="1"/>
  <c r="C43" i="125"/>
  <c r="C10" i="125"/>
  <c r="C39" i="125" s="1"/>
  <c r="E43" i="125"/>
  <c r="E10" i="125"/>
  <c r="E39" i="125" s="1"/>
  <c r="K10" i="125"/>
  <c r="K39" i="125" s="1"/>
  <c r="K43" i="125"/>
  <c r="H10" i="125"/>
  <c r="H43" i="125"/>
  <c r="L43" i="125"/>
  <c r="L10" i="125"/>
  <c r="L39" i="125" s="1"/>
  <c r="D43" i="125"/>
  <c r="D10" i="125"/>
  <c r="D39" i="125" s="1"/>
  <c r="G43" i="125"/>
  <c r="G10" i="125"/>
  <c r="N25" i="125" l="1"/>
  <c r="N33" i="125" s="1"/>
  <c r="N46" i="125" s="1"/>
  <c r="I25" i="125"/>
  <c r="H39" i="125"/>
  <c r="H25" i="125"/>
  <c r="N32" i="125"/>
  <c r="C25" i="125"/>
  <c r="E25" i="125"/>
  <c r="G39" i="125"/>
  <c r="G25" i="125"/>
  <c r="J25" i="125"/>
  <c r="D25" i="125"/>
  <c r="F25" i="125"/>
  <c r="N31" i="125"/>
  <c r="M25" i="125"/>
  <c r="L25" i="125"/>
  <c r="K25" i="125"/>
  <c r="N34" i="125" l="1"/>
  <c r="N37" i="125" s="1"/>
  <c r="N38" i="125" s="1"/>
  <c r="N27" i="125"/>
  <c r="N29" i="125"/>
  <c r="N28" i="125"/>
  <c r="N54" i="125" s="1"/>
  <c r="N30" i="125"/>
  <c r="N26" i="125"/>
  <c r="J28" i="125"/>
  <c r="J54" i="125" s="1"/>
  <c r="J27" i="125"/>
  <c r="J30" i="125"/>
  <c r="J32" i="125"/>
  <c r="J31" i="125"/>
  <c r="J29" i="125"/>
  <c r="J26" i="125"/>
  <c r="J33" i="125"/>
  <c r="J46" i="125" s="1"/>
  <c r="J34" i="125"/>
  <c r="J37" i="125" s="1"/>
  <c r="J38" i="125" s="1"/>
  <c r="K28" i="125"/>
  <c r="K54" i="125" s="1"/>
  <c r="K34" i="125"/>
  <c r="K37" i="125" s="1"/>
  <c r="K38" i="125" s="1"/>
  <c r="K32" i="125"/>
  <c r="K31" i="125"/>
  <c r="K29" i="125"/>
  <c r="K30" i="125"/>
  <c r="K27" i="125"/>
  <c r="K33" i="125"/>
  <c r="K46" i="125" s="1"/>
  <c r="K26" i="125"/>
  <c r="E28" i="125"/>
  <c r="E54" i="125" s="1"/>
  <c r="E27" i="125"/>
  <c r="E34" i="125"/>
  <c r="E37" i="125" s="1"/>
  <c r="E38" i="125" s="1"/>
  <c r="E31" i="125"/>
  <c r="E30" i="125"/>
  <c r="E33" i="125"/>
  <c r="E46" i="125" s="1"/>
  <c r="E26" i="125"/>
  <c r="E32" i="125"/>
  <c r="E29" i="125"/>
  <c r="H28" i="125"/>
  <c r="H54" i="125" s="1"/>
  <c r="H34" i="125"/>
  <c r="H37" i="125" s="1"/>
  <c r="H38" i="125" s="1"/>
  <c r="H31" i="125"/>
  <c r="H27" i="125"/>
  <c r="H29" i="125"/>
  <c r="H32" i="125"/>
  <c r="H26" i="125"/>
  <c r="H30" i="125"/>
  <c r="H33" i="125"/>
  <c r="H46" i="125" s="1"/>
  <c r="L28" i="125"/>
  <c r="L54" i="125" s="1"/>
  <c r="L29" i="125"/>
  <c r="L27" i="125"/>
  <c r="L32" i="125"/>
  <c r="L30" i="125"/>
  <c r="L26" i="125"/>
  <c r="L31" i="125"/>
  <c r="L33" i="125"/>
  <c r="L46" i="125" s="1"/>
  <c r="L34" i="125"/>
  <c r="L37" i="125" s="1"/>
  <c r="L38" i="125" s="1"/>
  <c r="F28" i="125"/>
  <c r="F54" i="125" s="1"/>
  <c r="F34" i="125"/>
  <c r="F37" i="125" s="1"/>
  <c r="F38" i="125" s="1"/>
  <c r="F30" i="125"/>
  <c r="F26" i="125"/>
  <c r="F29" i="125"/>
  <c r="F31" i="125"/>
  <c r="F33" i="125"/>
  <c r="F46" i="125" s="1"/>
  <c r="F32" i="125"/>
  <c r="F27" i="125"/>
  <c r="C28" i="125"/>
  <c r="C54" i="125" s="1"/>
  <c r="C34" i="125"/>
  <c r="C37" i="125" s="1"/>
  <c r="C38" i="125" s="1"/>
  <c r="C27" i="125"/>
  <c r="C32" i="125"/>
  <c r="C26" i="125"/>
  <c r="C30" i="125"/>
  <c r="C31" i="125"/>
  <c r="C29" i="125"/>
  <c r="C33" i="125"/>
  <c r="C46" i="125" s="1"/>
  <c r="M28" i="125"/>
  <c r="M54" i="125" s="1"/>
  <c r="M27" i="125"/>
  <c r="M29" i="125"/>
  <c r="M31" i="125"/>
  <c r="M30" i="125"/>
  <c r="M34" i="125"/>
  <c r="M37" i="125" s="1"/>
  <c r="M38" i="125" s="1"/>
  <c r="M26" i="125"/>
  <c r="M32" i="125"/>
  <c r="M33" i="125"/>
  <c r="M46" i="125" s="1"/>
  <c r="D28" i="125"/>
  <c r="D54" i="125" s="1"/>
  <c r="D29" i="125"/>
  <c r="D27" i="125"/>
  <c r="D30" i="125"/>
  <c r="D34" i="125"/>
  <c r="D37" i="125" s="1"/>
  <c r="D38" i="125" s="1"/>
  <c r="D32" i="125"/>
  <c r="D31" i="125"/>
  <c r="D33" i="125"/>
  <c r="D46" i="125" s="1"/>
  <c r="D26" i="125"/>
  <c r="G28" i="125"/>
  <c r="G54" i="125" s="1"/>
  <c r="G29" i="125"/>
  <c r="G30" i="125"/>
  <c r="G34" i="125"/>
  <c r="G37" i="125" s="1"/>
  <c r="G38" i="125" s="1"/>
  <c r="G32" i="125"/>
  <c r="G33" i="125"/>
  <c r="G46" i="125" s="1"/>
  <c r="G27" i="125"/>
  <c r="G31" i="125"/>
  <c r="G26" i="125"/>
  <c r="I28" i="125"/>
  <c r="I54" i="125" s="1"/>
  <c r="I32" i="125"/>
  <c r="I34" i="125"/>
  <c r="I37" i="125" s="1"/>
  <c r="I38" i="125" s="1"/>
  <c r="I30" i="125"/>
  <c r="I26" i="125"/>
  <c r="I33" i="125"/>
  <c r="I46" i="125" s="1"/>
  <c r="I27" i="125"/>
  <c r="I31" i="125"/>
  <c r="I29" i="125"/>
</calcChain>
</file>

<file path=xl/sharedStrings.xml><?xml version="1.0" encoding="utf-8"?>
<sst xmlns="http://schemas.openxmlformats.org/spreadsheetml/2006/main" count="8762" uniqueCount="398">
  <si>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</si>
  <si>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</si>
  <si>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</si>
  <si>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</si>
  <si>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</si>
  <si>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</si>
  <si>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</si>
  <si>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</si>
  <si>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</si>
  <si>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</si>
  <si>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</si>
  <si>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</si>
  <si>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</si>
  <si>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</si>
  <si>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</si>
  <si>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</si>
  <si>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</si>
  <si>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</si>
  <si>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</si>
  <si>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</si>
  <si>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</si>
  <si>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</si>
  <si>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</si>
  <si>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</si>
  <si>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</si>
  <si>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</si>
  <si>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</si>
  <si>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</si>
  <si>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</si>
  <si>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</si>
  <si>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</si>
  <si>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</si>
  <si>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</si>
  <si>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</si>
  <si>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</si>
  <si>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</si>
  <si>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</si>
  <si>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</si>
  <si>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</si>
  <si>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</si>
  <si>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</si>
  <si>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</si>
  <si>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</si>
  <si>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</si>
  <si>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</si>
  <si>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</si>
  <si>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</si>
  <si>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</si>
  <si>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</si>
  <si>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</si>
  <si>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</si>
  <si>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</si>
  <si>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</si>
  <si>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</si>
  <si>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</si>
  <si>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</si>
  <si>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</si>
  <si>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</si>
  <si>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</si>
  <si>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</si>
  <si>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</si>
  <si>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</si>
  <si>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</si>
  <si>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</si>
  <si>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</si>
  <si>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</si>
  <si>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</si>
  <si>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</si>
  <si>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</si>
  <si>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</si>
  <si>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</si>
  <si>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</si>
  <si>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</si>
  <si>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</si>
  <si>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</si>
  <si>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</si>
  <si>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</si>
  <si>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South Cache M&amp;I</t>
  </si>
  <si>
    <t>South Cache New</t>
  </si>
  <si>
    <t>Cache Ag</t>
  </si>
  <si>
    <t>RA_par3</t>
  </si>
  <si>
    <t>Bear</t>
  </si>
  <si>
    <t>Blacksmithfork</t>
  </si>
  <si>
    <t>Malad</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</si>
  <si>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</si>
  <si>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</si>
  <si>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</si>
  <si>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</si>
  <si>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</si>
  <si>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</si>
  <si>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</si>
  <si>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</si>
  <si>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</si>
  <si>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</si>
  <si>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</si>
  <si>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</si>
  <si>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</si>
  <si>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</si>
  <si>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</si>
  <si>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</si>
  <si>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</si>
  <si>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</si>
  <si>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</si>
  <si>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</si>
  <si>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</si>
  <si>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</si>
  <si>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</si>
  <si>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</si>
  <si>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</si>
  <si>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</si>
  <si>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</si>
  <si>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</si>
  <si>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</si>
  <si>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</si>
  <si>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</si>
  <si>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</si>
  <si>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</si>
  <si>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</si>
  <si>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</si>
  <si>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</si>
  <si>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</si>
  <si>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</si>
  <si>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</si>
  <si>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</si>
  <si>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</si>
  <si>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</si>
  <si>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</si>
  <si>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</si>
  <si>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</si>
  <si>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</si>
  <si>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</si>
  <si>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</si>
  <si>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</si>
  <si>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</si>
  <si>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</si>
  <si>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</si>
  <si>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</si>
  <si>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</si>
  <si>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</si>
  <si>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</si>
  <si>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</si>
  <si>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</si>
  <si>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</si>
  <si>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</si>
  <si>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</si>
  <si>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</si>
  <si>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</si>
  <si>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</si>
  <si>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</si>
  <si>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</si>
  <si>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</si>
  <si>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</si>
  <si>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</si>
  <si>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</si>
  <si>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</si>
  <si>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</si>
  <si>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</si>
  <si>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</si>
  <si>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</si>
  <si>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</si>
  <si>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</si>
  <si>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</si>
  <si>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</si>
  <si>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</si>
  <si>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</si>
  <si>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</si>
  <si>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</si>
  <si>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</si>
  <si>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</si>
  <si>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</si>
  <si>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</si>
  <si>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</si>
  <si>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</si>
  <si>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</si>
  <si>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</si>
  <si>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</si>
  <si>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</si>
  <si>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</si>
  <si>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</si>
  <si>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</si>
  <si>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</si>
  <si>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</si>
  <si>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</si>
  <si>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</si>
  <si>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</si>
  <si>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</si>
  <si>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</si>
  <si>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</si>
  <si>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</si>
  <si>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</si>
  <si>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</si>
  <si>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</si>
  <si>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</si>
  <si>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</si>
  <si>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</si>
  <si>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</si>
  <si>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</si>
  <si>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</si>
  <si>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</si>
  <si>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</si>
  <si>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</si>
  <si>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</si>
  <si>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</si>
  <si>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</si>
  <si>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</si>
  <si>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</si>
  <si>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</si>
  <si>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</si>
  <si>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</si>
  <si>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</si>
  <si>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</si>
  <si>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</si>
  <si>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</si>
  <si>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</si>
  <si>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</si>
  <si>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</si>
  <si>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</si>
  <si>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</si>
  <si>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</si>
  <si>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</si>
  <si>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</si>
  <si>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</si>
  <si>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</si>
  <si>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</si>
  <si>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</si>
  <si>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</si>
  <si>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</si>
  <si>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</si>
  <si>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</si>
  <si>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</si>
  <si>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</si>
  <si>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</si>
  <si>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(cfs)</t>
  </si>
  <si>
    <t>Cub</t>
  </si>
  <si>
    <t>Location</t>
  </si>
  <si>
    <t>Fry</t>
  </si>
  <si>
    <t>Depth (m)</t>
  </si>
  <si>
    <t>Fy</t>
  </si>
  <si>
    <t>C</t>
  </si>
  <si>
    <t>h</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</si>
  <si>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</si>
  <si>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</si>
  <si>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</si>
  <si>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</si>
  <si>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</si>
  <si>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</si>
  <si>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</si>
  <si>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</si>
  <si>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</si>
  <si>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</si>
  <si>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</si>
  <si>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</si>
  <si>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</si>
  <si>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</si>
  <si>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</si>
  <si>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</si>
  <si>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</si>
  <si>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</si>
  <si>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</si>
  <si>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</si>
  <si>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</si>
  <si>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</si>
  <si>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</si>
  <si>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</si>
  <si>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</si>
  <si>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</si>
  <si>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</si>
  <si>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</si>
  <si>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</si>
  <si>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</si>
  <si>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</si>
  <si>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</si>
  <si>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</si>
  <si>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</si>
  <si>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</si>
  <si>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</si>
  <si>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</si>
  <si>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</si>
  <si>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</si>
  <si>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</si>
  <si>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</si>
  <si>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Value in WEAP</t>
  </si>
  <si>
    <t>Y</t>
  </si>
  <si>
    <t>N</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</si>
  <si>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</si>
  <si>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</si>
  <si>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</si>
  <si>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</si>
  <si>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</si>
  <si>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</si>
  <si>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</si>
  <si>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</si>
  <si>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</si>
  <si>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</si>
  <si>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</si>
  <si>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</si>
  <si>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</si>
  <si>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</si>
  <si>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</si>
  <si>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</si>
  <si>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</si>
  <si>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</si>
  <si>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</si>
  <si>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</si>
  <si>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</si>
  <si>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</si>
  <si>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</si>
  <si>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</si>
  <si>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</si>
  <si>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Old</t>
  </si>
  <si>
    <t>Paradise - Little Bear</t>
  </si>
  <si>
    <t>Stateline</t>
  </si>
  <si>
    <t>BLKsmith</t>
  </si>
  <si>
    <t>East Fork</t>
  </si>
  <si>
    <t>Corinne</t>
  </si>
  <si>
    <t>Conrinne</t>
  </si>
  <si>
    <t>Paradise</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</si>
  <si>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</si>
  <si>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</si>
  <si>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</si>
  <si>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</si>
  <si>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</si>
  <si>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</si>
  <si>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</si>
  <si>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</si>
  <si>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</si>
  <si>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</si>
  <si>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</si>
  <si>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</si>
  <si>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</si>
  <si>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</si>
  <si>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</si>
  <si>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</si>
  <si>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</si>
  <si>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</si>
  <si>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</si>
  <si>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</si>
  <si>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</si>
  <si>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</si>
  <si>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</si>
  <si>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</si>
  <si>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</si>
  <si>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</si>
  <si>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</si>
  <si>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</si>
  <si>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</si>
  <si>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</si>
  <si>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</si>
  <si>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</si>
  <si>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</si>
  <si>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</si>
  <si>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</si>
  <si>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</si>
  <si>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</si>
  <si>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</si>
  <si>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</si>
  <si>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</si>
  <si>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</si>
  <si>
    <t>Little Bear - East Fork</t>
  </si>
  <si>
    <t>Little Bear - South Fork</t>
  </si>
  <si>
    <t>Adel</t>
  </si>
  <si>
    <t>Elevation (ft)</t>
  </si>
  <si>
    <t>Area (Acre)</t>
  </si>
  <si>
    <t>Storage (Acre-Feet)</t>
  </si>
  <si>
    <t>Area - Adel</t>
  </si>
  <si>
    <t>j40</t>
  </si>
  <si>
    <t>j41</t>
  </si>
  <si>
    <t>j42</t>
  </si>
  <si>
    <t>j43</t>
  </si>
  <si>
    <t>j44</t>
  </si>
  <si>
    <t>cfs</t>
  </si>
  <si>
    <t>j45</t>
  </si>
  <si>
    <t>Floodplain (m2)</t>
  </si>
  <si>
    <t>0.75 – 0.30</t>
  </si>
  <si>
    <t>0.45 – 0.20</t>
  </si>
  <si>
    <t>Site</t>
  </si>
  <si>
    <r>
      <t>Max Water Temperature recorded in (C</t>
    </r>
    <r>
      <rPr>
        <b/>
        <vertAlign val="superscript"/>
        <sz val="10"/>
        <color rgb="FF000000"/>
        <rFont val="Times New Roman"/>
        <family val="1"/>
      </rPr>
      <t>o</t>
    </r>
    <r>
      <rPr>
        <b/>
        <sz val="10"/>
        <color rgb="FF000000"/>
        <rFont val="Times New Roman"/>
        <family val="1"/>
      </rPr>
      <t>)</t>
    </r>
  </si>
  <si>
    <t xml:space="preserve">Preferred Depth for adult BCT (m) </t>
  </si>
  <si>
    <t>[Sep – Mar]</t>
  </si>
  <si>
    <t>Preferred Depth for fry BCT (m)</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</si>
  <si>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</si>
  <si>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</si>
  <si>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</si>
  <si>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</si>
  <si>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</si>
  <si>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</si>
  <si>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</si>
  <si>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</si>
  <si>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</si>
  <si>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</si>
  <si>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</si>
  <si>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Adult</t>
  </si>
  <si>
    <t>Mar-Aug</t>
  </si>
  <si>
    <t>Sep - Feb</t>
  </si>
  <si>
    <t>Malad Gain</t>
  </si>
  <si>
    <t>Func_typ</t>
  </si>
  <si>
    <t>acres</t>
  </si>
  <si>
    <t>Cmax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</si>
</sst>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0"/>
    <numFmt numFmtId="165" formatCode="_(* #,##0_);_(* \(#,##0\);_(* &quot;-&quot;??_);_(@_)"/>
    <numFmt numFmtId="166" formatCode="0.00000"/>
    <numFmt numFmtId="167" formatCode="_(* #,##0.00000_);_(* \(#,##0.00000\);_(* &quot;-&quot;??_);_(@_)"/>
    <numFmt numFmtId="168" formatCode="0.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sz val="11"/>
      <color rgb="FFFF0000"/>
      <name val="Calibri"/>
      <family val="2"/>
      <scheme val="minor"/>
    </font>
    <font>
      <sz val="12"/>
      <color rgb="FF000000"/>
      <name val="Verdana"/>
      <family val="2"/>
    </font>
    <font>
      <sz val="10"/>
      <color rgb="FF000000"/>
      <name val="Times New Roman"/>
      <family val="1"/>
    </font>
    <font>
      <b/>
      <sz val="10"/>
      <color theme="1"/>
      <name val="Times New Roman"/>
      <family val="1"/>
    </font>
    <font>
      <b/>
      <sz val="10"/>
      <color rgb="FF000000"/>
      <name val="Times New Roman"/>
      <family val="1"/>
    </font>
    <font>
      <b/>
      <vertAlign val="superscript"/>
      <sz val="10"/>
      <color rgb="FF000000"/>
      <name val="Times New Roman"/>
      <family val="1"/>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101">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5" fillId="0" borderId="1" xfId="3" applyBorder="1"/>
    <xf numFmtId="0" fontId="5" fillId="0" borderId="1" xfId="3" applyFill="1" applyBorder="1"/>
    <xf numFmtId="14" fontId="0" fillId="4" borderId="0" xfId="0" applyNumberFormat="1" applyFill="1" applyAlignment="1">
      <alignment horizontal="left" vertical="top"/>
    </xf>
    <xf numFmtId="43" fontId="0" fillId="0" borderId="0" xfId="1" applyFont="1"/>
    <xf numFmtId="0" fontId="0" fillId="0" borderId="0" xfId="0" applyBorder="1"/>
    <xf numFmtId="0" fontId="0" fillId="0" borderId="0" xfId="0" applyFill="1" applyBorder="1"/>
    <xf numFmtId="0" fontId="0" fillId="2" borderId="0" xfId="0" applyFill="1"/>
    <xf numFmtId="0" fontId="8" fillId="0" borderId="0" xfId="0" applyFont="1"/>
    <xf numFmtId="0" fontId="0" fillId="0" borderId="0" xfId="0" applyFill="1"/>
    <xf numFmtId="166" fontId="0" fillId="0" borderId="0" xfId="1" applyNumberFormat="1" applyFont="1"/>
    <xf numFmtId="167" fontId="0" fillId="0" borderId="0" xfId="1" applyNumberFormat="1" applyFont="1"/>
    <xf numFmtId="168" fontId="0" fillId="0" borderId="0" xfId="0" applyNumberFormat="1" applyBorder="1" applyAlignment="1">
      <alignment horizontal="center" vertical="center"/>
    </xf>
    <xf numFmtId="0" fontId="0" fillId="0" borderId="0" xfId="0" applyBorder="1" applyAlignment="1">
      <alignment horizontal="center"/>
    </xf>
    <xf numFmtId="3" fontId="9" fillId="5" borderId="6" xfId="0" applyNumberFormat="1" applyFont="1" applyFill="1" applyBorder="1" applyAlignment="1">
      <alignment horizontal="right" vertical="center" wrapText="1"/>
    </xf>
    <xf numFmtId="0" fontId="9" fillId="5" borderId="6" xfId="0" applyFont="1" applyFill="1" applyBorder="1" applyAlignment="1">
      <alignment horizontal="right" vertical="center" wrapText="1"/>
    </xf>
    <xf numFmtId="0" fontId="0" fillId="0" borderId="0" xfId="0"/>
    <xf numFmtId="0" fontId="2" fillId="0" borderId="3" xfId="0" applyFont="1" applyBorder="1" applyAlignment="1">
      <alignment horizontal="center" vertical="center" wrapText="1"/>
    </xf>
    <xf numFmtId="0" fontId="0" fillId="0" borderId="0" xfId="0"/>
    <xf numFmtId="0" fontId="0" fillId="0" borderId="5" xfId="0" applyBorder="1"/>
    <xf numFmtId="0" fontId="10" fillId="0" borderId="0" xfId="0" applyFont="1"/>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0" fillId="0" borderId="11" xfId="0" applyBorder="1" applyAlignment="1"/>
    <xf numFmtId="0" fontId="10" fillId="0" borderId="0" xfId="0" applyFont="1" applyBorder="1"/>
    <xf numFmtId="0" fontId="0" fillId="0" borderId="0" xfId="0" applyBorder="1" applyAlignment="1"/>
    <xf numFmtId="0" fontId="0" fillId="0" borderId="0" xfId="0" applyFill="1" applyBorder="1" applyAlignment="1"/>
    <xf numFmtId="43" fontId="0" fillId="0" borderId="0" xfId="0" applyNumberFormat="1"/>
    <xf numFmtId="0" fontId="0" fillId="0" borderId="1" xfId="0" applyBorder="1" applyAlignment="1">
      <alignment horizontal="left"/>
    </xf>
    <xf numFmtId="0" fontId="0" fillId="0" borderId="1" xfId="0" applyBorder="1" applyAlignment="1">
      <alignment horizontal="left" wrapText="1"/>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0" fillId="0" borderId="11" xfId="0" applyBorder="1" applyAlignment="1">
      <alignment horizontal="center"/>
    </xf>
    <xf numFmtId="0" fontId="10" fillId="0" borderId="7" xfId="0" applyFont="1" applyBorder="1" applyAlignment="1">
      <alignment vertical="center"/>
    </xf>
    <xf numFmtId="0" fontId="10" fillId="0" borderId="8" xfId="0" applyFont="1" applyBorder="1" applyAlignment="1">
      <alignment vertical="center"/>
    </xf>
    <xf numFmtId="3" fontId="10" fillId="0" borderId="7" xfId="0" applyNumberFormat="1" applyFont="1" applyBorder="1" applyAlignment="1">
      <alignment horizontal="center" vertical="center" wrapText="1"/>
    </xf>
    <xf numFmtId="3" fontId="10" fillId="0" borderId="8" xfId="0" applyNumberFormat="1"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11" fillId="0" borderId="7" xfId="0" applyFont="1" applyBorder="1" applyAlignment="1">
      <alignment vertical="center"/>
    </xf>
    <xf numFmtId="0" fontId="11" fillId="0" borderId="8" xfId="0" applyFont="1" applyBorder="1" applyAlignment="1">
      <alignment vertical="center"/>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cellXfs>
  <cellStyles count="4">
    <cellStyle name="Comma" xfId="1" builtinId="3"/>
    <cellStyle name="Hyperlink" xfId="3" builtinId="8"/>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Hyrum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xmlns:c16r2="http://schemas.microsoft.com/office/drawing/2015/06/chart">
            <c:ext xmlns:c16="http://schemas.microsoft.com/office/drawing/2014/chart" uri="{C3380CC4-5D6E-409C-BE32-E72D297353CC}">
              <c16:uniqueId val="{00000000-82B7-4EF2-886C-3B1624AE591D}"/>
            </c:ext>
          </c:extLst>
        </c:ser>
        <c:dLbls>
          <c:showLegendKey val="0"/>
          <c:showVal val="0"/>
          <c:showCatName val="0"/>
          <c:showSerName val="0"/>
          <c:showPercent val="0"/>
          <c:showBubbleSize val="0"/>
        </c:dLbls>
        <c:axId val="185308000"/>
        <c:axId val="185308560"/>
      </c:scatterChart>
      <c:valAx>
        <c:axId val="18530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8560"/>
        <c:crosses val="autoZero"/>
        <c:crossBetween val="midCat"/>
      </c:valAx>
      <c:valAx>
        <c:axId val="18530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8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xmlns:c16r2="http://schemas.microsoft.com/office/drawing/2015/06/char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191438608"/>
        <c:axId val="191439168"/>
      </c:scatterChart>
      <c:valAx>
        <c:axId val="191438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9168"/>
        <c:crosses val="autoZero"/>
        <c:crossBetween val="midCat"/>
      </c:valAx>
      <c:valAx>
        <c:axId val="19143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8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xmlns:c16r2="http://schemas.microsoft.com/office/drawing/2015/06/char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191192720"/>
        <c:axId val="191193280"/>
      </c:scatterChart>
      <c:valAx>
        <c:axId val="191192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3280"/>
        <c:crosses val="autoZero"/>
        <c:crossBetween val="midCat"/>
      </c:valAx>
      <c:valAx>
        <c:axId val="19119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2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xmlns:c16r2="http://schemas.microsoft.com/office/drawing/2015/06/chart">
            <c:ext xmlns:c16="http://schemas.microsoft.com/office/drawing/2014/chart" uri="{C3380CC4-5D6E-409C-BE32-E72D297353CC}">
              <c16:uniqueId val="{00000000-5515-468A-8823-9C4CAE178815}"/>
            </c:ext>
          </c:extLst>
        </c:ser>
        <c:dLbls>
          <c:showLegendKey val="0"/>
          <c:showVal val="0"/>
          <c:showCatName val="0"/>
          <c:showSerName val="0"/>
          <c:showPercent val="0"/>
          <c:showBubbleSize val="0"/>
        </c:dLbls>
        <c:axId val="185310800"/>
        <c:axId val="185311360"/>
      </c:scatterChart>
      <c:valAx>
        <c:axId val="185310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1360"/>
        <c:crosses val="autoZero"/>
        <c:crossBetween val="midCat"/>
      </c:valAx>
      <c:valAx>
        <c:axId val="18531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0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xmlns:c16r2="http://schemas.microsoft.com/office/drawing/2015/06/char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185313600"/>
        <c:axId val="185314160"/>
      </c:scatterChart>
      <c:valAx>
        <c:axId val="185313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4160"/>
        <c:crosses val="autoZero"/>
        <c:crossBetween val="midCat"/>
      </c:valAx>
      <c:valAx>
        <c:axId val="18531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xmlns:c16r2="http://schemas.microsoft.com/office/drawing/2015/06/char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185316400"/>
        <c:axId val="185316960"/>
      </c:scatterChart>
      <c:valAx>
        <c:axId val="18531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6960"/>
        <c:crosses val="autoZero"/>
        <c:crossBetween val="midCat"/>
      </c:valAx>
      <c:valAx>
        <c:axId val="18531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6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xmlns:c16r2="http://schemas.microsoft.com/office/drawing/2015/06/char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191424608"/>
        <c:axId val="191425168"/>
      </c:scatterChart>
      <c:valAx>
        <c:axId val="191424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5168"/>
        <c:crosses val="autoZero"/>
        <c:crossBetween val="midCat"/>
      </c:valAx>
      <c:valAx>
        <c:axId val="19142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4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xmlns:c16r2="http://schemas.microsoft.com/office/drawing/2015/06/char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191427408"/>
        <c:axId val="191427968"/>
      </c:scatterChart>
      <c:valAx>
        <c:axId val="19142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7968"/>
        <c:crosses val="autoZero"/>
        <c:crossBetween val="midCat"/>
      </c:valAx>
      <c:valAx>
        <c:axId val="19142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xmlns:c16r2="http://schemas.microsoft.com/office/drawing/2015/06/char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191430208"/>
        <c:axId val="191430768"/>
      </c:scatterChart>
      <c:valAx>
        <c:axId val="191430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0768"/>
        <c:crosses val="autoZero"/>
        <c:crossBetween val="midCat"/>
      </c:valAx>
      <c:valAx>
        <c:axId val="19143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xmlns:c16r2="http://schemas.microsoft.com/office/drawing/2015/06/char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191433008"/>
        <c:axId val="191433568"/>
      </c:scatterChart>
      <c:valAx>
        <c:axId val="191433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3568"/>
        <c:crosses val="autoZero"/>
        <c:crossBetween val="midCat"/>
      </c:valAx>
      <c:valAx>
        <c:axId val="19143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3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xmlns:c16r2="http://schemas.microsoft.com/office/drawing/2015/06/char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191435808"/>
        <c:axId val="191436368"/>
      </c:scatterChart>
      <c:valAx>
        <c:axId val="191435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6368"/>
        <c:crosses val="autoZero"/>
        <c:crossBetween val="midCat"/>
      </c:valAx>
      <c:valAx>
        <c:axId val="19143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5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13</xdr:col>
      <xdr:colOff>346363</xdr:colOff>
      <xdr:row>3</xdr:row>
      <xdr:rowOff>69272</xdr:rowOff>
    </xdr:from>
    <xdr:to>
      <xdr:col>22</xdr:col>
      <xdr:colOff>538826</xdr:colOff>
      <xdr:row>19</xdr:row>
      <xdr:rowOff>162155</xdr:rowOff>
    </xdr:to>
    <xdr:grpSp>
      <xdr:nvGrpSpPr>
        <xdr:cNvPr id="29" name="Group 28"/>
        <xdr:cNvGrpSpPr/>
      </xdr:nvGrpSpPr>
      <xdr:grpSpPr>
        <a:xfrm>
          <a:off x="9909463" y="657101"/>
          <a:ext cx="6168720" cy="3195311"/>
          <a:chOff x="0" y="0"/>
          <a:chExt cx="5647999" cy="3314319"/>
        </a:xfrm>
      </xdr:grpSpPr>
      <xdr:grpSp>
        <xdr:nvGrpSpPr>
          <xdr:cNvPr id="30" name="Group 29"/>
          <xdr:cNvGrpSpPr/>
        </xdr:nvGrpSpPr>
        <xdr:grpSpPr>
          <a:xfrm>
            <a:off x="0" y="336500"/>
            <a:ext cx="3568700" cy="2800985"/>
            <a:chOff x="0" y="-53374"/>
            <a:chExt cx="5744388" cy="4494292"/>
          </a:xfrm>
        </xdr:grpSpPr>
        <xdr:pic>
          <xdr:nvPicPr>
            <xdr:cNvPr id="43" name="Picture 42"/>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xdr:cNvGrpSpPr/>
        </xdr:nvGrpSpPr>
        <xdr:grpSpPr>
          <a:xfrm>
            <a:off x="3781958" y="0"/>
            <a:ext cx="1866041" cy="2519783"/>
            <a:chOff x="0" y="1920358"/>
            <a:chExt cx="2590800" cy="3311750"/>
          </a:xfrm>
        </xdr:grpSpPr>
        <xdr:pic>
          <xdr:nvPicPr>
            <xdr:cNvPr id="40" name="Picture 39"/>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xdr:cNvGrpSpPr/>
        </xdr:nvGrpSpPr>
        <xdr:grpSpPr>
          <a:xfrm>
            <a:off x="4345229" y="2340864"/>
            <a:ext cx="918210" cy="973455"/>
            <a:chOff x="474770" y="0"/>
            <a:chExt cx="1524000" cy="1558810"/>
          </a:xfrm>
        </xdr:grpSpPr>
        <xdr:pic>
          <xdr:nvPicPr>
            <xdr:cNvPr id="35" name="Picture 34"/>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468630</xdr:colOff>
      <xdr:row>3</xdr:row>
      <xdr:rowOff>30480</xdr:rowOff>
    </xdr:from>
    <xdr:to>
      <xdr:col>10</xdr:col>
      <xdr:colOff>647700</xdr:colOff>
      <xdr:row>53</xdr:row>
      <xdr:rowOff>49530</xdr:rowOff>
    </xdr:to>
    <xdr:sp macro="" textlink="">
      <xdr:nvSpPr>
        <xdr:cNvPr id="54281" name="Object 9" hidden="1">
          <a:extLst>
            <a:ext uri="{63B3BB69-23CF-44E3-9099-C40C66FF867C}">
              <a14:compatExt xmlns:a14="http://schemas.microsoft.com/office/drawing/2010/main" spid="_x0000_s54281"/>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xdr:col>
      <xdr:colOff>1171575</xdr:colOff>
      <xdr:row>3</xdr:row>
      <xdr:rowOff>76200</xdr:rowOff>
    </xdr:from>
    <xdr:to>
      <xdr:col>10</xdr:col>
      <xdr:colOff>1619250</xdr:colOff>
      <xdr:row>53</xdr:row>
      <xdr:rowOff>123825</xdr:rowOff>
    </xdr:to>
    <xdr:pic>
      <xdr:nvPicPr>
        <xdr:cNvPr id="2" name="Picture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676275"/>
          <a:ext cx="6343650" cy="9667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xdr:row>
      <xdr:rowOff>85725</xdr:rowOff>
    </xdr:from>
    <xdr:to>
      <xdr:col>16</xdr:col>
      <xdr:colOff>552450</xdr:colOff>
      <xdr:row>16</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19</xdr:row>
      <xdr:rowOff>28575</xdr:rowOff>
    </xdr:from>
    <xdr:to>
      <xdr:col>17</xdr:col>
      <xdr:colOff>610342</xdr:colOff>
      <xdr:row>41</xdr:row>
      <xdr:rowOff>115166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461843</xdr:colOff>
      <xdr:row>100</xdr:row>
      <xdr:rowOff>186498</xdr:rowOff>
    </xdr:from>
    <xdr:to>
      <xdr:col>28</xdr:col>
      <xdr:colOff>72679</xdr:colOff>
      <xdr:row>115</xdr:row>
      <xdr:rowOff>72198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5"/>
  <sheetViews>
    <sheetView showGridLines="0" topLeftCell="A51" zoomScaleNormal="100" workbookViewId="0">
      <selection activeCell="B79" sqref="B79"/>
    </sheetView>
  </sheetViews>
  <sheetFormatPr defaultRowHeight="15" x14ac:dyDescent="0.25"/>
  <cols>
    <col min="1" max="1" width="10.85546875" customWidth="1"/>
    <col min="2" max="2" width="21.140625" customWidth="1"/>
    <col min="3" max="3" width="9.140625" customWidth="1"/>
    <col min="5" max="6" width="13.85546875" bestFit="1" customWidth="1"/>
  </cols>
  <sheetData>
    <row r="1" spans="1:16" ht="18.75" x14ac:dyDescent="0.3">
      <c r="A1" s="74" t="s">
        <v>103</v>
      </c>
      <c r="B1" s="74"/>
      <c r="C1" s="74"/>
      <c r="D1" s="74"/>
      <c r="E1" s="74"/>
      <c r="F1" s="74"/>
      <c r="G1" s="74"/>
      <c r="H1" s="74"/>
      <c r="I1" s="74"/>
      <c r="J1" s="74"/>
      <c r="K1" s="74"/>
      <c r="L1" s="74"/>
      <c r="M1" s="74"/>
    </row>
    <row r="2" spans="1:16" x14ac:dyDescent="0.25">
      <c r="A2" s="31"/>
      <c r="B2" s="31"/>
      <c r="C2" s="31"/>
      <c r="D2" s="31"/>
      <c r="E2" s="31"/>
      <c r="F2" s="31"/>
      <c r="G2" s="31"/>
      <c r="H2" s="31"/>
      <c r="I2" s="31"/>
      <c r="J2" s="31"/>
      <c r="K2" s="31"/>
      <c r="L2" s="31"/>
      <c r="M2" s="31"/>
      <c r="N2" s="31"/>
      <c r="O2" s="31"/>
      <c r="P2" s="31"/>
    </row>
    <row r="3" spans="1:16" x14ac:dyDescent="0.25">
      <c r="A3" s="33" t="s">
        <v>104</v>
      </c>
      <c r="B3" s="34"/>
      <c r="C3" s="34"/>
      <c r="D3" s="34"/>
      <c r="E3" s="34"/>
      <c r="F3" s="34"/>
      <c r="G3" s="34"/>
      <c r="H3" s="34"/>
      <c r="I3" s="34"/>
      <c r="J3" s="34"/>
      <c r="K3" s="34"/>
      <c r="L3" s="34"/>
      <c r="M3" s="34"/>
      <c r="N3" s="31"/>
      <c r="O3" s="31"/>
      <c r="P3" s="31"/>
    </row>
    <row r="4" spans="1:16" x14ac:dyDescent="0.25">
      <c r="A4" s="34" t="s">
        <v>105</v>
      </c>
      <c r="B4" s="34"/>
      <c r="C4" s="34"/>
      <c r="D4" s="34"/>
      <c r="E4" s="34"/>
      <c r="F4" s="34"/>
      <c r="G4" s="34"/>
      <c r="H4" s="34"/>
      <c r="I4" s="34"/>
      <c r="J4" s="34"/>
      <c r="K4" s="34"/>
      <c r="L4" s="34"/>
      <c r="M4" s="34"/>
      <c r="N4" s="31"/>
      <c r="O4" s="31"/>
      <c r="P4" s="31"/>
    </row>
    <row r="5" spans="1:16" ht="69" customHeight="1" x14ac:dyDescent="0.25">
      <c r="A5" s="75" t="s">
        <v>106</v>
      </c>
      <c r="B5" s="75"/>
      <c r="C5" s="75"/>
      <c r="D5" s="75"/>
      <c r="E5" s="34"/>
      <c r="F5" s="34"/>
      <c r="G5" s="34"/>
      <c r="H5" s="34"/>
      <c r="I5" s="34"/>
      <c r="J5" s="34"/>
      <c r="K5" s="34"/>
      <c r="L5" s="34"/>
      <c r="M5" s="34"/>
      <c r="N5" s="31"/>
      <c r="O5" s="31"/>
      <c r="P5" s="31"/>
    </row>
    <row r="6" spans="1:16" x14ac:dyDescent="0.25">
      <c r="A6" s="31"/>
      <c r="B6" s="31"/>
      <c r="C6" s="31"/>
      <c r="D6" s="31"/>
      <c r="E6" s="31"/>
      <c r="F6" s="31"/>
      <c r="G6" s="31"/>
      <c r="H6" s="31"/>
      <c r="I6" s="31"/>
      <c r="J6" s="31"/>
      <c r="K6" s="31"/>
      <c r="L6" s="31"/>
      <c r="M6" s="31"/>
      <c r="N6" s="31"/>
      <c r="O6" s="31"/>
      <c r="P6" s="31"/>
    </row>
    <row r="7" spans="1:16" x14ac:dyDescent="0.25">
      <c r="A7" s="33" t="s">
        <v>107</v>
      </c>
      <c r="B7" s="34"/>
      <c r="C7" s="34"/>
      <c r="D7" s="34"/>
      <c r="E7" s="34"/>
      <c r="F7" s="40"/>
      <c r="G7" s="34"/>
      <c r="H7" s="34"/>
      <c r="I7" s="34"/>
      <c r="J7" s="34"/>
      <c r="K7" s="34"/>
      <c r="L7" s="34"/>
      <c r="M7" s="34"/>
      <c r="N7" s="31"/>
      <c r="O7" s="31"/>
      <c r="P7" s="31"/>
    </row>
    <row r="8" spans="1:16" x14ac:dyDescent="0.25">
      <c r="A8" s="33" t="s">
        <v>108</v>
      </c>
      <c r="B8" s="47" t="s">
        <v>109</v>
      </c>
      <c r="C8" s="33" t="s">
        <v>110</v>
      </c>
      <c r="D8" s="79">
        <f ca="1">NOW()</f>
        <v>43484.37576087963</v>
      </c>
      <c r="E8" s="79"/>
      <c r="F8" s="40"/>
      <c r="G8" s="34"/>
      <c r="H8" s="34"/>
      <c r="I8" s="34"/>
      <c r="J8" s="34"/>
      <c r="K8" s="34"/>
      <c r="L8" s="34"/>
      <c r="M8" s="34"/>
      <c r="N8" s="31"/>
      <c r="O8" s="31"/>
      <c r="P8" s="31"/>
    </row>
    <row r="9" spans="1:16" x14ac:dyDescent="0.25">
      <c r="A9" s="33" t="s">
        <v>120</v>
      </c>
      <c r="B9" s="34"/>
      <c r="C9" s="36" t="s">
        <v>121</v>
      </c>
      <c r="D9" s="40"/>
      <c r="E9" s="34"/>
      <c r="F9" s="34"/>
      <c r="G9" s="34"/>
      <c r="H9" s="34"/>
      <c r="I9" s="34"/>
      <c r="J9" s="34"/>
      <c r="K9" s="34"/>
      <c r="L9" s="34"/>
      <c r="M9" s="34"/>
      <c r="N9" s="31"/>
      <c r="O9" s="31"/>
      <c r="P9" s="31"/>
    </row>
    <row r="10" spans="1:16" s="22" customFormat="1" x14ac:dyDescent="0.25">
      <c r="A10" s="31"/>
      <c r="B10" s="31"/>
      <c r="C10" s="31"/>
      <c r="D10" s="31"/>
      <c r="E10" s="31"/>
      <c r="F10" s="31"/>
      <c r="G10" s="31"/>
      <c r="H10" s="31"/>
      <c r="I10" s="31"/>
      <c r="J10" s="31"/>
      <c r="K10" s="31"/>
      <c r="L10" s="31"/>
      <c r="M10" s="31"/>
      <c r="N10" s="31"/>
      <c r="O10" s="31"/>
      <c r="P10" s="31"/>
    </row>
    <row r="11" spans="1:16" x14ac:dyDescent="0.25">
      <c r="A11" s="32" t="s">
        <v>112</v>
      </c>
      <c r="B11" s="31"/>
      <c r="C11" s="31"/>
      <c r="D11" s="31"/>
      <c r="E11" s="31"/>
      <c r="F11" s="31"/>
      <c r="G11" s="31"/>
      <c r="H11" s="31"/>
      <c r="I11" s="31"/>
      <c r="J11" s="31"/>
      <c r="K11" s="31"/>
      <c r="L11" s="31"/>
      <c r="M11" s="31"/>
      <c r="N11" s="31"/>
      <c r="O11" s="31"/>
      <c r="P11" s="31"/>
    </row>
    <row r="12" spans="1:16" x14ac:dyDescent="0.25">
      <c r="A12" s="75" t="s">
        <v>113</v>
      </c>
      <c r="B12" s="75"/>
      <c r="C12" s="75"/>
      <c r="D12" s="75"/>
      <c r="E12" s="75"/>
      <c r="F12" s="75"/>
      <c r="G12" s="75"/>
      <c r="H12" s="75"/>
      <c r="I12" s="75"/>
      <c r="J12" s="75"/>
      <c r="K12" s="75"/>
      <c r="L12" s="75"/>
      <c r="M12" s="75"/>
      <c r="N12" s="31"/>
      <c r="O12" s="31"/>
      <c r="P12" s="31"/>
    </row>
    <row r="13" spans="1:16" x14ac:dyDescent="0.25">
      <c r="A13" s="75"/>
      <c r="B13" s="75"/>
      <c r="C13" s="75"/>
      <c r="D13" s="75"/>
      <c r="E13" s="75"/>
      <c r="F13" s="75"/>
      <c r="G13" s="75"/>
      <c r="H13" s="75"/>
      <c r="I13" s="75"/>
      <c r="J13" s="75"/>
      <c r="K13" s="75"/>
      <c r="L13" s="75"/>
      <c r="M13" s="75"/>
      <c r="N13" s="31"/>
      <c r="O13" s="31"/>
      <c r="P13" s="31"/>
    </row>
    <row r="14" spans="1:16" x14ac:dyDescent="0.25">
      <c r="A14" s="75"/>
      <c r="B14" s="75"/>
      <c r="C14" s="75"/>
      <c r="D14" s="75"/>
      <c r="E14" s="75"/>
      <c r="F14" s="75"/>
      <c r="G14" s="75"/>
      <c r="H14" s="75"/>
      <c r="I14" s="75"/>
      <c r="J14" s="75"/>
      <c r="K14" s="75"/>
      <c r="L14" s="75"/>
      <c r="M14" s="75"/>
      <c r="N14" s="31"/>
      <c r="O14" s="31"/>
      <c r="P14" s="31"/>
    </row>
    <row r="15" spans="1:16" x14ac:dyDescent="0.25">
      <c r="A15" s="75"/>
      <c r="B15" s="75"/>
      <c r="C15" s="75"/>
      <c r="D15" s="75"/>
      <c r="E15" s="75"/>
      <c r="F15" s="75"/>
      <c r="G15" s="75"/>
      <c r="H15" s="75"/>
      <c r="I15" s="75"/>
      <c r="J15" s="75"/>
      <c r="K15" s="75"/>
      <c r="L15" s="75"/>
      <c r="M15" s="75"/>
      <c r="N15" s="31"/>
      <c r="O15" s="31"/>
      <c r="P15" s="31"/>
    </row>
    <row r="16" spans="1:16" x14ac:dyDescent="0.25">
      <c r="A16" s="75"/>
      <c r="B16" s="75"/>
      <c r="C16" s="75"/>
      <c r="D16" s="75"/>
      <c r="E16" s="75"/>
      <c r="F16" s="75"/>
      <c r="G16" s="75"/>
      <c r="H16" s="75"/>
      <c r="I16" s="75"/>
      <c r="J16" s="75"/>
      <c r="K16" s="75"/>
      <c r="L16" s="75"/>
      <c r="M16" s="75"/>
      <c r="N16" s="31"/>
      <c r="O16" s="31"/>
      <c r="P16" s="31"/>
    </row>
    <row r="17" spans="1:16" x14ac:dyDescent="0.25">
      <c r="A17" s="75"/>
      <c r="B17" s="75"/>
      <c r="C17" s="75"/>
      <c r="D17" s="75"/>
      <c r="E17" s="75"/>
      <c r="F17" s="75"/>
      <c r="G17" s="75"/>
      <c r="H17" s="75"/>
      <c r="I17" s="75"/>
      <c r="J17" s="75"/>
      <c r="K17" s="75"/>
      <c r="L17" s="75"/>
      <c r="M17" s="75"/>
      <c r="N17" s="31"/>
      <c r="O17" s="31"/>
      <c r="P17" s="31"/>
    </row>
    <row r="18" spans="1:16" x14ac:dyDescent="0.25">
      <c r="A18" s="75"/>
      <c r="B18" s="75"/>
      <c r="C18" s="75"/>
      <c r="D18" s="75"/>
      <c r="E18" s="75"/>
      <c r="F18" s="75"/>
      <c r="G18" s="75"/>
      <c r="H18" s="75"/>
      <c r="I18" s="75"/>
      <c r="J18" s="75"/>
      <c r="K18" s="75"/>
      <c r="L18" s="75"/>
      <c r="M18" s="75"/>
      <c r="N18" s="31"/>
      <c r="O18" s="31"/>
      <c r="P18" s="31"/>
    </row>
    <row r="19" spans="1:16" x14ac:dyDescent="0.25">
      <c r="A19" s="75"/>
      <c r="B19" s="75"/>
      <c r="C19" s="75"/>
      <c r="D19" s="75"/>
      <c r="E19" s="75"/>
      <c r="F19" s="75"/>
      <c r="G19" s="75"/>
      <c r="H19" s="75"/>
      <c r="I19" s="75"/>
      <c r="J19" s="75"/>
      <c r="K19" s="75"/>
      <c r="L19" s="75"/>
      <c r="M19" s="75"/>
      <c r="N19" s="31"/>
      <c r="O19" s="31"/>
      <c r="P19" s="31"/>
    </row>
    <row r="20" spans="1:16" x14ac:dyDescent="0.25">
      <c r="A20" s="75"/>
      <c r="B20" s="75"/>
      <c r="C20" s="75"/>
      <c r="D20" s="75"/>
      <c r="E20" s="75"/>
      <c r="F20" s="75"/>
      <c r="G20" s="75"/>
      <c r="H20" s="75"/>
      <c r="I20" s="75"/>
      <c r="J20" s="75"/>
      <c r="K20" s="75"/>
      <c r="L20" s="75"/>
      <c r="M20" s="75"/>
      <c r="N20" s="31"/>
      <c r="O20" s="31"/>
      <c r="P20" s="31"/>
    </row>
    <row r="21" spans="1:16" x14ac:dyDescent="0.25">
      <c r="A21" s="75"/>
      <c r="B21" s="75"/>
      <c r="C21" s="75"/>
      <c r="D21" s="75"/>
      <c r="E21" s="75"/>
      <c r="F21" s="75"/>
      <c r="G21" s="75"/>
      <c r="H21" s="75"/>
      <c r="I21" s="75"/>
      <c r="J21" s="75"/>
      <c r="K21" s="75"/>
      <c r="L21" s="75"/>
      <c r="M21" s="75"/>
      <c r="N21" s="31"/>
      <c r="O21" s="31"/>
      <c r="P21" s="31"/>
    </row>
    <row r="22" spans="1:16" x14ac:dyDescent="0.25">
      <c r="A22" s="75"/>
      <c r="B22" s="75"/>
      <c r="C22" s="75"/>
      <c r="D22" s="75"/>
      <c r="E22" s="75"/>
      <c r="F22" s="75"/>
      <c r="G22" s="75"/>
      <c r="H22" s="75"/>
      <c r="I22" s="75"/>
      <c r="J22" s="75"/>
      <c r="K22" s="75"/>
      <c r="L22" s="75"/>
      <c r="M22" s="75"/>
      <c r="N22" s="31"/>
      <c r="O22" s="31"/>
      <c r="P22" s="31"/>
    </row>
    <row r="23" spans="1:16" x14ac:dyDescent="0.25">
      <c r="A23" s="75"/>
      <c r="B23" s="75"/>
      <c r="C23" s="75"/>
      <c r="D23" s="75"/>
      <c r="E23" s="75"/>
      <c r="F23" s="75"/>
      <c r="G23" s="75"/>
      <c r="H23" s="75"/>
      <c r="I23" s="75"/>
      <c r="J23" s="75"/>
      <c r="K23" s="75"/>
      <c r="L23" s="75"/>
      <c r="M23" s="75"/>
      <c r="N23" s="31"/>
      <c r="O23" s="31"/>
      <c r="P23" s="31"/>
    </row>
    <row r="24" spans="1:16" x14ac:dyDescent="0.25">
      <c r="A24" s="31"/>
      <c r="B24" s="31"/>
      <c r="C24" s="31"/>
      <c r="D24" s="31"/>
      <c r="E24" s="31"/>
      <c r="F24" s="31"/>
      <c r="G24" s="31"/>
      <c r="H24" s="31"/>
      <c r="I24" s="31"/>
      <c r="J24" s="31"/>
      <c r="K24" s="31"/>
      <c r="L24" s="31"/>
      <c r="M24" s="31"/>
      <c r="N24" s="31"/>
      <c r="O24" s="31"/>
      <c r="P24" s="31"/>
    </row>
    <row r="25" spans="1:16" x14ac:dyDescent="0.25">
      <c r="A25" s="33" t="s">
        <v>114</v>
      </c>
      <c r="B25" s="34"/>
      <c r="C25" s="34"/>
      <c r="D25" s="34"/>
      <c r="E25" s="34"/>
      <c r="F25" s="34"/>
      <c r="G25" s="34"/>
      <c r="H25" s="34"/>
      <c r="I25" s="34"/>
      <c r="J25" s="34"/>
      <c r="K25" s="34"/>
      <c r="L25" s="34"/>
      <c r="M25" s="34"/>
      <c r="N25" s="31"/>
      <c r="O25" s="31"/>
      <c r="P25" s="31"/>
    </row>
    <row r="26" spans="1:16" x14ac:dyDescent="0.25">
      <c r="A26" s="34"/>
      <c r="B26" s="34"/>
      <c r="C26" s="34"/>
      <c r="D26" s="34"/>
      <c r="E26" s="34"/>
      <c r="F26" s="34"/>
      <c r="G26" s="34"/>
      <c r="H26" s="34"/>
      <c r="I26" s="34"/>
      <c r="J26" s="34"/>
      <c r="K26" s="34"/>
      <c r="L26" s="34"/>
      <c r="M26" s="34"/>
      <c r="N26" s="31"/>
      <c r="O26" s="31"/>
      <c r="P26" s="31"/>
    </row>
    <row r="27" spans="1:16" x14ac:dyDescent="0.25">
      <c r="A27" s="31"/>
      <c r="B27" s="31"/>
      <c r="C27" s="31"/>
      <c r="D27" s="31"/>
      <c r="E27" s="31"/>
      <c r="F27" s="31"/>
      <c r="G27" s="31"/>
      <c r="H27" s="31"/>
      <c r="I27" s="31"/>
      <c r="J27" s="31"/>
      <c r="K27" s="31"/>
      <c r="L27" s="31"/>
      <c r="M27" s="31"/>
      <c r="N27" s="31"/>
      <c r="O27" s="31"/>
      <c r="P27" s="31"/>
    </row>
    <row r="28" spans="1:16" x14ac:dyDescent="0.25">
      <c r="A28" s="33" t="s">
        <v>115</v>
      </c>
      <c r="B28" s="34"/>
      <c r="C28" s="34"/>
      <c r="D28" s="34"/>
      <c r="E28" s="34"/>
      <c r="F28" s="34"/>
      <c r="G28" s="34"/>
      <c r="H28" s="34"/>
      <c r="I28" s="34"/>
      <c r="J28" s="34"/>
      <c r="K28" s="34"/>
      <c r="L28" s="34"/>
      <c r="M28" s="34"/>
      <c r="N28" s="31"/>
      <c r="O28" s="31"/>
      <c r="P28" s="31"/>
    </row>
    <row r="29" spans="1:16" x14ac:dyDescent="0.25">
      <c r="A29" s="80" t="s">
        <v>345</v>
      </c>
      <c r="B29" s="81"/>
      <c r="C29" s="81"/>
      <c r="D29" s="81"/>
      <c r="E29" s="81"/>
      <c r="F29" s="81"/>
      <c r="G29" s="81"/>
      <c r="H29" s="81"/>
      <c r="I29" s="81"/>
      <c r="J29" s="81"/>
      <c r="K29" s="81"/>
      <c r="L29" s="81"/>
      <c r="M29" s="81"/>
      <c r="N29" s="31"/>
      <c r="O29" s="31"/>
      <c r="P29" s="31"/>
    </row>
    <row r="31" spans="1:16" x14ac:dyDescent="0.25">
      <c r="A31" s="39" t="s">
        <v>111</v>
      </c>
      <c r="B31" s="40"/>
      <c r="C31" s="40"/>
      <c r="D31" s="40"/>
      <c r="E31" s="40"/>
      <c r="F31" s="40"/>
      <c r="G31" s="40"/>
      <c r="H31" s="40"/>
      <c r="I31" s="40"/>
      <c r="J31" s="40"/>
      <c r="K31" s="40"/>
      <c r="L31" s="40"/>
      <c r="M31" s="40"/>
    </row>
    <row r="32" spans="1:16" ht="31.5" customHeight="1" x14ac:dyDescent="0.25">
      <c r="A32" s="75" t="s">
        <v>116</v>
      </c>
      <c r="B32" s="75"/>
      <c r="C32" s="75"/>
      <c r="D32" s="75"/>
      <c r="E32" s="75"/>
      <c r="F32" s="75"/>
      <c r="G32" s="75"/>
      <c r="H32" s="75"/>
      <c r="I32" s="75"/>
      <c r="J32" s="75"/>
      <c r="K32" s="75"/>
      <c r="L32" s="75"/>
      <c r="M32" s="75"/>
    </row>
    <row r="33" spans="1:13" x14ac:dyDescent="0.25">
      <c r="A33" s="40" t="s">
        <v>122</v>
      </c>
      <c r="B33" s="40"/>
      <c r="C33" s="40"/>
      <c r="D33" s="40"/>
      <c r="E33" s="40"/>
      <c r="F33" s="41" t="s">
        <v>123</v>
      </c>
      <c r="G33" s="40"/>
      <c r="H33" s="40"/>
      <c r="I33" s="40"/>
      <c r="J33" s="40"/>
      <c r="K33" s="40"/>
      <c r="L33" s="40"/>
      <c r="M33" s="40"/>
    </row>
    <row r="34" spans="1:13" x14ac:dyDescent="0.25">
      <c r="A34" s="40" t="s">
        <v>126</v>
      </c>
      <c r="B34" s="40"/>
      <c r="C34" s="40"/>
      <c r="D34" s="40"/>
      <c r="E34" s="40"/>
      <c r="F34" s="40"/>
      <c r="G34" s="40"/>
      <c r="H34" s="40"/>
      <c r="I34" s="40"/>
      <c r="J34" s="40"/>
      <c r="K34" s="40"/>
      <c r="L34" s="40"/>
      <c r="M34" s="40"/>
    </row>
    <row r="35" spans="1:13" x14ac:dyDescent="0.25">
      <c r="A35" s="40" t="s">
        <v>127</v>
      </c>
      <c r="B35" s="40"/>
      <c r="C35" s="40"/>
      <c r="D35" s="40"/>
      <c r="E35" s="40"/>
      <c r="F35" s="40"/>
      <c r="G35" s="40"/>
      <c r="H35" s="40"/>
      <c r="I35" s="40"/>
      <c r="J35" s="40"/>
      <c r="K35" s="40"/>
      <c r="L35" s="40"/>
      <c r="M35" s="40"/>
    </row>
    <row r="36" spans="1:13" x14ac:dyDescent="0.25">
      <c r="A36" s="40" t="s">
        <v>128</v>
      </c>
      <c r="B36" s="40"/>
      <c r="C36" s="40"/>
      <c r="D36" s="40"/>
      <c r="E36" s="40"/>
      <c r="F36" s="40"/>
      <c r="G36" s="40"/>
      <c r="H36" s="40"/>
      <c r="I36" s="40"/>
      <c r="J36" s="40"/>
      <c r="K36" s="40"/>
      <c r="L36" s="40"/>
      <c r="M36" s="40"/>
    </row>
    <row r="37" spans="1:13" x14ac:dyDescent="0.25">
      <c r="A37" s="40" t="s">
        <v>346</v>
      </c>
      <c r="B37" s="40"/>
      <c r="C37" s="40"/>
      <c r="D37" s="40"/>
      <c r="E37" s="40"/>
      <c r="F37" s="40"/>
      <c r="G37" s="40"/>
      <c r="H37" s="40"/>
      <c r="I37" s="40"/>
      <c r="J37" s="40"/>
      <c r="K37" s="40"/>
      <c r="L37" s="40"/>
      <c r="M37" s="40"/>
    </row>
    <row r="38" spans="1:13" x14ac:dyDescent="0.25">
      <c r="A38" s="40" t="s">
        <v>129</v>
      </c>
      <c r="B38" s="40"/>
      <c r="C38" s="40"/>
      <c r="D38" s="40"/>
      <c r="E38" s="40"/>
      <c r="F38" s="40"/>
      <c r="G38" s="40"/>
      <c r="H38" s="40"/>
      <c r="I38" s="40"/>
      <c r="J38" s="40"/>
      <c r="K38" s="40"/>
      <c r="L38" s="40"/>
      <c r="M38" s="40"/>
    </row>
    <row r="39" spans="1:13" x14ac:dyDescent="0.25">
      <c r="A39" s="40" t="s">
        <v>130</v>
      </c>
      <c r="B39" s="40"/>
      <c r="C39" s="40"/>
      <c r="D39" s="40"/>
      <c r="E39" s="40"/>
      <c r="F39" s="40"/>
      <c r="G39" s="40"/>
      <c r="H39" s="40"/>
      <c r="I39" s="40"/>
      <c r="J39" s="40"/>
      <c r="K39" s="40"/>
      <c r="L39" s="40"/>
      <c r="M39" s="40"/>
    </row>
    <row r="42" spans="1:13" x14ac:dyDescent="0.25">
      <c r="A42" s="39" t="s">
        <v>131</v>
      </c>
      <c r="B42" s="40"/>
      <c r="C42" s="40"/>
      <c r="D42" s="40"/>
      <c r="E42" s="40"/>
      <c r="F42" s="40"/>
      <c r="G42" s="40"/>
      <c r="H42" s="40"/>
      <c r="I42" s="40"/>
      <c r="J42" s="40"/>
      <c r="K42" s="40"/>
      <c r="L42" s="40"/>
      <c r="M42" s="40"/>
    </row>
    <row r="43" spans="1:13" x14ac:dyDescent="0.25">
      <c r="A43" s="43" t="s">
        <v>132</v>
      </c>
      <c r="B43" s="44" t="s">
        <v>134</v>
      </c>
      <c r="C43" s="76" t="s">
        <v>135</v>
      </c>
      <c r="D43" s="77"/>
      <c r="E43" s="77"/>
      <c r="F43" s="77"/>
      <c r="G43" s="77"/>
      <c r="H43" s="77"/>
      <c r="I43" s="77"/>
      <c r="J43" s="77"/>
      <c r="K43" s="77"/>
      <c r="L43" s="77"/>
      <c r="M43" s="78"/>
    </row>
    <row r="44" spans="1:13" x14ac:dyDescent="0.25">
      <c r="A44" s="42" t="s">
        <v>133</v>
      </c>
      <c r="B44" s="45" t="s">
        <v>136</v>
      </c>
      <c r="C44" s="72" t="s">
        <v>231</v>
      </c>
      <c r="D44" s="72"/>
      <c r="E44" s="72"/>
      <c r="F44" s="72"/>
      <c r="G44" s="72"/>
      <c r="H44" s="72"/>
      <c r="I44" s="72"/>
      <c r="J44" s="72"/>
      <c r="K44" s="72"/>
      <c r="L44" s="72"/>
      <c r="M44" s="72"/>
    </row>
    <row r="45" spans="1:13" x14ac:dyDescent="0.25">
      <c r="A45" s="42" t="s">
        <v>133</v>
      </c>
      <c r="B45" s="45" t="s">
        <v>137</v>
      </c>
      <c r="C45" s="72" t="s">
        <v>230</v>
      </c>
      <c r="D45" s="72"/>
      <c r="E45" s="72"/>
      <c r="F45" s="72"/>
      <c r="G45" s="72"/>
      <c r="H45" s="72"/>
      <c r="I45" s="72"/>
      <c r="J45" s="72"/>
      <c r="K45" s="72"/>
      <c r="L45" s="72"/>
      <c r="M45" s="72"/>
    </row>
    <row r="46" spans="1:13" x14ac:dyDescent="0.25">
      <c r="A46" s="42" t="s">
        <v>133</v>
      </c>
      <c r="B46" s="45" t="s">
        <v>138</v>
      </c>
      <c r="C46" s="72" t="s">
        <v>229</v>
      </c>
      <c r="D46" s="72"/>
      <c r="E46" s="72"/>
      <c r="F46" s="72"/>
      <c r="G46" s="72"/>
      <c r="H46" s="72"/>
      <c r="I46" s="72"/>
      <c r="J46" s="72"/>
      <c r="K46" s="72"/>
      <c r="L46" s="72"/>
      <c r="M46" s="72"/>
    </row>
    <row r="47" spans="1:13" x14ac:dyDescent="0.25">
      <c r="A47" s="42" t="s">
        <v>133</v>
      </c>
      <c r="B47" s="45" t="s">
        <v>139</v>
      </c>
      <c r="C47" s="72" t="s">
        <v>228</v>
      </c>
      <c r="D47" s="72"/>
      <c r="E47" s="72"/>
      <c r="F47" s="72"/>
      <c r="G47" s="72"/>
      <c r="H47" s="72"/>
      <c r="I47" s="72"/>
      <c r="J47" s="72"/>
      <c r="K47" s="72"/>
      <c r="L47" s="72"/>
      <c r="M47" s="72"/>
    </row>
    <row r="48" spans="1:13" x14ac:dyDescent="0.25">
      <c r="A48" s="42" t="s">
        <v>133</v>
      </c>
      <c r="B48" s="45" t="s">
        <v>140</v>
      </c>
      <c r="C48" s="72" t="s">
        <v>227</v>
      </c>
      <c r="D48" s="72"/>
      <c r="E48" s="72"/>
      <c r="F48" s="72"/>
      <c r="G48" s="72"/>
      <c r="H48" s="72"/>
      <c r="I48" s="72"/>
      <c r="J48" s="72"/>
      <c r="K48" s="72"/>
      <c r="L48" s="72"/>
      <c r="M48" s="72"/>
    </row>
    <row r="49" spans="1:13" x14ac:dyDescent="0.25">
      <c r="A49" s="42" t="s">
        <v>133</v>
      </c>
      <c r="B49" s="45" t="s">
        <v>225</v>
      </c>
      <c r="C49" s="72" t="s">
        <v>226</v>
      </c>
      <c r="D49" s="72"/>
      <c r="E49" s="72"/>
      <c r="F49" s="72"/>
      <c r="G49" s="72"/>
      <c r="H49" s="72"/>
      <c r="I49" s="72"/>
      <c r="J49" s="72"/>
      <c r="K49" s="72"/>
      <c r="L49" s="72"/>
      <c r="M49" s="72"/>
    </row>
    <row r="50" spans="1:13" x14ac:dyDescent="0.25">
      <c r="A50" s="42" t="s">
        <v>133</v>
      </c>
      <c r="B50" s="45" t="s">
        <v>141</v>
      </c>
      <c r="C50" s="72" t="s">
        <v>224</v>
      </c>
      <c r="D50" s="72"/>
      <c r="E50" s="72"/>
      <c r="F50" s="72"/>
      <c r="G50" s="72"/>
      <c r="H50" s="72"/>
      <c r="I50" s="72"/>
      <c r="J50" s="72"/>
      <c r="K50" s="72"/>
      <c r="L50" s="72"/>
      <c r="M50" s="72"/>
    </row>
    <row r="51" spans="1:13" x14ac:dyDescent="0.25">
      <c r="A51" s="42" t="s">
        <v>133</v>
      </c>
      <c r="B51" s="45" t="s">
        <v>142</v>
      </c>
      <c r="C51" s="72" t="s">
        <v>223</v>
      </c>
      <c r="D51" s="72"/>
      <c r="E51" s="72"/>
      <c r="F51" s="72"/>
      <c r="G51" s="72"/>
      <c r="H51" s="72"/>
      <c r="I51" s="72"/>
      <c r="J51" s="72"/>
      <c r="K51" s="72"/>
      <c r="L51" s="72"/>
      <c r="M51" s="72"/>
    </row>
    <row r="52" spans="1:13" x14ac:dyDescent="0.25">
      <c r="A52" s="42" t="s">
        <v>133</v>
      </c>
      <c r="B52" s="45" t="s">
        <v>143</v>
      </c>
      <c r="C52" s="72" t="s">
        <v>222</v>
      </c>
      <c r="D52" s="72"/>
      <c r="E52" s="72"/>
      <c r="F52" s="72"/>
      <c r="G52" s="72"/>
      <c r="H52" s="72"/>
      <c r="I52" s="72"/>
      <c r="J52" s="72"/>
      <c r="K52" s="72"/>
      <c r="L52" s="72"/>
      <c r="M52" s="72"/>
    </row>
    <row r="53" spans="1:13" x14ac:dyDescent="0.25">
      <c r="A53" s="42" t="s">
        <v>133</v>
      </c>
      <c r="B53" s="37" t="s">
        <v>144</v>
      </c>
      <c r="C53" s="72" t="s">
        <v>221</v>
      </c>
      <c r="D53" s="72"/>
      <c r="E53" s="72"/>
      <c r="F53" s="72"/>
      <c r="G53" s="72"/>
      <c r="H53" s="72"/>
      <c r="I53" s="72"/>
      <c r="J53" s="72"/>
      <c r="K53" s="72"/>
      <c r="L53" s="72"/>
      <c r="M53" s="72"/>
    </row>
    <row r="54" spans="1:13" s="22" customFormat="1" x14ac:dyDescent="0.25">
      <c r="A54" s="42" t="s">
        <v>133</v>
      </c>
      <c r="B54" s="45" t="s">
        <v>220</v>
      </c>
      <c r="C54" s="72" t="s">
        <v>219</v>
      </c>
      <c r="D54" s="72"/>
      <c r="E54" s="72"/>
      <c r="F54" s="72"/>
      <c r="G54" s="72"/>
      <c r="H54" s="72"/>
      <c r="I54" s="72"/>
      <c r="J54" s="72"/>
      <c r="K54" s="72"/>
      <c r="L54" s="72"/>
      <c r="M54" s="72"/>
    </row>
    <row r="55" spans="1:13" x14ac:dyDescent="0.25">
      <c r="A55" s="42" t="s">
        <v>133</v>
      </c>
      <c r="B55" s="45" t="s">
        <v>145</v>
      </c>
      <c r="C55" s="72" t="s">
        <v>218</v>
      </c>
      <c r="D55" s="72"/>
      <c r="E55" s="72"/>
      <c r="F55" s="72"/>
      <c r="G55" s="72"/>
      <c r="H55" s="72"/>
      <c r="I55" s="72"/>
      <c r="J55" s="72"/>
      <c r="K55" s="72"/>
      <c r="L55" s="72"/>
      <c r="M55" s="72"/>
    </row>
    <row r="56" spans="1:13" x14ac:dyDescent="0.25">
      <c r="A56" s="42" t="s">
        <v>133</v>
      </c>
      <c r="B56" s="45" t="s">
        <v>146</v>
      </c>
      <c r="C56" s="72" t="s">
        <v>217</v>
      </c>
      <c r="D56" s="72"/>
      <c r="E56" s="72"/>
      <c r="F56" s="72"/>
      <c r="G56" s="72"/>
      <c r="H56" s="72"/>
      <c r="I56" s="72"/>
      <c r="J56" s="72"/>
      <c r="K56" s="72"/>
      <c r="L56" s="72"/>
      <c r="M56" s="72"/>
    </row>
    <row r="57" spans="1:13" x14ac:dyDescent="0.25">
      <c r="A57" s="42" t="s">
        <v>133</v>
      </c>
      <c r="B57" s="45" t="s">
        <v>147</v>
      </c>
      <c r="C57" s="72" t="s">
        <v>216</v>
      </c>
      <c r="D57" s="72"/>
      <c r="E57" s="72"/>
      <c r="F57" s="72"/>
      <c r="G57" s="72"/>
      <c r="H57" s="72"/>
      <c r="I57" s="72"/>
      <c r="J57" s="72"/>
      <c r="K57" s="72"/>
      <c r="L57" s="72"/>
      <c r="M57" s="72"/>
    </row>
    <row r="58" spans="1:13" x14ac:dyDescent="0.25">
      <c r="A58" s="42" t="s">
        <v>133</v>
      </c>
      <c r="B58" s="45" t="s">
        <v>148</v>
      </c>
      <c r="C58" s="72" t="s">
        <v>215</v>
      </c>
      <c r="D58" s="72"/>
      <c r="E58" s="72"/>
      <c r="F58" s="72"/>
      <c r="G58" s="72"/>
      <c r="H58" s="72"/>
      <c r="I58" s="72"/>
      <c r="J58" s="72"/>
      <c r="K58" s="72"/>
      <c r="L58" s="72"/>
      <c r="M58" s="72"/>
    </row>
    <row r="59" spans="1:13" x14ac:dyDescent="0.25">
      <c r="A59" s="42" t="s">
        <v>149</v>
      </c>
      <c r="B59" s="45" t="s">
        <v>150</v>
      </c>
      <c r="C59" s="72" t="s">
        <v>214</v>
      </c>
      <c r="D59" s="72"/>
      <c r="E59" s="72"/>
      <c r="F59" s="72"/>
      <c r="G59" s="72"/>
      <c r="H59" s="72"/>
      <c r="I59" s="72"/>
      <c r="J59" s="72"/>
      <c r="K59" s="72"/>
      <c r="L59" s="72"/>
      <c r="M59" s="72"/>
    </row>
    <row r="60" spans="1:13" x14ac:dyDescent="0.25">
      <c r="A60" s="42" t="s">
        <v>149</v>
      </c>
      <c r="B60" s="45" t="s">
        <v>151</v>
      </c>
      <c r="C60" s="72" t="s">
        <v>213</v>
      </c>
      <c r="D60" s="72"/>
      <c r="E60" s="72"/>
      <c r="F60" s="72"/>
      <c r="G60" s="72"/>
      <c r="H60" s="72"/>
      <c r="I60" s="72"/>
      <c r="J60" s="72"/>
      <c r="K60" s="72"/>
      <c r="L60" s="72"/>
      <c r="M60" s="72"/>
    </row>
    <row r="61" spans="1:13" ht="33" customHeight="1" x14ac:dyDescent="0.25">
      <c r="A61" s="42" t="s">
        <v>149</v>
      </c>
      <c r="B61" s="45" t="s">
        <v>152</v>
      </c>
      <c r="C61" s="73" t="s">
        <v>212</v>
      </c>
      <c r="D61" s="73"/>
      <c r="E61" s="73"/>
      <c r="F61" s="73"/>
      <c r="G61" s="73"/>
      <c r="H61" s="73"/>
      <c r="I61" s="73"/>
      <c r="J61" s="73"/>
      <c r="K61" s="73"/>
      <c r="L61" s="73"/>
      <c r="M61" s="73"/>
    </row>
    <row r="62" spans="1:13" x14ac:dyDescent="0.25">
      <c r="A62" s="42" t="s">
        <v>149</v>
      </c>
      <c r="B62" s="45" t="s">
        <v>153</v>
      </c>
      <c r="C62" s="72" t="s">
        <v>211</v>
      </c>
      <c r="D62" s="72"/>
      <c r="E62" s="72"/>
      <c r="F62" s="72"/>
      <c r="G62" s="72"/>
      <c r="H62" s="72"/>
      <c r="I62" s="72"/>
      <c r="J62" s="72"/>
      <c r="K62" s="72"/>
      <c r="L62" s="72"/>
      <c r="M62" s="72"/>
    </row>
    <row r="63" spans="1:13" x14ac:dyDescent="0.25">
      <c r="A63" s="42" t="s">
        <v>149</v>
      </c>
      <c r="B63" s="45" t="s">
        <v>154</v>
      </c>
      <c r="C63" s="72" t="s">
        <v>210</v>
      </c>
      <c r="D63" s="72"/>
      <c r="E63" s="72"/>
      <c r="F63" s="72"/>
      <c r="G63" s="72"/>
      <c r="H63" s="72"/>
      <c r="I63" s="72"/>
      <c r="J63" s="72"/>
      <c r="K63" s="72"/>
      <c r="L63" s="72"/>
      <c r="M63" s="72"/>
    </row>
    <row r="64" spans="1:13" x14ac:dyDescent="0.25">
      <c r="A64" s="42" t="s">
        <v>149</v>
      </c>
      <c r="B64" s="45" t="s">
        <v>155</v>
      </c>
      <c r="C64" s="72" t="s">
        <v>209</v>
      </c>
      <c r="D64" s="72"/>
      <c r="E64" s="72"/>
      <c r="F64" s="72"/>
      <c r="G64" s="72"/>
      <c r="H64" s="72"/>
      <c r="I64" s="72"/>
      <c r="J64" s="72"/>
      <c r="K64" s="72"/>
      <c r="L64" s="72"/>
      <c r="M64" s="72"/>
    </row>
    <row r="65" spans="1:13" x14ac:dyDescent="0.25">
      <c r="A65" s="42" t="s">
        <v>149</v>
      </c>
      <c r="B65" s="45" t="s">
        <v>156</v>
      </c>
      <c r="C65" s="72" t="s">
        <v>208</v>
      </c>
      <c r="D65" s="72"/>
      <c r="E65" s="72"/>
      <c r="F65" s="72"/>
      <c r="G65" s="72"/>
      <c r="H65" s="72"/>
      <c r="I65" s="72"/>
      <c r="J65" s="72"/>
      <c r="K65" s="72"/>
      <c r="L65" s="72"/>
      <c r="M65" s="72"/>
    </row>
    <row r="66" spans="1:13" x14ac:dyDescent="0.25">
      <c r="A66" s="42" t="s">
        <v>149</v>
      </c>
      <c r="B66" s="45" t="s">
        <v>157</v>
      </c>
      <c r="C66" s="72" t="s">
        <v>207</v>
      </c>
      <c r="D66" s="72"/>
      <c r="E66" s="72"/>
      <c r="F66" s="72"/>
      <c r="G66" s="72"/>
      <c r="H66" s="72"/>
      <c r="I66" s="72"/>
      <c r="J66" s="72"/>
      <c r="K66" s="72"/>
      <c r="L66" s="72"/>
      <c r="M66" s="72"/>
    </row>
    <row r="67" spans="1:13" x14ac:dyDescent="0.25">
      <c r="A67" s="42" t="s">
        <v>149</v>
      </c>
      <c r="B67" s="45" t="s">
        <v>158</v>
      </c>
      <c r="C67" s="72" t="s">
        <v>206</v>
      </c>
      <c r="D67" s="72"/>
      <c r="E67" s="72"/>
      <c r="F67" s="72"/>
      <c r="G67" s="72"/>
      <c r="H67" s="72"/>
      <c r="I67" s="72"/>
      <c r="J67" s="72"/>
      <c r="K67" s="72"/>
      <c r="L67" s="72"/>
      <c r="M67" s="72"/>
    </row>
    <row r="68" spans="1:13" x14ac:dyDescent="0.25">
      <c r="A68" s="42" t="s">
        <v>149</v>
      </c>
      <c r="B68" s="45" t="s">
        <v>159</v>
      </c>
      <c r="C68" s="72" t="s">
        <v>205</v>
      </c>
      <c r="D68" s="72"/>
      <c r="E68" s="72"/>
      <c r="F68" s="72"/>
      <c r="G68" s="72"/>
      <c r="H68" s="72"/>
      <c r="I68" s="72"/>
      <c r="J68" s="72"/>
      <c r="K68" s="72"/>
      <c r="L68" s="72"/>
      <c r="M68" s="72"/>
    </row>
    <row r="69" spans="1:13" x14ac:dyDescent="0.25">
      <c r="A69" s="42" t="s">
        <v>149</v>
      </c>
      <c r="B69" s="45" t="s">
        <v>160</v>
      </c>
      <c r="C69" s="72" t="s">
        <v>204</v>
      </c>
      <c r="D69" s="72"/>
      <c r="E69" s="72"/>
      <c r="F69" s="72"/>
      <c r="G69" s="72"/>
      <c r="H69" s="72"/>
      <c r="I69" s="72"/>
      <c r="J69" s="72"/>
      <c r="K69" s="72"/>
      <c r="L69" s="72"/>
      <c r="M69" s="72"/>
    </row>
    <row r="70" spans="1:13" x14ac:dyDescent="0.25">
      <c r="A70" s="42" t="s">
        <v>149</v>
      </c>
      <c r="B70" s="45" t="s">
        <v>161</v>
      </c>
      <c r="C70" s="72" t="s">
        <v>203</v>
      </c>
      <c r="D70" s="72"/>
      <c r="E70" s="72"/>
      <c r="F70" s="72"/>
      <c r="G70" s="72"/>
      <c r="H70" s="72"/>
      <c r="I70" s="72"/>
      <c r="J70" s="72"/>
      <c r="K70" s="72"/>
      <c r="L70" s="72"/>
      <c r="M70" s="72"/>
    </row>
    <row r="71" spans="1:13" x14ac:dyDescent="0.25">
      <c r="A71" s="42" t="s">
        <v>149</v>
      </c>
      <c r="B71" s="45" t="s">
        <v>162</v>
      </c>
      <c r="C71" s="72" t="s">
        <v>202</v>
      </c>
      <c r="D71" s="72"/>
      <c r="E71" s="72"/>
      <c r="F71" s="72"/>
      <c r="G71" s="72"/>
      <c r="H71" s="72"/>
      <c r="I71" s="72"/>
      <c r="J71" s="72"/>
      <c r="K71" s="72"/>
      <c r="L71" s="72"/>
      <c r="M71" s="72"/>
    </row>
    <row r="72" spans="1:13" x14ac:dyDescent="0.25">
      <c r="A72" s="42" t="s">
        <v>149</v>
      </c>
      <c r="B72" s="45" t="s">
        <v>163</v>
      </c>
      <c r="C72" s="72" t="s">
        <v>201</v>
      </c>
      <c r="D72" s="72"/>
      <c r="E72" s="72"/>
      <c r="F72" s="72"/>
      <c r="G72" s="72"/>
      <c r="H72" s="72"/>
      <c r="I72" s="72"/>
      <c r="J72" s="72"/>
      <c r="K72" s="72"/>
      <c r="L72" s="72"/>
      <c r="M72" s="72"/>
    </row>
    <row r="73" spans="1:13" x14ac:dyDescent="0.25">
      <c r="A73" s="42" t="s">
        <v>149</v>
      </c>
      <c r="B73" s="45" t="s">
        <v>164</v>
      </c>
      <c r="C73" s="72" t="s">
        <v>200</v>
      </c>
      <c r="D73" s="72"/>
      <c r="E73" s="72"/>
      <c r="F73" s="72"/>
      <c r="G73" s="72"/>
      <c r="H73" s="72"/>
      <c r="I73" s="72"/>
      <c r="J73" s="72"/>
      <c r="K73" s="72"/>
      <c r="L73" s="72"/>
      <c r="M73" s="72"/>
    </row>
    <row r="74" spans="1:13" x14ac:dyDescent="0.25">
      <c r="A74" s="42" t="s">
        <v>149</v>
      </c>
      <c r="B74" s="45" t="s">
        <v>165</v>
      </c>
      <c r="C74" s="72" t="s">
        <v>199</v>
      </c>
      <c r="D74" s="72"/>
      <c r="E74" s="72"/>
      <c r="F74" s="72"/>
      <c r="G74" s="72"/>
      <c r="H74" s="72"/>
      <c r="I74" s="72"/>
      <c r="J74" s="72"/>
      <c r="K74" s="72"/>
      <c r="L74" s="72"/>
      <c r="M74" s="72"/>
    </row>
    <row r="75" spans="1:13" x14ac:dyDescent="0.25">
      <c r="A75" s="42" t="s">
        <v>149</v>
      </c>
      <c r="B75" s="45" t="s">
        <v>166</v>
      </c>
      <c r="C75" s="72" t="s">
        <v>198</v>
      </c>
      <c r="D75" s="72"/>
      <c r="E75" s="72"/>
      <c r="F75" s="72"/>
      <c r="G75" s="72"/>
      <c r="H75" s="72"/>
      <c r="I75" s="72"/>
      <c r="J75" s="72"/>
      <c r="K75" s="72"/>
      <c r="L75" s="72"/>
      <c r="M75" s="72"/>
    </row>
    <row r="76" spans="1:13" x14ac:dyDescent="0.25">
      <c r="A76" s="42" t="s">
        <v>149</v>
      </c>
      <c r="B76" s="45" t="s">
        <v>167</v>
      </c>
      <c r="C76" s="72" t="s">
        <v>197</v>
      </c>
      <c r="D76" s="72"/>
      <c r="E76" s="72"/>
      <c r="F76" s="72"/>
      <c r="G76" s="72"/>
      <c r="H76" s="72"/>
      <c r="I76" s="72"/>
      <c r="J76" s="72"/>
      <c r="K76" s="72"/>
      <c r="L76" s="72"/>
      <c r="M76" s="72"/>
    </row>
    <row r="77" spans="1:13" s="22" customFormat="1" x14ac:dyDescent="0.25">
      <c r="A77" s="42" t="s">
        <v>149</v>
      </c>
      <c r="B77" s="45" t="s">
        <v>347</v>
      </c>
      <c r="C77" s="82" t="s">
        <v>348</v>
      </c>
      <c r="D77" s="83"/>
      <c r="E77" s="83"/>
      <c r="F77" s="83"/>
      <c r="G77" s="83"/>
      <c r="H77" s="83"/>
      <c r="I77" s="83"/>
      <c r="J77" s="83"/>
      <c r="K77" s="83"/>
      <c r="L77" s="83"/>
      <c r="M77" s="84"/>
    </row>
    <row r="78" spans="1:13" x14ac:dyDescent="0.25">
      <c r="A78" s="42" t="s">
        <v>149</v>
      </c>
      <c r="B78" s="45" t="s">
        <v>168</v>
      </c>
      <c r="C78" s="72" t="s">
        <v>196</v>
      </c>
      <c r="D78" s="72"/>
      <c r="E78" s="72"/>
      <c r="F78" s="72"/>
      <c r="G78" s="72"/>
      <c r="H78" s="72"/>
      <c r="I78" s="72"/>
      <c r="J78" s="72"/>
      <c r="K78" s="72"/>
      <c r="L78" s="72"/>
      <c r="M78" s="72"/>
    </row>
    <row r="79" spans="1:13" ht="29.25" customHeight="1" x14ac:dyDescent="0.25">
      <c r="A79" s="42" t="s">
        <v>149</v>
      </c>
      <c r="B79" s="45" t="s">
        <v>169</v>
      </c>
      <c r="C79" s="73" t="s">
        <v>195</v>
      </c>
      <c r="D79" s="73"/>
      <c r="E79" s="73"/>
      <c r="F79" s="73"/>
      <c r="G79" s="73"/>
      <c r="H79" s="73"/>
      <c r="I79" s="73"/>
      <c r="J79" s="73"/>
      <c r="K79" s="73"/>
      <c r="L79" s="73"/>
      <c r="M79" s="73"/>
    </row>
    <row r="80" spans="1:13" x14ac:dyDescent="0.25">
      <c r="A80" s="42" t="s">
        <v>149</v>
      </c>
      <c r="B80" s="45" t="s">
        <v>193</v>
      </c>
      <c r="C80" s="72" t="s">
        <v>194</v>
      </c>
      <c r="D80" s="72"/>
      <c r="E80" s="72"/>
      <c r="F80" s="72"/>
      <c r="G80" s="72"/>
      <c r="H80" s="72"/>
      <c r="I80" s="72"/>
      <c r="J80" s="72"/>
      <c r="K80" s="72"/>
      <c r="L80" s="72"/>
      <c r="M80" s="72"/>
    </row>
    <row r="81" spans="1:13" x14ac:dyDescent="0.25">
      <c r="A81" s="42" t="s">
        <v>149</v>
      </c>
      <c r="B81" s="45" t="s">
        <v>170</v>
      </c>
      <c r="C81" s="72" t="s">
        <v>192</v>
      </c>
      <c r="D81" s="72"/>
      <c r="E81" s="72"/>
      <c r="F81" s="72"/>
      <c r="G81" s="72"/>
      <c r="H81" s="72"/>
      <c r="I81" s="72"/>
      <c r="J81" s="72"/>
      <c r="K81" s="72"/>
      <c r="L81" s="72"/>
      <c r="M81" s="72"/>
    </row>
    <row r="82" spans="1:13" x14ac:dyDescent="0.25">
      <c r="A82" s="42" t="s">
        <v>149</v>
      </c>
      <c r="B82" s="46" t="s">
        <v>171</v>
      </c>
      <c r="C82" s="72" t="s">
        <v>191</v>
      </c>
      <c r="D82" s="72"/>
      <c r="E82" s="72"/>
      <c r="F82" s="72"/>
      <c r="G82" s="72"/>
      <c r="H82" s="72"/>
      <c r="I82" s="72"/>
      <c r="J82" s="72"/>
      <c r="K82" s="72"/>
      <c r="L82" s="72"/>
      <c r="M82" s="72"/>
    </row>
    <row r="83" spans="1:13" x14ac:dyDescent="0.25">
      <c r="A83" s="42" t="s">
        <v>149</v>
      </c>
      <c r="B83" s="46" t="s">
        <v>172</v>
      </c>
      <c r="C83" s="72" t="s">
        <v>190</v>
      </c>
      <c r="D83" s="72"/>
      <c r="E83" s="72"/>
      <c r="F83" s="72"/>
      <c r="G83" s="72"/>
      <c r="H83" s="72"/>
      <c r="I83" s="72"/>
      <c r="J83" s="72"/>
      <c r="K83" s="72"/>
      <c r="L83" s="72"/>
      <c r="M83" s="72"/>
    </row>
    <row r="84" spans="1:13" s="22" customFormat="1" x14ac:dyDescent="0.25">
      <c r="A84" s="42" t="s">
        <v>149</v>
      </c>
      <c r="B84" s="46" t="s">
        <v>189</v>
      </c>
      <c r="C84" s="72" t="s">
        <v>188</v>
      </c>
      <c r="D84" s="72"/>
      <c r="E84" s="72"/>
      <c r="F84" s="72"/>
      <c r="G84" s="72"/>
      <c r="H84" s="72"/>
      <c r="I84" s="72"/>
      <c r="J84" s="72"/>
      <c r="K84" s="72"/>
      <c r="L84" s="72"/>
      <c r="M84" s="72"/>
    </row>
    <row r="85" spans="1:13" x14ac:dyDescent="0.25">
      <c r="A85" s="42" t="s">
        <v>149</v>
      </c>
      <c r="B85" s="46" t="s">
        <v>173</v>
      </c>
      <c r="C85" s="72" t="s">
        <v>187</v>
      </c>
      <c r="D85" s="72"/>
      <c r="E85" s="72"/>
      <c r="F85" s="72"/>
      <c r="G85" s="72"/>
      <c r="H85" s="72"/>
      <c r="I85" s="72"/>
      <c r="J85" s="72"/>
      <c r="K85" s="72"/>
      <c r="L85" s="72"/>
      <c r="M85" s="72"/>
    </row>
    <row r="86" spans="1:13" x14ac:dyDescent="0.25">
      <c r="A86" s="42" t="s">
        <v>149</v>
      </c>
      <c r="B86" s="46" t="s">
        <v>174</v>
      </c>
      <c r="C86" s="72" t="s">
        <v>186</v>
      </c>
      <c r="D86" s="72"/>
      <c r="E86" s="72"/>
      <c r="F86" s="72"/>
      <c r="G86" s="72"/>
      <c r="H86" s="72"/>
      <c r="I86" s="72"/>
      <c r="J86" s="72"/>
      <c r="K86" s="72"/>
      <c r="L86" s="72"/>
      <c r="M86" s="72"/>
    </row>
    <row r="87" spans="1:13" s="22" customFormat="1" x14ac:dyDescent="0.25">
      <c r="A87" s="42" t="s">
        <v>149</v>
      </c>
      <c r="B87" s="46" t="s">
        <v>349</v>
      </c>
      <c r="C87" s="72" t="s">
        <v>350</v>
      </c>
      <c r="D87" s="72"/>
      <c r="E87" s="72"/>
      <c r="F87" s="72"/>
      <c r="G87" s="72"/>
      <c r="H87" s="72"/>
      <c r="I87" s="72"/>
      <c r="J87" s="72"/>
      <c r="K87" s="72"/>
      <c r="L87" s="72"/>
      <c r="M87" s="72"/>
    </row>
    <row r="88" spans="1:13" s="22" customFormat="1" x14ac:dyDescent="0.25">
      <c r="A88" s="42" t="s">
        <v>149</v>
      </c>
      <c r="B88" s="46" t="s">
        <v>351</v>
      </c>
      <c r="C88" s="72" t="s">
        <v>352</v>
      </c>
      <c r="D88" s="72"/>
      <c r="E88" s="72"/>
      <c r="F88" s="72"/>
      <c r="G88" s="72"/>
      <c r="H88" s="72"/>
      <c r="I88" s="72"/>
      <c r="J88" s="72"/>
      <c r="K88" s="72"/>
      <c r="L88" s="72"/>
      <c r="M88" s="72"/>
    </row>
    <row r="89" spans="1:13" s="22" customFormat="1" x14ac:dyDescent="0.25">
      <c r="A89" s="42" t="s">
        <v>149</v>
      </c>
      <c r="B89" s="46" t="s">
        <v>353</v>
      </c>
      <c r="C89" s="72" t="s">
        <v>356</v>
      </c>
      <c r="D89" s="72"/>
      <c r="E89" s="72"/>
      <c r="F89" s="72"/>
      <c r="G89" s="72"/>
      <c r="H89" s="72"/>
      <c r="I89" s="72"/>
      <c r="J89" s="72"/>
      <c r="K89" s="72"/>
      <c r="L89" s="72"/>
      <c r="M89" s="72"/>
    </row>
    <row r="90" spans="1:13" s="22" customFormat="1" x14ac:dyDescent="0.25">
      <c r="A90" s="42" t="s">
        <v>149</v>
      </c>
      <c r="B90" s="46" t="s">
        <v>354</v>
      </c>
      <c r="C90" s="72" t="s">
        <v>355</v>
      </c>
      <c r="D90" s="72"/>
      <c r="E90" s="72"/>
      <c r="F90" s="72"/>
      <c r="G90" s="72"/>
      <c r="H90" s="72"/>
      <c r="I90" s="72"/>
      <c r="J90" s="72"/>
      <c r="K90" s="72"/>
      <c r="L90" s="72"/>
      <c r="M90" s="72"/>
    </row>
    <row r="91" spans="1:13" x14ac:dyDescent="0.25">
      <c r="A91" s="42" t="s">
        <v>149</v>
      </c>
      <c r="B91" s="46" t="s">
        <v>175</v>
      </c>
      <c r="C91" s="72" t="s">
        <v>185</v>
      </c>
      <c r="D91" s="72"/>
      <c r="E91" s="72"/>
      <c r="F91" s="72"/>
      <c r="G91" s="72"/>
      <c r="H91" s="72"/>
      <c r="I91" s="72"/>
      <c r="J91" s="72"/>
      <c r="K91" s="72"/>
      <c r="L91" s="72"/>
      <c r="M91" s="72"/>
    </row>
    <row r="92" spans="1:13" x14ac:dyDescent="0.25">
      <c r="A92" s="42" t="s">
        <v>149</v>
      </c>
      <c r="B92" s="46" t="s">
        <v>176</v>
      </c>
      <c r="C92" s="72" t="s">
        <v>183</v>
      </c>
      <c r="D92" s="72"/>
      <c r="E92" s="72"/>
      <c r="F92" s="72"/>
      <c r="G92" s="72"/>
      <c r="H92" s="72"/>
      <c r="I92" s="72"/>
      <c r="J92" s="72"/>
      <c r="K92" s="72"/>
      <c r="L92" s="72"/>
      <c r="M92" s="72"/>
    </row>
    <row r="93" spans="1:13" x14ac:dyDescent="0.25">
      <c r="A93" s="42" t="s">
        <v>149</v>
      </c>
      <c r="B93" s="46" t="s">
        <v>177</v>
      </c>
      <c r="C93" s="72" t="s">
        <v>184</v>
      </c>
      <c r="D93" s="72"/>
      <c r="E93" s="72"/>
      <c r="F93" s="72"/>
      <c r="G93" s="72"/>
      <c r="H93" s="72"/>
      <c r="I93" s="72"/>
      <c r="J93" s="72"/>
      <c r="K93" s="72"/>
      <c r="L93" s="72"/>
      <c r="M93" s="72"/>
    </row>
    <row r="94" spans="1:13" x14ac:dyDescent="0.25">
      <c r="A94" s="42" t="s">
        <v>149</v>
      </c>
      <c r="B94" s="46" t="s">
        <v>178</v>
      </c>
      <c r="C94" s="72" t="s">
        <v>182</v>
      </c>
      <c r="D94" s="72"/>
      <c r="E94" s="72"/>
      <c r="F94" s="72"/>
      <c r="G94" s="72"/>
      <c r="H94" s="72"/>
      <c r="I94" s="72"/>
      <c r="J94" s="72"/>
      <c r="K94" s="72"/>
      <c r="L94" s="72"/>
      <c r="M94" s="72"/>
    </row>
    <row r="95" spans="1:13" x14ac:dyDescent="0.25">
      <c r="A95" s="42" t="s">
        <v>179</v>
      </c>
      <c r="B95" s="46" t="s">
        <v>180</v>
      </c>
      <c r="C95" s="72" t="s">
        <v>181</v>
      </c>
      <c r="D95" s="72"/>
      <c r="E95" s="72"/>
      <c r="F95" s="72"/>
      <c r="G95" s="72"/>
      <c r="H95" s="72"/>
      <c r="I95" s="72"/>
      <c r="J95" s="72"/>
      <c r="K95" s="72"/>
      <c r="L95" s="72"/>
      <c r="M95" s="72"/>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ref="C9" location="'Copyright &amp; License'!A1" display="Click here"/>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1" location="evap!A1" display="evap"/>
    <hyperlink ref="B70" location="lss!A1" display="lss"/>
    <hyperlink ref="B72" location="Cons!A1" display="cons"/>
    <hyperlink ref="B73" location="Length!A1" display="lng"/>
    <hyperlink ref="B74" location="inactive!A1" display="minstor"/>
    <hyperlink ref="B75" location="capacity!A1" display="maxstor"/>
    <hyperlink ref="B76" location="demandReq!A1" display="dReq"/>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91" location="InStor!A1" display="initSTOR"/>
    <hyperlink ref="B92" location="InitD!A1" display="InitD"/>
    <hyperlink ref="B93" location="InitC!A1" display="InitC"/>
    <hyperlink ref="B94" location="Revegetate!A1" display="rv"/>
    <hyperlink ref="B95" location="Budget!A1" display="b"/>
    <hyperlink ref="A29" r:id="rId1"/>
    <hyperlink ref="B77" location="linkEvap!A1" display="linkevap"/>
    <hyperlink ref="B88" location="MaxVegCover!A1" display="CMax"/>
    <hyperlink ref="B89" location="DemandRuns!A1" display="Dvalue"/>
    <hyperlink ref="B90" location="QRunValues!A1" display="Qloop"/>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33"/>
  <sheetViews>
    <sheetView workbookViewId="0">
      <selection activeCell="A34" sqref="A34"/>
    </sheetView>
  </sheetViews>
  <sheetFormatPr defaultColWidth="9.140625" defaultRowHeight="15" x14ac:dyDescent="0.25"/>
  <cols>
    <col min="1" max="1" width="23" style="22" customWidth="1"/>
    <col min="2" max="2" width="8.85546875"/>
    <col min="3" max="5" width="9.140625" style="22"/>
    <col min="6" max="6" width="15.85546875" style="22" bestFit="1" customWidth="1"/>
    <col min="7" max="16384" width="9.140625" style="22"/>
  </cols>
  <sheetData>
    <row r="1" spans="1:1" x14ac:dyDescent="0.25">
      <c r="A1" s="22" t="s">
        <v>31</v>
      </c>
    </row>
    <row r="2" spans="1:1" x14ac:dyDescent="0.25">
      <c r="A2" s="22" t="s">
        <v>6</v>
      </c>
    </row>
    <row r="3" spans="1:1" x14ac:dyDescent="0.25">
      <c r="A3" s="22" t="s">
        <v>32</v>
      </c>
    </row>
    <row r="4" spans="1:1" x14ac:dyDescent="0.25">
      <c r="A4" s="22" t="s">
        <v>33</v>
      </c>
    </row>
    <row r="5" spans="1:1" x14ac:dyDescent="0.25">
      <c r="A5" s="22" t="s">
        <v>35</v>
      </c>
    </row>
    <row r="6" spans="1:1" x14ac:dyDescent="0.25">
      <c r="A6" s="22" t="s">
        <v>36</v>
      </c>
    </row>
    <row r="7" spans="1:1" x14ac:dyDescent="0.25">
      <c r="A7" s="22" t="s">
        <v>39</v>
      </c>
    </row>
    <row r="8" spans="1:1" x14ac:dyDescent="0.25">
      <c r="A8" s="22" t="s">
        <v>40</v>
      </c>
    </row>
    <row r="9" spans="1:1" x14ac:dyDescent="0.25">
      <c r="A9" s="22" t="s">
        <v>41</v>
      </c>
    </row>
    <row r="10" spans="1:1" x14ac:dyDescent="0.25">
      <c r="A10" s="22" t="s">
        <v>42</v>
      </c>
    </row>
    <row r="11" spans="1:1" x14ac:dyDescent="0.25">
      <c r="A11" s="22" t="s">
        <v>43</v>
      </c>
    </row>
    <row r="12" spans="1:1" x14ac:dyDescent="0.25">
      <c r="A12" s="22" t="s">
        <v>44</v>
      </c>
    </row>
    <row r="13" spans="1:1" x14ac:dyDescent="0.25">
      <c r="A13" s="22" t="s">
        <v>8</v>
      </c>
    </row>
    <row r="14" spans="1:1" x14ac:dyDescent="0.25">
      <c r="A14" s="22" t="s">
        <v>45</v>
      </c>
    </row>
    <row r="15" spans="1:1" x14ac:dyDescent="0.25">
      <c r="A15" s="22" t="s">
        <v>46</v>
      </c>
    </row>
    <row r="16" spans="1:1" x14ac:dyDescent="0.25">
      <c r="A16" s="22" t="s">
        <v>48</v>
      </c>
    </row>
    <row r="17" spans="1:1" x14ac:dyDescent="0.25">
      <c r="A17" s="22" t="s">
        <v>49</v>
      </c>
    </row>
    <row r="18" spans="1:1" x14ac:dyDescent="0.25">
      <c r="A18" s="22" t="s">
        <v>50</v>
      </c>
    </row>
    <row r="19" spans="1:1" x14ac:dyDescent="0.25">
      <c r="A19" s="22" t="s">
        <v>52</v>
      </c>
    </row>
    <row r="20" spans="1:1" x14ac:dyDescent="0.25">
      <c r="A20" s="22" t="s">
        <v>53</v>
      </c>
    </row>
    <row r="21" spans="1:1" x14ac:dyDescent="0.25">
      <c r="A21" s="22" t="s">
        <v>10</v>
      </c>
    </row>
    <row r="22" spans="1:1" x14ac:dyDescent="0.25">
      <c r="A22" s="22" t="s">
        <v>54</v>
      </c>
    </row>
    <row r="23" spans="1:1" x14ac:dyDescent="0.25">
      <c r="A23" s="22" t="s">
        <v>56</v>
      </c>
    </row>
    <row r="24" spans="1:1" x14ac:dyDescent="0.25">
      <c r="A24" s="22" t="s">
        <v>57</v>
      </c>
    </row>
    <row r="25" spans="1:1" x14ac:dyDescent="0.25">
      <c r="A25" s="22" t="s">
        <v>60</v>
      </c>
    </row>
    <row r="26" spans="1:1" x14ac:dyDescent="0.25">
      <c r="A26" s="22" t="s">
        <v>62</v>
      </c>
    </row>
    <row r="27" spans="1:1" x14ac:dyDescent="0.25">
      <c r="A27" s="22" t="s">
        <v>63</v>
      </c>
    </row>
    <row r="28" spans="1:1" x14ac:dyDescent="0.25">
      <c r="A28" s="22" t="s">
        <v>365</v>
      </c>
    </row>
    <row r="29" spans="1:1" x14ac:dyDescent="0.25">
      <c r="A29" s="22" t="s">
        <v>366</v>
      </c>
    </row>
    <row r="30" spans="1:1" x14ac:dyDescent="0.25">
      <c r="A30" s="22" t="s">
        <v>367</v>
      </c>
    </row>
    <row r="31" spans="1:1" x14ac:dyDescent="0.25">
      <c r="A31" s="22" t="s">
        <v>368</v>
      </c>
    </row>
    <row r="32" spans="1:1" x14ac:dyDescent="0.25">
      <c r="A32" s="22" t="s">
        <v>369</v>
      </c>
    </row>
    <row r="33" spans="1:1" x14ac:dyDescent="0.25">
      <c r="A33" s="22" t="s">
        <v>371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25"/>
  <sheetViews>
    <sheetView zoomScaleNormal="100" workbookViewId="0">
      <selection activeCell="A23" sqref="A23"/>
    </sheetView>
  </sheetViews>
  <sheetFormatPr defaultColWidth="9.140625" defaultRowHeight="15" x14ac:dyDescent="0.25"/>
  <cols>
    <col min="1" max="1" width="23" style="22" customWidth="1"/>
    <col min="3" max="5" width="9.140625" style="22"/>
    <col min="6" max="6" width="15.85546875" style="22" bestFit="1" customWidth="1"/>
    <col min="7" max="16384" width="9.140625" style="22"/>
  </cols>
  <sheetData>
    <row r="1" spans="1:1" x14ac:dyDescent="0.25">
      <c r="A1" s="22" t="s">
        <v>32</v>
      </c>
    </row>
    <row r="2" spans="1:1" x14ac:dyDescent="0.25">
      <c r="A2" s="22" t="s">
        <v>33</v>
      </c>
    </row>
    <row r="3" spans="1:1" x14ac:dyDescent="0.25">
      <c r="A3" s="22" t="s">
        <v>7</v>
      </c>
    </row>
    <row r="4" spans="1:1" x14ac:dyDescent="0.25">
      <c r="A4" s="22" t="s">
        <v>36</v>
      </c>
    </row>
    <row r="5" spans="1:1" x14ac:dyDescent="0.25">
      <c r="A5" s="22" t="s">
        <v>39</v>
      </c>
    </row>
    <row r="6" spans="1:1" x14ac:dyDescent="0.25">
      <c r="A6" s="22" t="s">
        <v>41</v>
      </c>
    </row>
    <row r="7" spans="1:1" x14ac:dyDescent="0.25">
      <c r="A7" s="22" t="s">
        <v>8</v>
      </c>
    </row>
    <row r="8" spans="1:1" x14ac:dyDescent="0.25">
      <c r="A8" s="22" t="s">
        <v>45</v>
      </c>
    </row>
    <row r="9" spans="1:1" x14ac:dyDescent="0.25">
      <c r="A9" s="22" t="s">
        <v>9</v>
      </c>
    </row>
    <row r="10" spans="1:1" x14ac:dyDescent="0.25">
      <c r="A10" s="22" t="s">
        <v>46</v>
      </c>
    </row>
    <row r="11" spans="1:1" x14ac:dyDescent="0.25">
      <c r="A11" s="22" t="s">
        <v>47</v>
      </c>
    </row>
    <row r="12" spans="1:1" x14ac:dyDescent="0.25">
      <c r="A12" s="22" t="s">
        <v>48</v>
      </c>
    </row>
    <row r="13" spans="1:1" x14ac:dyDescent="0.25">
      <c r="A13" s="22" t="s">
        <v>49</v>
      </c>
    </row>
    <row r="14" spans="1:1" x14ac:dyDescent="0.25">
      <c r="A14" s="22" t="s">
        <v>50</v>
      </c>
    </row>
    <row r="15" spans="1:1" x14ac:dyDescent="0.25">
      <c r="A15" s="22" t="s">
        <v>51</v>
      </c>
    </row>
    <row r="16" spans="1:1" x14ac:dyDescent="0.25">
      <c r="A16" s="22" t="s">
        <v>54</v>
      </c>
    </row>
    <row r="17" spans="1:1" x14ac:dyDescent="0.25">
      <c r="A17" s="22" t="s">
        <v>55</v>
      </c>
    </row>
    <row r="18" spans="1:1" x14ac:dyDescent="0.25">
      <c r="A18" s="22" t="s">
        <v>56</v>
      </c>
    </row>
    <row r="19" spans="1:1" x14ac:dyDescent="0.25">
      <c r="A19" s="22" t="s">
        <v>58</v>
      </c>
    </row>
    <row r="20" spans="1:1" x14ac:dyDescent="0.25">
      <c r="A20" s="22" t="s">
        <v>59</v>
      </c>
    </row>
    <row r="21" spans="1:1" x14ac:dyDescent="0.25">
      <c r="A21" s="22" t="s">
        <v>60</v>
      </c>
    </row>
    <row r="22" spans="1:1" x14ac:dyDescent="0.25">
      <c r="A22" s="22" t="s">
        <v>61</v>
      </c>
    </row>
    <row r="23" spans="1:1" x14ac:dyDescent="0.25">
      <c r="A23" s="22" t="s">
        <v>365</v>
      </c>
    </row>
    <row r="24" spans="1:1" x14ac:dyDescent="0.25">
      <c r="A24" s="22" t="s">
        <v>368</v>
      </c>
    </row>
    <row r="25" spans="1:1" x14ac:dyDescent="0.25">
      <c r="A25" s="22" t="s">
        <v>371</v>
      </c>
    </row>
  </sheetData>
  <sortState ref="A1:A26">
    <sortCondition ref="A1:A26" customList="j1,j2,j3,j4,4j"/>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5"/>
  <sheetViews>
    <sheetView zoomScale="85" zoomScaleNormal="85" workbookViewId="0">
      <selection activeCell="A5" sqref="A1:A5"/>
    </sheetView>
  </sheetViews>
  <sheetFormatPr defaultRowHeight="15" x14ac:dyDescent="0.25"/>
  <cols>
    <col min="1" max="1" width="10.28515625" bestFit="1" customWidth="1"/>
  </cols>
  <sheetData>
    <row r="1" spans="1:1" x14ac:dyDescent="0.25">
      <c r="A1" t="s">
        <v>31</v>
      </c>
    </row>
    <row r="2" spans="1:1" x14ac:dyDescent="0.25">
      <c r="A2" t="s">
        <v>34</v>
      </c>
    </row>
    <row r="3" spans="1:1" x14ac:dyDescent="0.25">
      <c r="A3" t="s">
        <v>44</v>
      </c>
    </row>
    <row r="4" spans="1:1" x14ac:dyDescent="0.25">
      <c r="A4" t="s">
        <v>10</v>
      </c>
    </row>
    <row r="5" spans="1:1" x14ac:dyDescent="0.25">
      <c r="A5" t="s">
        <v>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election activeCell="A2" sqref="A2"/>
    </sheetView>
  </sheetViews>
  <sheetFormatPr defaultRowHeight="15" x14ac:dyDescent="0.25"/>
  <sheetData>
    <row r="1" spans="1:1" x14ac:dyDescent="0.25">
      <c r="A1" s="2" t="s">
        <v>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12"/>
  <sheetViews>
    <sheetView zoomScale="55" zoomScaleNormal="55" workbookViewId="0">
      <selection activeCell="A12" sqref="A1:A12"/>
    </sheetView>
  </sheetViews>
  <sheetFormatPr defaultRowHeight="15" x14ac:dyDescent="0.25"/>
  <cols>
    <col min="2" max="2" width="24.42578125" bestFit="1" customWidth="1"/>
    <col min="6" max="6" width="15.5703125" bestFit="1" customWidth="1"/>
  </cols>
  <sheetData>
    <row r="1" spans="1:1" x14ac:dyDescent="0.25">
      <c r="A1" t="s">
        <v>6</v>
      </c>
    </row>
    <row r="2" spans="1:1" x14ac:dyDescent="0.25">
      <c r="A2" t="s">
        <v>63</v>
      </c>
    </row>
    <row r="3" spans="1:1" x14ac:dyDescent="0.25">
      <c r="A3" t="s">
        <v>35</v>
      </c>
    </row>
    <row r="4" spans="1:1" x14ac:dyDescent="0.25">
      <c r="A4" t="s">
        <v>40</v>
      </c>
    </row>
    <row r="5" spans="1:1" x14ac:dyDescent="0.25">
      <c r="A5" t="s">
        <v>42</v>
      </c>
    </row>
    <row r="6" spans="1:1" x14ac:dyDescent="0.25">
      <c r="A6" t="s">
        <v>43</v>
      </c>
    </row>
    <row r="7" spans="1:1" x14ac:dyDescent="0.25">
      <c r="A7" t="s">
        <v>52</v>
      </c>
    </row>
    <row r="8" spans="1:1" x14ac:dyDescent="0.25">
      <c r="A8" t="s">
        <v>53</v>
      </c>
    </row>
    <row r="9" spans="1:1" x14ac:dyDescent="0.25">
      <c r="A9" t="s">
        <v>62</v>
      </c>
    </row>
    <row r="10" spans="1:1" x14ac:dyDescent="0.25">
      <c r="A10" t="s">
        <v>366</v>
      </c>
    </row>
    <row r="11" spans="1:1" x14ac:dyDescent="0.25">
      <c r="A11" t="s">
        <v>367</v>
      </c>
    </row>
    <row r="12" spans="1:1" x14ac:dyDescent="0.25">
      <c r="A12" t="s">
        <v>369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2"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R44"/>
  <sheetViews>
    <sheetView zoomScale="55" zoomScaleNormal="55" workbookViewId="0">
      <selection activeCell="B2" sqref="B2:BC57"/>
    </sheetView>
  </sheetViews>
  <sheetFormatPr defaultRowHeight="15" x14ac:dyDescent="0.25"/>
  <cols>
    <col min="1" max="35" width="5.5703125" customWidth="1"/>
    <col min="36" max="36" width="6.28515625" customWidth="1"/>
    <col min="37" max="37" width="6.85546875" customWidth="1"/>
    <col min="38" max="38" width="6" customWidth="1"/>
    <col min="39" max="43" width="3.42578125" bestFit="1"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62" t="s">
        <v>365</v>
      </c>
      <c r="AN1" s="62" t="s">
        <v>366</v>
      </c>
      <c r="AO1" s="62" t="s">
        <v>367</v>
      </c>
      <c r="AP1" s="62" t="s">
        <v>368</v>
      </c>
      <c r="AQ1" s="62" t="s">
        <v>369</v>
      </c>
      <c r="AR1" t="s">
        <v>371</v>
      </c>
    </row>
    <row r="2" spans="1:44" x14ac:dyDescent="0.25">
      <c r="A2" t="s">
        <v>31</v>
      </c>
      <c r="E2">
        <v>1</v>
      </c>
    </row>
    <row r="3" spans="1:44" x14ac:dyDescent="0.25">
      <c r="A3" t="s">
        <v>5</v>
      </c>
      <c r="D3">
        <v>1</v>
      </c>
    </row>
    <row r="4" spans="1:44" x14ac:dyDescent="0.25">
      <c r="A4" t="s">
        <v>6</v>
      </c>
      <c r="Q4">
        <v>1</v>
      </c>
    </row>
    <row r="5" spans="1:44" x14ac:dyDescent="0.25">
      <c r="A5" t="s">
        <v>32</v>
      </c>
      <c r="D5">
        <v>1</v>
      </c>
      <c r="F5">
        <v>1</v>
      </c>
      <c r="AL5">
        <v>1</v>
      </c>
    </row>
    <row r="6" spans="1:44" x14ac:dyDescent="0.25">
      <c r="A6" t="s">
        <v>33</v>
      </c>
      <c r="Q6">
        <v>1</v>
      </c>
    </row>
    <row r="7" spans="1:44" x14ac:dyDescent="0.25">
      <c r="A7" t="s">
        <v>7</v>
      </c>
      <c r="F7">
        <v>1</v>
      </c>
    </row>
    <row r="8" spans="1:44" x14ac:dyDescent="0.25">
      <c r="A8" t="s">
        <v>34</v>
      </c>
      <c r="I8">
        <v>1</v>
      </c>
      <c r="J8">
        <v>1</v>
      </c>
      <c r="O8">
        <v>1</v>
      </c>
    </row>
    <row r="9" spans="1:44" x14ac:dyDescent="0.25">
      <c r="A9" t="s">
        <v>35</v>
      </c>
      <c r="J9">
        <v>1</v>
      </c>
    </row>
    <row r="10" spans="1:44" x14ac:dyDescent="0.25">
      <c r="A10" t="s">
        <v>36</v>
      </c>
      <c r="K10">
        <v>1</v>
      </c>
    </row>
    <row r="11" spans="1:44" x14ac:dyDescent="0.25">
      <c r="A11" t="s">
        <v>39</v>
      </c>
      <c r="L11">
        <v>1</v>
      </c>
      <c r="M11">
        <v>1</v>
      </c>
      <c r="N11">
        <v>1</v>
      </c>
    </row>
    <row r="12" spans="1:44" x14ac:dyDescent="0.25">
      <c r="A12" t="s">
        <v>40</v>
      </c>
      <c r="M12">
        <v>1</v>
      </c>
    </row>
    <row r="13" spans="1:44" x14ac:dyDescent="0.25">
      <c r="A13" t="s">
        <v>41</v>
      </c>
      <c r="P13">
        <v>1</v>
      </c>
    </row>
    <row r="14" spans="1:44" x14ac:dyDescent="0.25">
      <c r="A14" t="s">
        <v>42</v>
      </c>
      <c r="M14">
        <v>1</v>
      </c>
    </row>
    <row r="15" spans="1:44" x14ac:dyDescent="0.25">
      <c r="A15" t="s">
        <v>43</v>
      </c>
    </row>
    <row r="16" spans="1:44" x14ac:dyDescent="0.25">
      <c r="A16" t="s">
        <v>44</v>
      </c>
      <c r="O16">
        <v>1</v>
      </c>
      <c r="S16">
        <v>1</v>
      </c>
    </row>
    <row r="17" spans="1:43" x14ac:dyDescent="0.25">
      <c r="A17" t="s">
        <v>8</v>
      </c>
      <c r="H17">
        <v>1</v>
      </c>
    </row>
    <row r="18" spans="1:43" x14ac:dyDescent="0.25">
      <c r="A18" t="s">
        <v>45</v>
      </c>
      <c r="S18">
        <v>1</v>
      </c>
    </row>
    <row r="19" spans="1:43" x14ac:dyDescent="0.25">
      <c r="A19" t="s">
        <v>9</v>
      </c>
      <c r="T19">
        <v>1</v>
      </c>
    </row>
    <row r="20" spans="1:43" x14ac:dyDescent="0.25">
      <c r="A20" t="s">
        <v>46</v>
      </c>
      <c r="V20">
        <v>1</v>
      </c>
    </row>
    <row r="21" spans="1:43" x14ac:dyDescent="0.25">
      <c r="A21" t="s">
        <v>47</v>
      </c>
      <c r="S21">
        <v>1</v>
      </c>
    </row>
    <row r="22" spans="1:43" x14ac:dyDescent="0.25">
      <c r="A22" t="s">
        <v>48</v>
      </c>
    </row>
    <row r="23" spans="1:43" x14ac:dyDescent="0.25">
      <c r="A23" t="s">
        <v>49</v>
      </c>
      <c r="H23">
        <v>1</v>
      </c>
    </row>
    <row r="24" spans="1:43" x14ac:dyDescent="0.25">
      <c r="A24" t="s">
        <v>50</v>
      </c>
      <c r="W24">
        <v>1</v>
      </c>
    </row>
    <row r="25" spans="1:43" x14ac:dyDescent="0.25">
      <c r="A25" t="s">
        <v>51</v>
      </c>
      <c r="X25">
        <v>1</v>
      </c>
    </row>
    <row r="26" spans="1:43" x14ac:dyDescent="0.25">
      <c r="A26" t="s">
        <v>52</v>
      </c>
      <c r="X26">
        <v>1</v>
      </c>
    </row>
    <row r="27" spans="1:43" x14ac:dyDescent="0.25">
      <c r="A27" t="s">
        <v>53</v>
      </c>
      <c r="W27">
        <v>1</v>
      </c>
    </row>
    <row r="28" spans="1:43" x14ac:dyDescent="0.25">
      <c r="A28" t="s">
        <v>10</v>
      </c>
      <c r="W28">
        <v>1</v>
      </c>
      <c r="Z28">
        <v>1</v>
      </c>
      <c r="AA28">
        <v>1</v>
      </c>
      <c r="AQ28">
        <v>1</v>
      </c>
    </row>
    <row r="29" spans="1:43" x14ac:dyDescent="0.25">
      <c r="A29" t="s">
        <v>54</v>
      </c>
      <c r="X29">
        <v>1</v>
      </c>
      <c r="Z29">
        <v>1</v>
      </c>
    </row>
    <row r="30" spans="1:43" x14ac:dyDescent="0.25">
      <c r="A30" t="s">
        <v>55</v>
      </c>
      <c r="AC30">
        <v>1</v>
      </c>
    </row>
    <row r="31" spans="1:43" x14ac:dyDescent="0.25">
      <c r="A31" t="s">
        <v>56</v>
      </c>
      <c r="AB31">
        <v>1</v>
      </c>
    </row>
    <row r="32" spans="1:43" x14ac:dyDescent="0.25">
      <c r="A32" t="s">
        <v>57</v>
      </c>
      <c r="AK32">
        <v>1</v>
      </c>
      <c r="AP32">
        <v>1</v>
      </c>
    </row>
    <row r="33" spans="1:44" x14ac:dyDescent="0.25">
      <c r="A33" t="s">
        <v>58</v>
      </c>
      <c r="AF33">
        <v>1</v>
      </c>
    </row>
    <row r="34" spans="1:44" x14ac:dyDescent="0.25">
      <c r="A34" t="s">
        <v>59</v>
      </c>
      <c r="AM34">
        <v>1</v>
      </c>
    </row>
    <row r="35" spans="1:44" x14ac:dyDescent="0.25">
      <c r="A35" t="s">
        <v>60</v>
      </c>
      <c r="H35">
        <v>1</v>
      </c>
    </row>
    <row r="36" spans="1:44" x14ac:dyDescent="0.25">
      <c r="A36" t="s">
        <v>61</v>
      </c>
      <c r="B36">
        <v>1</v>
      </c>
    </row>
    <row r="37" spans="1:44" x14ac:dyDescent="0.25">
      <c r="A37" t="s">
        <v>62</v>
      </c>
      <c r="AC37">
        <v>1</v>
      </c>
    </row>
    <row r="38" spans="1:44" x14ac:dyDescent="0.25">
      <c r="A38" t="s">
        <v>63</v>
      </c>
      <c r="Q38">
        <v>1</v>
      </c>
    </row>
    <row r="39" spans="1:44" x14ac:dyDescent="0.25">
      <c r="A39" s="62" t="s">
        <v>365</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v>1</v>
      </c>
      <c r="AF39" s="62"/>
      <c r="AG39" s="53"/>
      <c r="AH39" s="62"/>
      <c r="AI39" s="62"/>
      <c r="AJ39" s="62"/>
      <c r="AK39" s="62"/>
      <c r="AL39" s="62"/>
      <c r="AM39" s="62"/>
      <c r="AN39" s="62"/>
      <c r="AO39" s="62"/>
      <c r="AP39" s="62"/>
      <c r="AQ39" s="62"/>
      <c r="AR39" s="62">
        <v>1</v>
      </c>
    </row>
    <row r="40" spans="1:44" x14ac:dyDescent="0.25">
      <c r="A40" s="62" t="s">
        <v>366</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v>1</v>
      </c>
      <c r="AC40" s="62"/>
      <c r="AD40" s="62"/>
      <c r="AE40" s="62"/>
      <c r="AF40" s="62"/>
      <c r="AG40" s="53"/>
      <c r="AH40" s="62"/>
      <c r="AI40" s="62"/>
      <c r="AJ40" s="62"/>
      <c r="AK40" s="62"/>
      <c r="AL40" s="62"/>
      <c r="AM40" s="62"/>
      <c r="AN40" s="62"/>
      <c r="AO40" s="62"/>
      <c r="AP40" s="62"/>
      <c r="AQ40" s="62"/>
      <c r="AR40" s="62"/>
    </row>
    <row r="41" spans="1:44" x14ac:dyDescent="0.25">
      <c r="A41" s="62" t="s">
        <v>367</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v>1</v>
      </c>
      <c r="AC41" s="62"/>
      <c r="AD41" s="62"/>
      <c r="AE41" s="62"/>
      <c r="AF41" s="62"/>
      <c r="AG41" s="53"/>
      <c r="AH41" s="62"/>
      <c r="AI41" s="62"/>
      <c r="AJ41" s="62"/>
      <c r="AK41" s="62"/>
      <c r="AL41" s="62"/>
      <c r="AM41" s="62"/>
      <c r="AN41" s="62"/>
      <c r="AO41" s="62"/>
      <c r="AP41" s="62"/>
      <c r="AQ41" s="62"/>
      <c r="AR41" s="62"/>
    </row>
    <row r="42" spans="1:44" x14ac:dyDescent="0.25">
      <c r="A42" s="62" t="s">
        <v>368</v>
      </c>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53"/>
      <c r="AH42" s="62"/>
      <c r="AI42" s="62"/>
      <c r="AJ42" s="62"/>
      <c r="AK42" s="62"/>
      <c r="AL42" s="62"/>
      <c r="AM42" s="62"/>
      <c r="AN42" s="62">
        <v>1</v>
      </c>
      <c r="AO42" s="62"/>
      <c r="AP42" s="62"/>
      <c r="AQ42" s="62"/>
      <c r="AR42" s="62">
        <v>1</v>
      </c>
    </row>
    <row r="43" spans="1:44" x14ac:dyDescent="0.25">
      <c r="A43" s="62" t="s">
        <v>369</v>
      </c>
      <c r="B43" s="62"/>
      <c r="C43" s="62"/>
      <c r="D43" s="62"/>
      <c r="E43" s="62"/>
      <c r="F43" s="62"/>
      <c r="G43" s="62"/>
      <c r="H43" s="62"/>
      <c r="I43" s="62"/>
      <c r="J43" s="62"/>
      <c r="K43" s="62"/>
      <c r="L43" s="62"/>
      <c r="M43" s="62"/>
      <c r="N43" s="62"/>
      <c r="O43" s="62"/>
      <c r="P43" s="62"/>
      <c r="Q43" s="62"/>
      <c r="R43" s="62"/>
      <c r="S43" s="62"/>
      <c r="T43" s="62"/>
      <c r="U43" s="62"/>
      <c r="V43" s="62"/>
      <c r="W43" s="62">
        <v>1</v>
      </c>
      <c r="X43" s="62"/>
      <c r="Y43" s="62"/>
      <c r="Z43" s="62"/>
      <c r="AA43" s="62"/>
      <c r="AB43" s="62"/>
      <c r="AC43" s="62"/>
      <c r="AD43" s="62"/>
      <c r="AE43" s="62"/>
      <c r="AF43" s="62"/>
      <c r="AG43" s="62"/>
      <c r="AH43" s="62"/>
      <c r="AI43" s="62"/>
      <c r="AJ43" s="62"/>
      <c r="AK43" s="62"/>
      <c r="AL43" s="62"/>
      <c r="AM43" s="62"/>
      <c r="AN43" s="62"/>
      <c r="AO43" s="62"/>
      <c r="AP43" s="62"/>
      <c r="AQ43" s="62"/>
      <c r="AR43" s="62"/>
    </row>
    <row r="44" spans="1:44" x14ac:dyDescent="0.25">
      <c r="A44" t="s">
        <v>371</v>
      </c>
      <c r="AE44">
        <v>1</v>
      </c>
      <c r="AO4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workbookViewId="0">
      <selection sqref="A1:J1"/>
    </sheetView>
  </sheetViews>
  <sheetFormatPr defaultColWidth="9.140625" defaultRowHeight="15" x14ac:dyDescent="0.25"/>
  <cols>
    <col min="1" max="9" width="9.140625" style="22"/>
    <col min="10" max="10" width="22" style="22" customWidth="1"/>
    <col min="11" max="16384" width="9.140625" style="22"/>
  </cols>
  <sheetData>
    <row r="1" spans="1:12" ht="15.75" x14ac:dyDescent="0.25">
      <c r="A1" s="85" t="s">
        <v>119</v>
      </c>
      <c r="B1" s="85"/>
      <c r="C1" s="85"/>
      <c r="D1" s="85"/>
      <c r="E1" s="85"/>
      <c r="F1" s="85"/>
      <c r="G1" s="85"/>
      <c r="H1" s="85"/>
      <c r="I1" s="85"/>
      <c r="J1" s="85"/>
    </row>
    <row r="2" spans="1:12" ht="15.75" customHeight="1" x14ac:dyDescent="0.25">
      <c r="A2" s="85" t="s">
        <v>118</v>
      </c>
      <c r="B2" s="85"/>
      <c r="C2" s="85"/>
      <c r="D2" s="85"/>
      <c r="E2" s="85"/>
      <c r="F2" s="85"/>
      <c r="G2" s="85"/>
      <c r="H2" s="85"/>
      <c r="I2" s="85"/>
      <c r="J2" s="85"/>
    </row>
    <row r="3" spans="1:12" ht="15.75" customHeight="1" x14ac:dyDescent="0.25">
      <c r="A3" s="86" t="s">
        <v>117</v>
      </c>
      <c r="B3" s="86"/>
      <c r="C3" s="86"/>
      <c r="D3" s="86"/>
      <c r="E3" s="86"/>
      <c r="F3" s="86"/>
      <c r="G3" s="86"/>
      <c r="H3" s="86"/>
      <c r="I3" s="86"/>
      <c r="J3" s="86"/>
      <c r="K3" s="86"/>
      <c r="L3" s="86"/>
    </row>
    <row r="4" spans="1:12" ht="15.75" customHeight="1" x14ac:dyDescent="0.25">
      <c r="A4" s="86"/>
      <c r="B4" s="86"/>
      <c r="C4" s="86"/>
      <c r="D4" s="86"/>
      <c r="E4" s="86"/>
      <c r="F4" s="86"/>
      <c r="G4" s="86"/>
      <c r="H4" s="86"/>
      <c r="I4" s="86"/>
      <c r="J4" s="86"/>
      <c r="K4" s="86"/>
      <c r="L4" s="86"/>
    </row>
    <row r="5" spans="1:12" ht="15.75" customHeight="1" x14ac:dyDescent="0.25">
      <c r="A5" s="86"/>
      <c r="B5" s="86"/>
      <c r="C5" s="86"/>
      <c r="D5" s="86"/>
      <c r="E5" s="86"/>
      <c r="F5" s="86"/>
      <c r="G5" s="86"/>
      <c r="H5" s="86"/>
      <c r="I5" s="86"/>
      <c r="J5" s="86"/>
      <c r="K5" s="86"/>
      <c r="L5" s="86"/>
    </row>
    <row r="6" spans="1:12" ht="15.75" customHeight="1" x14ac:dyDescent="0.25">
      <c r="A6" s="86"/>
      <c r="B6" s="86"/>
      <c r="C6" s="86"/>
      <c r="D6" s="86"/>
      <c r="E6" s="86"/>
      <c r="F6" s="86"/>
      <c r="G6" s="86"/>
      <c r="H6" s="86"/>
      <c r="I6" s="86"/>
      <c r="J6" s="86"/>
      <c r="K6" s="86"/>
      <c r="L6" s="86"/>
    </row>
    <row r="7" spans="1:12" ht="15.75" customHeight="1" x14ac:dyDescent="0.25">
      <c r="A7" s="86"/>
      <c r="B7" s="86"/>
      <c r="C7" s="86"/>
      <c r="D7" s="86"/>
      <c r="E7" s="86"/>
      <c r="F7" s="86"/>
      <c r="G7" s="86"/>
      <c r="H7" s="86"/>
      <c r="I7" s="86"/>
      <c r="J7" s="86"/>
      <c r="K7" s="86"/>
      <c r="L7" s="86"/>
    </row>
    <row r="8" spans="1:12" ht="15.75" customHeight="1" x14ac:dyDescent="0.25">
      <c r="A8" s="86"/>
      <c r="B8" s="86"/>
      <c r="C8" s="86"/>
      <c r="D8" s="86"/>
      <c r="E8" s="86"/>
      <c r="F8" s="86"/>
      <c r="G8" s="86"/>
      <c r="H8" s="86"/>
      <c r="I8" s="86"/>
      <c r="J8" s="86"/>
      <c r="K8" s="86"/>
      <c r="L8" s="86"/>
    </row>
    <row r="9" spans="1:12" ht="15.75" customHeight="1" x14ac:dyDescent="0.25">
      <c r="A9" s="86"/>
      <c r="B9" s="86"/>
      <c r="C9" s="86"/>
      <c r="D9" s="86"/>
      <c r="E9" s="86"/>
      <c r="F9" s="86"/>
      <c r="G9" s="86"/>
      <c r="H9" s="86"/>
      <c r="I9" s="86"/>
      <c r="J9" s="86"/>
      <c r="K9" s="86"/>
      <c r="L9" s="86"/>
    </row>
    <row r="10" spans="1:12" ht="15.75" customHeight="1" x14ac:dyDescent="0.25">
      <c r="A10" s="86"/>
      <c r="B10" s="86"/>
      <c r="C10" s="86"/>
      <c r="D10" s="86"/>
      <c r="E10" s="86"/>
      <c r="F10" s="86"/>
      <c r="G10" s="86"/>
      <c r="H10" s="86"/>
      <c r="I10" s="86"/>
      <c r="J10" s="86"/>
      <c r="K10" s="86"/>
      <c r="L10" s="86"/>
    </row>
    <row r="11" spans="1:12" ht="15.75" customHeight="1" x14ac:dyDescent="0.25">
      <c r="A11" s="86"/>
      <c r="B11" s="86"/>
      <c r="C11" s="86"/>
      <c r="D11" s="86"/>
      <c r="E11" s="86"/>
      <c r="F11" s="86"/>
      <c r="G11" s="86"/>
      <c r="H11" s="86"/>
      <c r="I11" s="86"/>
      <c r="J11" s="86"/>
      <c r="K11" s="86"/>
      <c r="L11" s="86"/>
    </row>
    <row r="12" spans="1:12" ht="15.75" customHeight="1" x14ac:dyDescent="0.25">
      <c r="A12" s="86"/>
      <c r="B12" s="86"/>
      <c r="C12" s="86"/>
      <c r="D12" s="86"/>
      <c r="E12" s="86"/>
      <c r="F12" s="86"/>
      <c r="G12" s="86"/>
      <c r="H12" s="86"/>
      <c r="I12" s="86"/>
      <c r="J12" s="86"/>
      <c r="K12" s="86"/>
      <c r="L12" s="86"/>
    </row>
    <row r="13" spans="1:12" ht="15.75" customHeight="1" x14ac:dyDescent="0.25">
      <c r="A13" s="86"/>
      <c r="B13" s="86"/>
      <c r="C13" s="86"/>
      <c r="D13" s="86"/>
      <c r="E13" s="86"/>
      <c r="F13" s="86"/>
      <c r="G13" s="86"/>
      <c r="H13" s="86"/>
      <c r="I13" s="86"/>
      <c r="J13" s="86"/>
      <c r="K13" s="86"/>
      <c r="L13" s="86"/>
    </row>
    <row r="14" spans="1:12" ht="15" customHeight="1" x14ac:dyDescent="0.25">
      <c r="A14" s="86"/>
      <c r="B14" s="86"/>
      <c r="C14" s="86"/>
      <c r="D14" s="86"/>
      <c r="E14" s="86"/>
      <c r="F14" s="86"/>
      <c r="G14" s="86"/>
      <c r="H14" s="86"/>
      <c r="I14" s="86"/>
      <c r="J14" s="86"/>
      <c r="K14" s="86"/>
      <c r="L14" s="86"/>
    </row>
    <row r="15" spans="1:12" ht="15" customHeight="1" x14ac:dyDescent="0.25">
      <c r="A15" s="86"/>
      <c r="B15" s="86"/>
      <c r="C15" s="86"/>
      <c r="D15" s="86"/>
      <c r="E15" s="86"/>
      <c r="F15" s="86"/>
      <c r="G15" s="86"/>
      <c r="H15" s="86"/>
      <c r="I15" s="86"/>
      <c r="J15" s="86"/>
      <c r="K15" s="86"/>
      <c r="L15" s="86"/>
    </row>
    <row r="16" spans="1:12" ht="15" customHeight="1" x14ac:dyDescent="0.25">
      <c r="A16" s="86"/>
      <c r="B16" s="86"/>
      <c r="C16" s="86"/>
      <c r="D16" s="86"/>
      <c r="E16" s="86"/>
      <c r="F16" s="86"/>
      <c r="G16" s="86"/>
      <c r="H16" s="86"/>
      <c r="I16" s="86"/>
      <c r="J16" s="86"/>
      <c r="K16" s="86"/>
      <c r="L16" s="86"/>
    </row>
    <row r="17" spans="1:12" ht="15" customHeight="1" x14ac:dyDescent="0.25">
      <c r="A17" s="86"/>
      <c r="B17" s="86"/>
      <c r="C17" s="86"/>
      <c r="D17" s="86"/>
      <c r="E17" s="86"/>
      <c r="F17" s="86"/>
      <c r="G17" s="86"/>
      <c r="H17" s="86"/>
      <c r="I17" s="86"/>
      <c r="J17" s="86"/>
      <c r="K17" s="86"/>
      <c r="L17" s="86"/>
    </row>
    <row r="18" spans="1:12" ht="15" customHeight="1" x14ac:dyDescent="0.25">
      <c r="A18" s="86"/>
      <c r="B18" s="86"/>
      <c r="C18" s="86"/>
      <c r="D18" s="86"/>
      <c r="E18" s="86"/>
      <c r="F18" s="86"/>
      <c r="G18" s="86"/>
      <c r="H18" s="86"/>
      <c r="I18" s="86"/>
      <c r="J18" s="86"/>
      <c r="K18" s="86"/>
      <c r="L18" s="86"/>
    </row>
    <row r="19" spans="1:12" ht="15" customHeight="1" x14ac:dyDescent="0.25">
      <c r="A19" s="86"/>
      <c r="B19" s="86"/>
      <c r="C19" s="86"/>
      <c r="D19" s="86"/>
      <c r="E19" s="86"/>
      <c r="F19" s="86"/>
      <c r="G19" s="86"/>
      <c r="H19" s="86"/>
      <c r="I19" s="86"/>
      <c r="J19" s="86"/>
      <c r="K19" s="86"/>
      <c r="L19" s="86"/>
    </row>
    <row r="20" spans="1:12" ht="15" customHeight="1" x14ac:dyDescent="0.25">
      <c r="A20" s="86"/>
      <c r="B20" s="86"/>
      <c r="C20" s="86"/>
      <c r="D20" s="86"/>
      <c r="E20" s="86"/>
      <c r="F20" s="86"/>
      <c r="G20" s="86"/>
      <c r="H20" s="86"/>
      <c r="I20" s="86"/>
      <c r="J20" s="86"/>
      <c r="K20" s="86"/>
      <c r="L20" s="86"/>
    </row>
    <row r="21" spans="1:12" ht="15" customHeight="1" x14ac:dyDescent="0.25">
      <c r="A21" s="86"/>
      <c r="B21" s="86"/>
      <c r="C21" s="86"/>
      <c r="D21" s="86"/>
      <c r="E21" s="86"/>
      <c r="F21" s="86"/>
      <c r="G21" s="86"/>
      <c r="H21" s="86"/>
      <c r="I21" s="86"/>
      <c r="J21" s="86"/>
      <c r="K21" s="86"/>
      <c r="L21" s="86"/>
    </row>
    <row r="22" spans="1:12" ht="15" customHeight="1" x14ac:dyDescent="0.25">
      <c r="A22" s="86"/>
      <c r="B22" s="86"/>
      <c r="C22" s="86"/>
      <c r="D22" s="86"/>
      <c r="E22" s="86"/>
      <c r="F22" s="86"/>
      <c r="G22" s="86"/>
      <c r="H22" s="86"/>
      <c r="I22" s="86"/>
      <c r="J22" s="86"/>
      <c r="K22" s="86"/>
      <c r="L22" s="86"/>
    </row>
    <row r="23" spans="1:12" ht="15" customHeight="1" x14ac:dyDescent="0.25">
      <c r="A23" s="86"/>
      <c r="B23" s="86"/>
      <c r="C23" s="86"/>
      <c r="D23" s="86"/>
      <c r="E23" s="86"/>
      <c r="F23" s="86"/>
      <c r="G23" s="86"/>
      <c r="H23" s="86"/>
      <c r="I23" s="86"/>
      <c r="J23" s="86"/>
      <c r="K23" s="86"/>
      <c r="L23" s="86"/>
    </row>
    <row r="24" spans="1:12" ht="15" customHeight="1" x14ac:dyDescent="0.25">
      <c r="A24" s="86"/>
      <c r="B24" s="86"/>
      <c r="C24" s="86"/>
      <c r="D24" s="86"/>
      <c r="E24" s="86"/>
      <c r="F24" s="86"/>
      <c r="G24" s="86"/>
      <c r="H24" s="86"/>
      <c r="I24" s="86"/>
      <c r="J24" s="86"/>
      <c r="K24" s="86"/>
      <c r="L24" s="86"/>
    </row>
    <row r="25" spans="1:12" ht="15" customHeight="1" x14ac:dyDescent="0.25">
      <c r="A25" s="86"/>
      <c r="B25" s="86"/>
      <c r="C25" s="86"/>
      <c r="D25" s="86"/>
      <c r="E25" s="86"/>
      <c r="F25" s="86"/>
      <c r="G25" s="86"/>
      <c r="H25" s="86"/>
      <c r="I25" s="86"/>
      <c r="J25" s="86"/>
      <c r="K25" s="86"/>
      <c r="L25" s="86"/>
    </row>
    <row r="26" spans="1:12" ht="15" customHeight="1" x14ac:dyDescent="0.25">
      <c r="A26" s="86"/>
      <c r="B26" s="86"/>
      <c r="C26" s="86"/>
      <c r="D26" s="86"/>
      <c r="E26" s="86"/>
      <c r="F26" s="86"/>
      <c r="G26" s="86"/>
      <c r="H26" s="86"/>
      <c r="I26" s="86"/>
      <c r="J26" s="86"/>
      <c r="K26" s="86"/>
      <c r="L26" s="86"/>
    </row>
    <row r="27" spans="1:12" ht="15" customHeight="1" x14ac:dyDescent="0.25">
      <c r="A27" s="86"/>
      <c r="B27" s="86"/>
      <c r="C27" s="86"/>
      <c r="D27" s="86"/>
      <c r="E27" s="86"/>
      <c r="F27" s="86"/>
      <c r="G27" s="86"/>
      <c r="H27" s="86"/>
      <c r="I27" s="86"/>
      <c r="J27" s="86"/>
      <c r="K27" s="86"/>
      <c r="L27" s="86"/>
    </row>
    <row r="28" spans="1:12" x14ac:dyDescent="0.25">
      <c r="A28" s="86"/>
      <c r="B28" s="86"/>
      <c r="C28" s="86"/>
      <c r="D28" s="86"/>
      <c r="E28" s="86"/>
      <c r="F28" s="86"/>
      <c r="G28" s="86"/>
      <c r="H28" s="86"/>
      <c r="I28" s="86"/>
      <c r="J28" s="86"/>
      <c r="K28" s="86"/>
      <c r="L28" s="86"/>
    </row>
    <row r="29" spans="1:12" x14ac:dyDescent="0.25">
      <c r="A29" s="86"/>
      <c r="B29" s="86"/>
      <c r="C29" s="86"/>
      <c r="D29" s="86"/>
      <c r="E29" s="86"/>
      <c r="F29" s="86"/>
      <c r="G29" s="86"/>
      <c r="H29" s="86"/>
      <c r="I29" s="86"/>
      <c r="J29" s="86"/>
      <c r="K29" s="86"/>
      <c r="L29" s="86"/>
    </row>
    <row r="30" spans="1:12" x14ac:dyDescent="0.25">
      <c r="A30" s="86"/>
      <c r="B30" s="86"/>
      <c r="C30" s="86"/>
      <c r="D30" s="86"/>
      <c r="E30" s="86"/>
      <c r="F30" s="86"/>
      <c r="G30" s="86"/>
      <c r="H30" s="86"/>
      <c r="I30" s="86"/>
      <c r="J30" s="86"/>
      <c r="K30" s="86"/>
      <c r="L30" s="86"/>
    </row>
    <row r="31" spans="1:12" x14ac:dyDescent="0.25">
      <c r="A31" s="86"/>
      <c r="B31" s="86"/>
      <c r="C31" s="86"/>
      <c r="D31" s="86"/>
      <c r="E31" s="86"/>
      <c r="F31" s="86"/>
      <c r="G31" s="86"/>
      <c r="H31" s="86"/>
      <c r="I31" s="86"/>
      <c r="J31" s="86"/>
      <c r="K31" s="86"/>
      <c r="L31" s="86"/>
    </row>
    <row r="32" spans="1:12" x14ac:dyDescent="0.25">
      <c r="A32" s="86"/>
      <c r="B32" s="86"/>
      <c r="C32" s="86"/>
      <c r="D32" s="86"/>
      <c r="E32" s="86"/>
      <c r="F32" s="86"/>
      <c r="G32" s="86"/>
      <c r="H32" s="86"/>
      <c r="I32" s="86"/>
      <c r="J32" s="86"/>
      <c r="K32" s="86"/>
      <c r="L32" s="86"/>
    </row>
    <row r="33" spans="1:12" x14ac:dyDescent="0.25">
      <c r="A33" s="86"/>
      <c r="B33" s="86"/>
      <c r="C33" s="86"/>
      <c r="D33" s="86"/>
      <c r="E33" s="86"/>
      <c r="F33" s="86"/>
      <c r="G33" s="86"/>
      <c r="H33" s="86"/>
      <c r="I33" s="86"/>
      <c r="J33" s="86"/>
      <c r="K33" s="86"/>
      <c r="L33" s="86"/>
    </row>
    <row r="34" spans="1:12" x14ac:dyDescent="0.25">
      <c r="A34" s="86"/>
      <c r="B34" s="86"/>
      <c r="C34" s="86"/>
      <c r="D34" s="86"/>
      <c r="E34" s="86"/>
      <c r="F34" s="86"/>
      <c r="G34" s="86"/>
      <c r="H34" s="86"/>
      <c r="I34" s="86"/>
      <c r="J34" s="86"/>
      <c r="K34" s="86"/>
      <c r="L34" s="86"/>
    </row>
    <row r="35" spans="1:12" x14ac:dyDescent="0.25">
      <c r="A35" s="86"/>
      <c r="B35" s="86"/>
      <c r="C35" s="86"/>
      <c r="D35" s="86"/>
      <c r="E35" s="86"/>
      <c r="F35" s="86"/>
      <c r="G35" s="86"/>
      <c r="H35" s="86"/>
      <c r="I35" s="86"/>
      <c r="J35" s="86"/>
      <c r="K35" s="86"/>
      <c r="L35" s="86"/>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T46"/>
  <sheetViews>
    <sheetView zoomScale="55" zoomScaleNormal="55" workbookViewId="0">
      <selection activeCell="Y28" sqref="Y28"/>
    </sheetView>
  </sheetViews>
  <sheetFormatPr defaultRowHeight="15" x14ac:dyDescent="0.25"/>
  <cols>
    <col min="1" max="38" width="5.5703125" customWidth="1"/>
    <col min="39" max="39" width="4.85546875" customWidth="1"/>
    <col min="40" max="45" width="3.42578125" bestFit="1"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62" t="s">
        <v>365</v>
      </c>
      <c r="AP1" s="62" t="s">
        <v>366</v>
      </c>
      <c r="AQ1" s="62" t="s">
        <v>367</v>
      </c>
      <c r="AR1" s="62" t="s">
        <v>368</v>
      </c>
      <c r="AS1" s="62" t="s">
        <v>369</v>
      </c>
      <c r="AT1" t="s">
        <v>371</v>
      </c>
    </row>
    <row r="2" spans="1:46" x14ac:dyDescent="0.25">
      <c r="A2" t="s">
        <v>31</v>
      </c>
      <c r="E2" s="51">
        <v>1</v>
      </c>
    </row>
    <row r="3" spans="1:46" x14ac:dyDescent="0.25">
      <c r="A3" t="s">
        <v>5</v>
      </c>
    </row>
    <row r="4" spans="1:46" x14ac:dyDescent="0.25">
      <c r="A4" t="s">
        <v>6</v>
      </c>
    </row>
    <row r="5" spans="1:46" x14ac:dyDescent="0.25">
      <c r="A5" t="s">
        <v>32</v>
      </c>
      <c r="F5" s="51">
        <v>1</v>
      </c>
    </row>
    <row r="6" spans="1:46" x14ac:dyDescent="0.25">
      <c r="A6" t="s">
        <v>33</v>
      </c>
      <c r="S6" s="51">
        <v>1</v>
      </c>
    </row>
    <row r="7" spans="1:46" x14ac:dyDescent="0.25">
      <c r="A7" t="s">
        <v>7</v>
      </c>
      <c r="F7" s="51">
        <v>1</v>
      </c>
    </row>
    <row r="8" spans="1:46" x14ac:dyDescent="0.25">
      <c r="A8" t="s">
        <v>34</v>
      </c>
      <c r="J8" s="51">
        <v>1</v>
      </c>
    </row>
    <row r="9" spans="1:46" x14ac:dyDescent="0.25">
      <c r="A9" t="s">
        <v>35</v>
      </c>
    </row>
    <row r="10" spans="1:46" x14ac:dyDescent="0.25">
      <c r="A10" t="s">
        <v>36</v>
      </c>
      <c r="M10" s="51">
        <v>1</v>
      </c>
    </row>
    <row r="11" spans="1:46" x14ac:dyDescent="0.25">
      <c r="A11" t="s">
        <v>37</v>
      </c>
    </row>
    <row r="12" spans="1:46" x14ac:dyDescent="0.25">
      <c r="A12" t="s">
        <v>38</v>
      </c>
    </row>
    <row r="13" spans="1:46" x14ac:dyDescent="0.25">
      <c r="A13" t="s">
        <v>39</v>
      </c>
      <c r="O13" s="51">
        <v>1</v>
      </c>
    </row>
    <row r="14" spans="1:46" x14ac:dyDescent="0.25">
      <c r="A14" t="s">
        <v>40</v>
      </c>
    </row>
    <row r="15" spans="1:46" x14ac:dyDescent="0.25">
      <c r="A15" t="s">
        <v>41</v>
      </c>
      <c r="R15" s="51">
        <v>1</v>
      </c>
    </row>
    <row r="16" spans="1:46" x14ac:dyDescent="0.25">
      <c r="A16" t="s">
        <v>42</v>
      </c>
    </row>
    <row r="17" spans="1:31" x14ac:dyDescent="0.25">
      <c r="A17" t="s">
        <v>43</v>
      </c>
    </row>
    <row r="18" spans="1:31" x14ac:dyDescent="0.25">
      <c r="A18" t="s">
        <v>44</v>
      </c>
      <c r="U18" s="51">
        <v>1</v>
      </c>
    </row>
    <row r="19" spans="1:31" x14ac:dyDescent="0.25">
      <c r="A19" t="s">
        <v>8</v>
      </c>
      <c r="H19" s="51">
        <v>1</v>
      </c>
    </row>
    <row r="20" spans="1:31" x14ac:dyDescent="0.25">
      <c r="A20" t="s">
        <v>45</v>
      </c>
      <c r="U20" s="51">
        <v>1</v>
      </c>
    </row>
    <row r="21" spans="1:31" x14ac:dyDescent="0.25">
      <c r="A21" t="s">
        <v>9</v>
      </c>
      <c r="V21" s="51">
        <v>1</v>
      </c>
    </row>
    <row r="22" spans="1:31" x14ac:dyDescent="0.25">
      <c r="A22" t="s">
        <v>46</v>
      </c>
      <c r="X22" s="51">
        <v>1</v>
      </c>
    </row>
    <row r="23" spans="1:31" x14ac:dyDescent="0.25">
      <c r="A23" t="s">
        <v>47</v>
      </c>
    </row>
    <row r="24" spans="1:31" x14ac:dyDescent="0.25">
      <c r="A24" t="s">
        <v>48</v>
      </c>
    </row>
    <row r="25" spans="1:31" x14ac:dyDescent="0.25">
      <c r="A25" t="s">
        <v>49</v>
      </c>
      <c r="H25" s="51">
        <v>1</v>
      </c>
    </row>
    <row r="26" spans="1:31" x14ac:dyDescent="0.25">
      <c r="A26" t="s">
        <v>50</v>
      </c>
      <c r="Y26" s="51">
        <v>1</v>
      </c>
    </row>
    <row r="27" spans="1:31" x14ac:dyDescent="0.25">
      <c r="A27" t="s">
        <v>51</v>
      </c>
    </row>
    <row r="28" spans="1:31" x14ac:dyDescent="0.25">
      <c r="A28" t="s">
        <v>52</v>
      </c>
    </row>
    <row r="29" spans="1:31" x14ac:dyDescent="0.25">
      <c r="A29" t="s">
        <v>53</v>
      </c>
    </row>
    <row r="30" spans="1:31" x14ac:dyDescent="0.25">
      <c r="A30" t="s">
        <v>10</v>
      </c>
      <c r="Y30" s="51">
        <v>1</v>
      </c>
    </row>
    <row r="31" spans="1:31" x14ac:dyDescent="0.25">
      <c r="A31" t="s">
        <v>54</v>
      </c>
      <c r="Z31" s="51">
        <v>1</v>
      </c>
    </row>
    <row r="32" spans="1:31" x14ac:dyDescent="0.25">
      <c r="A32" t="s">
        <v>55</v>
      </c>
      <c r="AE32" s="51">
        <v>1</v>
      </c>
    </row>
    <row r="33" spans="1:46" x14ac:dyDescent="0.25">
      <c r="A33" t="s">
        <v>56</v>
      </c>
      <c r="AD33" s="51">
        <v>1</v>
      </c>
    </row>
    <row r="34" spans="1:46" x14ac:dyDescent="0.25">
      <c r="A34" t="s">
        <v>57</v>
      </c>
      <c r="AR34" s="51">
        <v>1</v>
      </c>
    </row>
    <row r="35" spans="1:46" x14ac:dyDescent="0.25">
      <c r="A35" t="s">
        <v>58</v>
      </c>
      <c r="AH35" s="51">
        <v>1</v>
      </c>
    </row>
    <row r="36" spans="1:46" x14ac:dyDescent="0.25">
      <c r="A36" t="s">
        <v>59</v>
      </c>
      <c r="AO36" s="51">
        <v>1</v>
      </c>
    </row>
    <row r="37" spans="1:46" x14ac:dyDescent="0.25">
      <c r="A37" t="s">
        <v>60</v>
      </c>
    </row>
    <row r="38" spans="1:46" x14ac:dyDescent="0.25">
      <c r="A38" t="s">
        <v>61</v>
      </c>
      <c r="B38" s="51">
        <v>1</v>
      </c>
    </row>
    <row r="39" spans="1:46" x14ac:dyDescent="0.25">
      <c r="A39" t="s">
        <v>62</v>
      </c>
    </row>
    <row r="40" spans="1:46" x14ac:dyDescent="0.25">
      <c r="A40" t="s">
        <v>63</v>
      </c>
    </row>
    <row r="41" spans="1:46" x14ac:dyDescent="0.25">
      <c r="A41" s="62" t="s">
        <v>365</v>
      </c>
      <c r="AG41" s="51">
        <v>1</v>
      </c>
    </row>
    <row r="42" spans="1:46" x14ac:dyDescent="0.25">
      <c r="A42" s="62" t="s">
        <v>366</v>
      </c>
    </row>
    <row r="43" spans="1:46" x14ac:dyDescent="0.25">
      <c r="A43" s="62" t="s">
        <v>367</v>
      </c>
    </row>
    <row r="44" spans="1:46" x14ac:dyDescent="0.25">
      <c r="A44" s="62" t="s">
        <v>368</v>
      </c>
      <c r="AG44" s="53"/>
      <c r="AT44">
        <v>1</v>
      </c>
    </row>
    <row r="45" spans="1:46" x14ac:dyDescent="0.25">
      <c r="A45" s="62" t="s">
        <v>369</v>
      </c>
    </row>
    <row r="46" spans="1:46" x14ac:dyDescent="0.25">
      <c r="A46" t="s">
        <v>371</v>
      </c>
      <c r="AG46">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R44"/>
  <sheetViews>
    <sheetView topLeftCell="A7" zoomScale="55" zoomScaleNormal="55" workbookViewId="0">
      <selection activeCell="AN42" sqref="AN42"/>
    </sheetView>
  </sheetViews>
  <sheetFormatPr defaultRowHeight="15" x14ac:dyDescent="0.25"/>
  <cols>
    <col min="1" max="37" width="5.5703125" customWidth="1"/>
    <col min="38" max="38" width="7.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62" t="s">
        <v>365</v>
      </c>
      <c r="AN1" s="62" t="s">
        <v>366</v>
      </c>
      <c r="AO1" s="62" t="s">
        <v>367</v>
      </c>
      <c r="AP1" s="62" t="s">
        <v>368</v>
      </c>
      <c r="AQ1" s="62" t="s">
        <v>369</v>
      </c>
      <c r="AR1" t="s">
        <v>371</v>
      </c>
    </row>
    <row r="2" spans="1:44" x14ac:dyDescent="0.25">
      <c r="A2" t="s">
        <v>31</v>
      </c>
    </row>
    <row r="3" spans="1:44" x14ac:dyDescent="0.25">
      <c r="A3" t="s">
        <v>5</v>
      </c>
      <c r="D3">
        <v>1</v>
      </c>
    </row>
    <row r="4" spans="1:44" x14ac:dyDescent="0.25">
      <c r="A4" t="s">
        <v>6</v>
      </c>
    </row>
    <row r="5" spans="1:44" x14ac:dyDescent="0.25">
      <c r="A5" t="s">
        <v>32</v>
      </c>
      <c r="D5">
        <v>1</v>
      </c>
      <c r="AL5">
        <v>1</v>
      </c>
    </row>
    <row r="6" spans="1:44" x14ac:dyDescent="0.25">
      <c r="A6" t="s">
        <v>33</v>
      </c>
    </row>
    <row r="7" spans="1:44" x14ac:dyDescent="0.25">
      <c r="A7" t="s">
        <v>7</v>
      </c>
    </row>
    <row r="8" spans="1:44" x14ac:dyDescent="0.25">
      <c r="A8" t="s">
        <v>34</v>
      </c>
      <c r="I8">
        <v>1</v>
      </c>
      <c r="O8">
        <v>1</v>
      </c>
    </row>
    <row r="9" spans="1:44" x14ac:dyDescent="0.25">
      <c r="A9" t="s">
        <v>35</v>
      </c>
    </row>
    <row r="10" spans="1:44" x14ac:dyDescent="0.25">
      <c r="A10" t="s">
        <v>36</v>
      </c>
    </row>
    <row r="11" spans="1:44" x14ac:dyDescent="0.25">
      <c r="A11" t="s">
        <v>39</v>
      </c>
      <c r="L11">
        <v>1</v>
      </c>
      <c r="N11">
        <v>1</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Z28">
        <v>1</v>
      </c>
      <c r="AA28">
        <v>1</v>
      </c>
      <c r="AQ28">
        <v>1</v>
      </c>
    </row>
    <row r="29" spans="1:43" x14ac:dyDescent="0.25">
      <c r="A29" t="s">
        <v>54</v>
      </c>
      <c r="Z29">
        <v>1</v>
      </c>
    </row>
    <row r="30" spans="1:43" x14ac:dyDescent="0.25">
      <c r="A30" t="s">
        <v>55</v>
      </c>
    </row>
    <row r="31" spans="1:43" x14ac:dyDescent="0.25">
      <c r="A31" t="s">
        <v>56</v>
      </c>
    </row>
    <row r="32" spans="1:43" x14ac:dyDescent="0.25">
      <c r="A32" t="s">
        <v>57</v>
      </c>
      <c r="AK32">
        <v>1</v>
      </c>
    </row>
    <row r="33" spans="1:41" x14ac:dyDescent="0.25">
      <c r="A33" t="s">
        <v>58</v>
      </c>
    </row>
    <row r="34" spans="1:41" x14ac:dyDescent="0.25">
      <c r="A34" t="s">
        <v>59</v>
      </c>
    </row>
    <row r="35" spans="1:41" x14ac:dyDescent="0.25">
      <c r="A35" t="s">
        <v>60</v>
      </c>
    </row>
    <row r="36" spans="1:41" x14ac:dyDescent="0.25">
      <c r="A36" t="s">
        <v>61</v>
      </c>
    </row>
    <row r="37" spans="1:41" x14ac:dyDescent="0.25">
      <c r="A37" t="s">
        <v>62</v>
      </c>
    </row>
    <row r="38" spans="1:41" x14ac:dyDescent="0.25">
      <c r="A38" t="s">
        <v>63</v>
      </c>
    </row>
    <row r="39" spans="1:41" x14ac:dyDescent="0.25">
      <c r="A39" s="62" t="s">
        <v>365</v>
      </c>
    </row>
    <row r="40" spans="1:41" x14ac:dyDescent="0.25">
      <c r="A40" s="62" t="s">
        <v>366</v>
      </c>
    </row>
    <row r="41" spans="1:41" x14ac:dyDescent="0.25">
      <c r="A41" s="62" t="s">
        <v>367</v>
      </c>
    </row>
    <row r="42" spans="1:41" x14ac:dyDescent="0.25">
      <c r="A42" s="62" t="s">
        <v>368</v>
      </c>
      <c r="AN42">
        <v>1</v>
      </c>
    </row>
    <row r="43" spans="1:41" x14ac:dyDescent="0.25">
      <c r="A43" s="62" t="s">
        <v>369</v>
      </c>
    </row>
    <row r="44" spans="1:41" x14ac:dyDescent="0.25">
      <c r="A44" t="s">
        <v>371</v>
      </c>
      <c r="AO44">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R44"/>
  <sheetViews>
    <sheetView topLeftCell="B1" zoomScale="85" zoomScaleNormal="85" workbookViewId="0">
      <selection activeCell="Q52" sqref="Q52"/>
    </sheetView>
  </sheetViews>
  <sheetFormatPr defaultRowHeight="15" x14ac:dyDescent="0.25"/>
  <cols>
    <col min="1" max="35" width="5.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62" t="s">
        <v>365</v>
      </c>
      <c r="AN1" s="62" t="s">
        <v>366</v>
      </c>
      <c r="AO1" s="62" t="s">
        <v>367</v>
      </c>
      <c r="AP1" s="62" t="s">
        <v>368</v>
      </c>
      <c r="AQ1" s="62" t="s">
        <v>369</v>
      </c>
      <c r="AR1" t="s">
        <v>371</v>
      </c>
    </row>
    <row r="2" spans="1:44" x14ac:dyDescent="0.25">
      <c r="A2" t="s">
        <v>31</v>
      </c>
    </row>
    <row r="3" spans="1:44" x14ac:dyDescent="0.25">
      <c r="A3" t="s">
        <v>5</v>
      </c>
    </row>
    <row r="4" spans="1:44" x14ac:dyDescent="0.25">
      <c r="A4" t="s">
        <v>6</v>
      </c>
      <c r="Q4">
        <v>1</v>
      </c>
    </row>
    <row r="5" spans="1:44" x14ac:dyDescent="0.25">
      <c r="A5" t="s">
        <v>32</v>
      </c>
    </row>
    <row r="6" spans="1:44" x14ac:dyDescent="0.25">
      <c r="A6" t="s">
        <v>33</v>
      </c>
    </row>
    <row r="7" spans="1:44" x14ac:dyDescent="0.25">
      <c r="A7" t="s">
        <v>7</v>
      </c>
    </row>
    <row r="8" spans="1:44" x14ac:dyDescent="0.25">
      <c r="A8" t="s">
        <v>34</v>
      </c>
    </row>
    <row r="9" spans="1:44" x14ac:dyDescent="0.25">
      <c r="A9" t="s">
        <v>35</v>
      </c>
      <c r="J9">
        <v>1</v>
      </c>
    </row>
    <row r="10" spans="1:44" x14ac:dyDescent="0.25">
      <c r="A10" t="s">
        <v>36</v>
      </c>
    </row>
    <row r="11" spans="1:44" x14ac:dyDescent="0.25">
      <c r="A11" t="s">
        <v>39</v>
      </c>
    </row>
    <row r="12" spans="1:44" x14ac:dyDescent="0.25">
      <c r="A12" t="s">
        <v>40</v>
      </c>
      <c r="M12">
        <v>1</v>
      </c>
    </row>
    <row r="13" spans="1:44" x14ac:dyDescent="0.25">
      <c r="A13" t="s">
        <v>41</v>
      </c>
    </row>
    <row r="14" spans="1:44" x14ac:dyDescent="0.25">
      <c r="A14" t="s">
        <v>42</v>
      </c>
      <c r="M14">
        <v>1</v>
      </c>
    </row>
    <row r="15" spans="1:44" x14ac:dyDescent="0.25">
      <c r="A15" t="s">
        <v>43</v>
      </c>
    </row>
    <row r="16" spans="1:44" x14ac:dyDescent="0.25">
      <c r="A16" t="s">
        <v>44</v>
      </c>
    </row>
    <row r="17" spans="1:24" x14ac:dyDescent="0.25">
      <c r="A17" t="s">
        <v>8</v>
      </c>
    </row>
    <row r="18" spans="1:24" x14ac:dyDescent="0.25">
      <c r="A18" t="s">
        <v>45</v>
      </c>
    </row>
    <row r="19" spans="1:24" x14ac:dyDescent="0.25">
      <c r="A19" t="s">
        <v>9</v>
      </c>
    </row>
    <row r="20" spans="1:24" x14ac:dyDescent="0.25">
      <c r="A20" t="s">
        <v>46</v>
      </c>
    </row>
    <row r="21" spans="1:24" x14ac:dyDescent="0.25">
      <c r="A21" t="s">
        <v>47</v>
      </c>
    </row>
    <row r="22" spans="1:24" x14ac:dyDescent="0.25">
      <c r="A22" t="s">
        <v>48</v>
      </c>
    </row>
    <row r="23" spans="1:24" x14ac:dyDescent="0.25">
      <c r="A23" t="s">
        <v>49</v>
      </c>
    </row>
    <row r="24" spans="1:24" x14ac:dyDescent="0.25">
      <c r="A24" t="s">
        <v>50</v>
      </c>
    </row>
    <row r="25" spans="1:24" x14ac:dyDescent="0.25">
      <c r="A25" t="s">
        <v>51</v>
      </c>
    </row>
    <row r="26" spans="1:24" x14ac:dyDescent="0.25">
      <c r="A26" t="s">
        <v>52</v>
      </c>
      <c r="X26">
        <v>1</v>
      </c>
    </row>
    <row r="27" spans="1:24" x14ac:dyDescent="0.25">
      <c r="A27" t="s">
        <v>53</v>
      </c>
      <c r="W27">
        <v>1</v>
      </c>
    </row>
    <row r="28" spans="1:24" x14ac:dyDescent="0.25">
      <c r="A28" t="s">
        <v>10</v>
      </c>
    </row>
    <row r="29" spans="1:24" x14ac:dyDescent="0.25">
      <c r="A29" t="s">
        <v>54</v>
      </c>
    </row>
    <row r="30" spans="1:24" x14ac:dyDescent="0.25">
      <c r="A30" t="s">
        <v>55</v>
      </c>
    </row>
    <row r="31" spans="1:24" x14ac:dyDescent="0.25">
      <c r="A31" t="s">
        <v>56</v>
      </c>
    </row>
    <row r="32" spans="1:24" x14ac:dyDescent="0.25">
      <c r="A32" t="s">
        <v>57</v>
      </c>
    </row>
    <row r="33" spans="1:29" x14ac:dyDescent="0.25">
      <c r="A33" t="s">
        <v>58</v>
      </c>
    </row>
    <row r="34" spans="1:29" x14ac:dyDescent="0.25">
      <c r="A34" t="s">
        <v>59</v>
      </c>
    </row>
    <row r="35" spans="1:29" x14ac:dyDescent="0.25">
      <c r="A35" t="s">
        <v>60</v>
      </c>
    </row>
    <row r="36" spans="1:29" x14ac:dyDescent="0.25">
      <c r="A36" t="s">
        <v>61</v>
      </c>
    </row>
    <row r="37" spans="1:29" x14ac:dyDescent="0.25">
      <c r="A37" t="s">
        <v>62</v>
      </c>
      <c r="AC37">
        <v>1</v>
      </c>
    </row>
    <row r="38" spans="1:29" x14ac:dyDescent="0.25">
      <c r="A38" t="s">
        <v>63</v>
      </c>
      <c r="Q38">
        <v>1</v>
      </c>
    </row>
    <row r="39" spans="1:29" x14ac:dyDescent="0.25">
      <c r="A39" s="62" t="s">
        <v>365</v>
      </c>
    </row>
    <row r="40" spans="1:29" x14ac:dyDescent="0.25">
      <c r="A40" s="62" t="s">
        <v>366</v>
      </c>
      <c r="AB40">
        <v>1</v>
      </c>
    </row>
    <row r="41" spans="1:29" x14ac:dyDescent="0.25">
      <c r="A41" s="62" t="s">
        <v>367</v>
      </c>
      <c r="AB41">
        <v>1</v>
      </c>
    </row>
    <row r="42" spans="1:29" x14ac:dyDescent="0.25">
      <c r="A42" s="62" t="s">
        <v>368</v>
      </c>
    </row>
    <row r="43" spans="1:29" x14ac:dyDescent="0.25">
      <c r="A43" s="62" t="s">
        <v>369</v>
      </c>
      <c r="W43">
        <v>1</v>
      </c>
    </row>
    <row r="44" spans="1:29" x14ac:dyDescent="0.25">
      <c r="A44" t="s">
        <v>371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T46"/>
  <sheetViews>
    <sheetView zoomScale="70" zoomScaleNormal="70" workbookViewId="0">
      <selection activeCell="X22" sqref="X22"/>
    </sheetView>
  </sheetViews>
  <sheetFormatPr defaultRowHeight="15" x14ac:dyDescent="0.25"/>
  <cols>
    <col min="1" max="37" width="5.5703125"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62" t="s">
        <v>365</v>
      </c>
      <c r="AP1" s="62" t="s">
        <v>366</v>
      </c>
      <c r="AQ1" s="62" t="s">
        <v>367</v>
      </c>
      <c r="AR1" s="62" t="s">
        <v>368</v>
      </c>
      <c r="AS1" s="62" t="s">
        <v>369</v>
      </c>
      <c r="AT1" t="s">
        <v>371</v>
      </c>
    </row>
    <row r="2" spans="1:46" x14ac:dyDescent="0.25">
      <c r="A2" t="s">
        <v>31</v>
      </c>
    </row>
    <row r="3" spans="1:46" x14ac:dyDescent="0.25">
      <c r="A3" t="s">
        <v>5</v>
      </c>
    </row>
    <row r="4" spans="1:46" x14ac:dyDescent="0.25">
      <c r="A4" t="s">
        <v>6</v>
      </c>
    </row>
    <row r="5" spans="1:46" x14ac:dyDescent="0.25">
      <c r="A5" t="s">
        <v>32</v>
      </c>
    </row>
    <row r="6" spans="1:46" x14ac:dyDescent="0.25">
      <c r="A6" t="s">
        <v>33</v>
      </c>
    </row>
    <row r="7" spans="1:46" x14ac:dyDescent="0.25">
      <c r="A7" t="s">
        <v>7</v>
      </c>
      <c r="AQ7" s="62"/>
    </row>
    <row r="8" spans="1:46" x14ac:dyDescent="0.25">
      <c r="A8" t="s">
        <v>34</v>
      </c>
    </row>
    <row r="9" spans="1:46" x14ac:dyDescent="0.25">
      <c r="A9" t="s">
        <v>35</v>
      </c>
    </row>
    <row r="10" spans="1:46" x14ac:dyDescent="0.25">
      <c r="A10" t="s">
        <v>36</v>
      </c>
    </row>
    <row r="11" spans="1:46" x14ac:dyDescent="0.25">
      <c r="A11" t="s">
        <v>37</v>
      </c>
    </row>
    <row r="12" spans="1:46" x14ac:dyDescent="0.25">
      <c r="A12" t="s">
        <v>38</v>
      </c>
    </row>
    <row r="13" spans="1:46" x14ac:dyDescent="0.25">
      <c r="A13" t="s">
        <v>39</v>
      </c>
    </row>
    <row r="14" spans="1:46" x14ac:dyDescent="0.25">
      <c r="A14" t="s">
        <v>40</v>
      </c>
    </row>
    <row r="15" spans="1:46" x14ac:dyDescent="0.25">
      <c r="A15" t="s">
        <v>41</v>
      </c>
    </row>
    <row r="16" spans="1:46" x14ac:dyDescent="0.25">
      <c r="A16" t="s">
        <v>42</v>
      </c>
    </row>
    <row r="17" spans="1:24" x14ac:dyDescent="0.25">
      <c r="A17" t="s">
        <v>43</v>
      </c>
    </row>
    <row r="18" spans="1:24" x14ac:dyDescent="0.25">
      <c r="A18" t="s">
        <v>44</v>
      </c>
    </row>
    <row r="19" spans="1:24" x14ac:dyDescent="0.25">
      <c r="A19" t="s">
        <v>8</v>
      </c>
    </row>
    <row r="20" spans="1:24" x14ac:dyDescent="0.25">
      <c r="A20" t="s">
        <v>45</v>
      </c>
    </row>
    <row r="21" spans="1:24" x14ac:dyDescent="0.25">
      <c r="A21" t="s">
        <v>9</v>
      </c>
    </row>
    <row r="22" spans="1:24" x14ac:dyDescent="0.25">
      <c r="A22" t="s">
        <v>46</v>
      </c>
      <c r="X22">
        <v>1</v>
      </c>
    </row>
    <row r="23" spans="1:24" x14ac:dyDescent="0.25">
      <c r="A23" t="s">
        <v>47</v>
      </c>
    </row>
    <row r="24" spans="1:24" x14ac:dyDescent="0.25">
      <c r="A24" t="s">
        <v>48</v>
      </c>
    </row>
    <row r="25" spans="1:24" x14ac:dyDescent="0.25">
      <c r="A25" t="s">
        <v>49</v>
      </c>
    </row>
    <row r="26" spans="1:24" x14ac:dyDescent="0.25">
      <c r="A26" t="s">
        <v>50</v>
      </c>
    </row>
    <row r="27" spans="1:24" x14ac:dyDescent="0.25">
      <c r="A27" t="s">
        <v>51</v>
      </c>
    </row>
    <row r="28" spans="1:24" x14ac:dyDescent="0.25">
      <c r="A28" t="s">
        <v>52</v>
      </c>
    </row>
    <row r="29" spans="1:24" x14ac:dyDescent="0.25">
      <c r="A29" t="s">
        <v>53</v>
      </c>
    </row>
    <row r="30" spans="1:24" x14ac:dyDescent="0.25">
      <c r="A30" t="s">
        <v>10</v>
      </c>
    </row>
    <row r="31" spans="1:24" x14ac:dyDescent="0.25">
      <c r="A31" t="s">
        <v>54</v>
      </c>
    </row>
    <row r="32" spans="1:24"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row r="41" spans="1:1" x14ac:dyDescent="0.25">
      <c r="A41" s="62" t="s">
        <v>365</v>
      </c>
    </row>
    <row r="42" spans="1:1" x14ac:dyDescent="0.25">
      <c r="A42" s="62" t="s">
        <v>366</v>
      </c>
    </row>
    <row r="43" spans="1:1" x14ac:dyDescent="0.25">
      <c r="A43" s="62" t="s">
        <v>367</v>
      </c>
    </row>
    <row r="44" spans="1:1" x14ac:dyDescent="0.25">
      <c r="A44" s="62" t="s">
        <v>368</v>
      </c>
    </row>
    <row r="45" spans="1:1" x14ac:dyDescent="0.25">
      <c r="A45" s="62" t="s">
        <v>369</v>
      </c>
    </row>
    <row r="46" spans="1:1" x14ac:dyDescent="0.25">
      <c r="A46" t="s">
        <v>371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R44"/>
  <sheetViews>
    <sheetView topLeftCell="A26" zoomScale="70" zoomScaleNormal="70" workbookViewId="0">
      <selection activeCell="AF1" sqref="AF1:AF1048576"/>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62" t="s">
        <v>365</v>
      </c>
      <c r="AN1" s="62" t="s">
        <v>366</v>
      </c>
      <c r="AO1" s="62" t="s">
        <v>367</v>
      </c>
      <c r="AP1" s="62" t="s">
        <v>368</v>
      </c>
      <c r="AQ1" s="62" t="s">
        <v>369</v>
      </c>
      <c r="AR1" t="s">
        <v>371</v>
      </c>
    </row>
    <row r="2" spans="1:44" x14ac:dyDescent="0.25">
      <c r="A2" t="s">
        <v>31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c r="P13">
        <v>1</v>
      </c>
    </row>
    <row r="14" spans="1:44" x14ac:dyDescent="0.25">
      <c r="A14" t="s">
        <v>42</v>
      </c>
    </row>
    <row r="15" spans="1:44" x14ac:dyDescent="0.25">
      <c r="A15" t="s">
        <v>43</v>
      </c>
    </row>
    <row r="16" spans="1:44" x14ac:dyDescent="0.25">
      <c r="A16" t="s">
        <v>44</v>
      </c>
    </row>
    <row r="17" spans="1:28" x14ac:dyDescent="0.25">
      <c r="A17" t="s">
        <v>8</v>
      </c>
      <c r="H17">
        <v>1</v>
      </c>
    </row>
    <row r="18" spans="1:28" x14ac:dyDescent="0.25">
      <c r="A18" t="s">
        <v>45</v>
      </c>
    </row>
    <row r="19" spans="1:28" x14ac:dyDescent="0.25">
      <c r="A19" t="s">
        <v>9</v>
      </c>
    </row>
    <row r="20" spans="1:28" x14ac:dyDescent="0.25">
      <c r="A20" t="s">
        <v>46</v>
      </c>
    </row>
    <row r="21" spans="1:28" x14ac:dyDescent="0.25">
      <c r="A21" t="s">
        <v>47</v>
      </c>
    </row>
    <row r="22" spans="1:28" x14ac:dyDescent="0.25">
      <c r="A22" t="s">
        <v>48</v>
      </c>
    </row>
    <row r="23" spans="1:28" x14ac:dyDescent="0.25">
      <c r="A23" t="s">
        <v>49</v>
      </c>
      <c r="H23">
        <v>1</v>
      </c>
    </row>
    <row r="24" spans="1:28" x14ac:dyDescent="0.25">
      <c r="A24" t="s">
        <v>50</v>
      </c>
    </row>
    <row r="25" spans="1:28" x14ac:dyDescent="0.25">
      <c r="A25" t="s">
        <v>51</v>
      </c>
    </row>
    <row r="26" spans="1:28" x14ac:dyDescent="0.25">
      <c r="A26" t="s">
        <v>52</v>
      </c>
    </row>
    <row r="27" spans="1:28" x14ac:dyDescent="0.25">
      <c r="A27" t="s">
        <v>53</v>
      </c>
    </row>
    <row r="28" spans="1:28" x14ac:dyDescent="0.25">
      <c r="A28" t="s">
        <v>10</v>
      </c>
    </row>
    <row r="29" spans="1:28" x14ac:dyDescent="0.25">
      <c r="A29" t="s">
        <v>54</v>
      </c>
    </row>
    <row r="30" spans="1:28" x14ac:dyDescent="0.25">
      <c r="A30" t="s">
        <v>55</v>
      </c>
    </row>
    <row r="31" spans="1:28" x14ac:dyDescent="0.25">
      <c r="A31" t="s">
        <v>56</v>
      </c>
      <c r="AB31">
        <v>1</v>
      </c>
    </row>
    <row r="32" spans="1:28" x14ac:dyDescent="0.25">
      <c r="A32" t="s">
        <v>57</v>
      </c>
    </row>
    <row r="33" spans="1:32" x14ac:dyDescent="0.25">
      <c r="A33" t="s">
        <v>58</v>
      </c>
      <c r="AF33">
        <v>1</v>
      </c>
    </row>
    <row r="34" spans="1:32" x14ac:dyDescent="0.25">
      <c r="A34" t="s">
        <v>59</v>
      </c>
    </row>
    <row r="35" spans="1:32" x14ac:dyDescent="0.25">
      <c r="A35" t="s">
        <v>60</v>
      </c>
      <c r="H35">
        <v>1</v>
      </c>
    </row>
    <row r="36" spans="1:32" x14ac:dyDescent="0.25">
      <c r="A36" t="s">
        <v>61</v>
      </c>
      <c r="B36">
        <v>1</v>
      </c>
    </row>
    <row r="37" spans="1:32" x14ac:dyDescent="0.25">
      <c r="A37" t="s">
        <v>62</v>
      </c>
    </row>
    <row r="38" spans="1:32" x14ac:dyDescent="0.25">
      <c r="A38" s="62" t="s">
        <v>63</v>
      </c>
    </row>
    <row r="39" spans="1:32" x14ac:dyDescent="0.25">
      <c r="A39" s="62" t="s">
        <v>365</v>
      </c>
    </row>
    <row r="40" spans="1:32" x14ac:dyDescent="0.25">
      <c r="A40" s="62" t="s">
        <v>366</v>
      </c>
      <c r="AB40">
        <v>1</v>
      </c>
    </row>
    <row r="41" spans="1:32" x14ac:dyDescent="0.25">
      <c r="A41" s="62" t="s">
        <v>367</v>
      </c>
      <c r="AB41">
        <v>1</v>
      </c>
    </row>
    <row r="42" spans="1:32" x14ac:dyDescent="0.25">
      <c r="A42" s="62" t="s">
        <v>368</v>
      </c>
    </row>
    <row r="43" spans="1:32" x14ac:dyDescent="0.25">
      <c r="A43" s="62" t="s">
        <v>369</v>
      </c>
    </row>
    <row r="44" spans="1:32" x14ac:dyDescent="0.25">
      <c r="A44" t="s">
        <v>371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R44"/>
  <sheetViews>
    <sheetView topLeftCell="B1" zoomScale="55" zoomScaleNormal="55" workbookViewId="0">
      <selection activeCell="A32" sqref="A32:XFD32"/>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62" t="s">
        <v>365</v>
      </c>
      <c r="AN1" s="62" t="s">
        <v>366</v>
      </c>
      <c r="AO1" s="62" t="s">
        <v>367</v>
      </c>
      <c r="AP1" s="62" t="s">
        <v>368</v>
      </c>
      <c r="AQ1" s="62" t="s">
        <v>369</v>
      </c>
      <c r="AR1" t="s">
        <v>371</v>
      </c>
    </row>
    <row r="2" spans="1:44" x14ac:dyDescent="0.25">
      <c r="A2" t="s">
        <v>31</v>
      </c>
      <c r="E2">
        <v>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c r="I8">
        <v>1</v>
      </c>
      <c r="J8">
        <v>1</v>
      </c>
      <c r="O8">
        <v>1</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c r="S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W28">
        <v>1</v>
      </c>
      <c r="Z28">
        <v>1</v>
      </c>
      <c r="AA28">
        <v>1</v>
      </c>
      <c r="AQ28">
        <v>1</v>
      </c>
    </row>
    <row r="29" spans="1:43" x14ac:dyDescent="0.25">
      <c r="A29" t="s">
        <v>54</v>
      </c>
    </row>
    <row r="30" spans="1:43" x14ac:dyDescent="0.25">
      <c r="A30" t="s">
        <v>55</v>
      </c>
    </row>
    <row r="31" spans="1:43" x14ac:dyDescent="0.25">
      <c r="A31" t="s">
        <v>56</v>
      </c>
    </row>
    <row r="32" spans="1:43" x14ac:dyDescent="0.25">
      <c r="A32" t="s">
        <v>57</v>
      </c>
      <c r="AK32">
        <v>1</v>
      </c>
      <c r="AP32">
        <v>1</v>
      </c>
    </row>
    <row r="33" spans="1:1" x14ac:dyDescent="0.25">
      <c r="A33" t="s">
        <v>58</v>
      </c>
    </row>
    <row r="34" spans="1:1" x14ac:dyDescent="0.25">
      <c r="A34" t="s">
        <v>59</v>
      </c>
    </row>
    <row r="35" spans="1:1" x14ac:dyDescent="0.25">
      <c r="A35" t="s">
        <v>60</v>
      </c>
    </row>
    <row r="36" spans="1:1" x14ac:dyDescent="0.25">
      <c r="A36" t="s">
        <v>61</v>
      </c>
    </row>
    <row r="37" spans="1:1" x14ac:dyDescent="0.25">
      <c r="A37" t="s">
        <v>62</v>
      </c>
    </row>
    <row r="38" spans="1:1" x14ac:dyDescent="0.25">
      <c r="A38" t="s">
        <v>63</v>
      </c>
    </row>
    <row r="39" spans="1:1" x14ac:dyDescent="0.25">
      <c r="A39" s="62" t="s">
        <v>365</v>
      </c>
    </row>
    <row r="40" spans="1:1" x14ac:dyDescent="0.25">
      <c r="A40" s="62" t="s">
        <v>366</v>
      </c>
    </row>
    <row r="41" spans="1:1" x14ac:dyDescent="0.25">
      <c r="A41" s="62" t="s">
        <v>367</v>
      </c>
    </row>
    <row r="42" spans="1:1" x14ac:dyDescent="0.25">
      <c r="A42" s="62" t="s">
        <v>368</v>
      </c>
    </row>
    <row r="43" spans="1:1" x14ac:dyDescent="0.25">
      <c r="A43" s="62" t="s">
        <v>369</v>
      </c>
    </row>
    <row r="44" spans="1:1" x14ac:dyDescent="0.25">
      <c r="A44" t="s">
        <v>371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5"/>
  <sheetViews>
    <sheetView workbookViewId="0">
      <selection activeCell="A6" sqref="A1:A6"/>
    </sheetView>
  </sheetViews>
  <sheetFormatPr defaultRowHeight="15" x14ac:dyDescent="0.25"/>
  <sheetData>
    <row r="1" spans="1:1" x14ac:dyDescent="0.25">
      <c r="A1" s="3" t="s">
        <v>64</v>
      </c>
    </row>
    <row r="2" spans="1:1" x14ac:dyDescent="0.25">
      <c r="A2" s="3" t="s">
        <v>65</v>
      </c>
    </row>
    <row r="3" spans="1:1" x14ac:dyDescent="0.25">
      <c r="A3" s="3" t="s">
        <v>66</v>
      </c>
    </row>
    <row r="4" spans="1:1" x14ac:dyDescent="0.25">
      <c r="A4" s="3" t="s">
        <v>67</v>
      </c>
    </row>
    <row r="5" spans="1:1" x14ac:dyDescent="0.25">
      <c r="A5" t="s">
        <v>395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F337"/>
  <sheetViews>
    <sheetView topLeftCell="A241" zoomScale="85" zoomScaleNormal="85" workbookViewId="0">
      <selection activeCell="G257" sqref="G257"/>
    </sheetView>
  </sheetViews>
  <sheetFormatPr defaultColWidth="9.140625" defaultRowHeight="15" x14ac:dyDescent="0.25"/>
  <cols>
    <col min="1" max="2" width="9.140625" style="22"/>
    <col min="3" max="3" width="9.140625" style="3"/>
    <col min="4" max="4" width="9.140625" style="62"/>
    <col min="5" max="10" width="9.140625" style="3"/>
    <col min="11" max="12" width="9.140625" style="22"/>
    <col min="13" max="15" width="9.140625" style="3"/>
    <col min="16" max="16" width="9.140625" style="62"/>
    <col min="17" max="16384" width="9.140625" style="3"/>
  </cols>
  <sheetData>
    <row r="1" spans="1:32" x14ac:dyDescent="0.25">
      <c r="C1" s="4"/>
      <c r="D1" s="62" t="s">
        <v>395</v>
      </c>
      <c r="E1" s="4" t="s">
        <v>64</v>
      </c>
      <c r="F1" s="4" t="s">
        <v>65</v>
      </c>
      <c r="G1" s="4" t="s">
        <v>66</v>
      </c>
      <c r="H1" s="4" t="s">
        <v>67</v>
      </c>
      <c r="N1" s="3" t="s">
        <v>341</v>
      </c>
      <c r="W1" s="3" t="s">
        <v>340</v>
      </c>
      <c r="AC1" s="3" t="s">
        <v>344</v>
      </c>
    </row>
    <row r="2" spans="1:32" x14ac:dyDescent="0.25">
      <c r="A2" s="62" t="s">
        <v>61</v>
      </c>
      <c r="B2" s="62" t="s">
        <v>31</v>
      </c>
      <c r="C2" s="62" t="s">
        <v>19</v>
      </c>
      <c r="D2" s="62">
        <v>2</v>
      </c>
      <c r="E2" s="70">
        <v>0</v>
      </c>
      <c r="F2" s="50">
        <v>0</v>
      </c>
      <c r="G2" s="50">
        <v>0</v>
      </c>
      <c r="H2" s="49">
        <v>1</v>
      </c>
      <c r="I2" s="70"/>
      <c r="J2" s="50"/>
      <c r="K2" s="50"/>
      <c r="L2" s="49"/>
      <c r="N2" s="3" t="s">
        <v>317</v>
      </c>
      <c r="O2" s="3" t="s">
        <v>236</v>
      </c>
      <c r="P2" s="62" t="s">
        <v>234</v>
      </c>
      <c r="Q2" s="22" t="s">
        <v>64</v>
      </c>
      <c r="R2" s="22" t="s">
        <v>65</v>
      </c>
      <c r="S2" s="22" t="s">
        <v>66</v>
      </c>
      <c r="T2" s="22" t="s">
        <v>67</v>
      </c>
      <c r="W2" s="22">
        <v>2.7072261111004303E-2</v>
      </c>
      <c r="X2" s="22">
        <v>0.99326974021417935</v>
      </c>
      <c r="Y2" s="22">
        <v>0.42271430694594797</v>
      </c>
      <c r="Z2" s="22">
        <v>5.0595078365627634E-2</v>
      </c>
      <c r="AC2" s="22">
        <v>2.7072261111004303E-2</v>
      </c>
      <c r="AD2" s="22">
        <v>0.99326974021417935</v>
      </c>
      <c r="AE2" s="22">
        <v>0.42271430694594797</v>
      </c>
      <c r="AF2" s="22">
        <v>5.0595078365627634E-2</v>
      </c>
    </row>
    <row r="3" spans="1:32" x14ac:dyDescent="0.25">
      <c r="A3" s="62" t="s">
        <v>61</v>
      </c>
      <c r="B3" s="62" t="s">
        <v>31</v>
      </c>
      <c r="C3" s="62" t="s">
        <v>20</v>
      </c>
      <c r="D3" s="62">
        <v>2</v>
      </c>
      <c r="E3" s="70">
        <v>0</v>
      </c>
      <c r="F3" s="50">
        <v>0</v>
      </c>
      <c r="G3" s="50">
        <v>0</v>
      </c>
      <c r="H3" s="49">
        <v>1</v>
      </c>
      <c r="I3" s="70"/>
      <c r="J3" s="50"/>
      <c r="K3" s="50"/>
      <c r="L3" s="49"/>
      <c r="M3" s="3" t="s">
        <v>343</v>
      </c>
      <c r="N3" s="3" t="s">
        <v>319</v>
      </c>
      <c r="O3" s="64" t="s">
        <v>373</v>
      </c>
      <c r="P3" s="64"/>
      <c r="Q3" s="3">
        <v>0</v>
      </c>
      <c r="R3" s="3">
        <v>1</v>
      </c>
      <c r="S3" s="67">
        <v>0.42240891000000003</v>
      </c>
      <c r="T3" s="67">
        <v>4.8960289999999997E-2</v>
      </c>
      <c r="W3" s="22">
        <v>2.7072261111004303E-2</v>
      </c>
      <c r="X3" s="22">
        <v>0.99326974021417935</v>
      </c>
      <c r="Y3" s="22">
        <v>0.42271430694594797</v>
      </c>
      <c r="Z3" s="22">
        <v>5.0595078365627634E-2</v>
      </c>
      <c r="AC3" s="22">
        <v>2.7072261111004303E-2</v>
      </c>
      <c r="AD3" s="22">
        <v>0.99326974021417935</v>
      </c>
      <c r="AE3" s="22">
        <v>0.42271430694594797</v>
      </c>
      <c r="AF3" s="22">
        <v>5.0595078365627634E-2</v>
      </c>
    </row>
    <row r="4" spans="1:32" x14ac:dyDescent="0.25">
      <c r="A4" s="62" t="s">
        <v>61</v>
      </c>
      <c r="B4" s="62" t="s">
        <v>31</v>
      </c>
      <c r="C4" s="62" t="s">
        <v>21</v>
      </c>
      <c r="D4" s="62">
        <v>2</v>
      </c>
      <c r="E4" s="70">
        <v>0</v>
      </c>
      <c r="F4" s="50">
        <v>0</v>
      </c>
      <c r="G4" s="50">
        <v>0</v>
      </c>
      <c r="H4" s="49">
        <v>3</v>
      </c>
      <c r="I4" s="70"/>
      <c r="J4" s="50"/>
      <c r="K4" s="50"/>
      <c r="L4" s="49"/>
      <c r="M4" s="3" t="s">
        <v>235</v>
      </c>
      <c r="N4" s="3" t="s">
        <v>318</v>
      </c>
      <c r="O4" s="64" t="s">
        <v>374</v>
      </c>
      <c r="P4" s="64"/>
      <c r="Q4" s="3">
        <v>0</v>
      </c>
      <c r="R4" s="3">
        <v>1</v>
      </c>
      <c r="S4" s="67">
        <v>0.2888249</v>
      </c>
      <c r="T4" s="67">
        <v>1.9796190000000002E-2</v>
      </c>
      <c r="W4" s="22">
        <v>2.7072261111004303E-2</v>
      </c>
      <c r="X4" s="22">
        <v>0.99326974021417935</v>
      </c>
      <c r="Y4" s="22">
        <v>0.42271430694594797</v>
      </c>
      <c r="Z4" s="22">
        <v>5.0595078365627634E-2</v>
      </c>
      <c r="AC4" s="22">
        <v>2.7072261111004303E-2</v>
      </c>
      <c r="AD4" s="22">
        <v>0.99326974021417935</v>
      </c>
      <c r="AE4" s="22">
        <v>0.42271430694594797</v>
      </c>
      <c r="AF4" s="22">
        <v>5.0595078365627634E-2</v>
      </c>
    </row>
    <row r="5" spans="1:32" x14ac:dyDescent="0.25">
      <c r="A5" s="62" t="s">
        <v>61</v>
      </c>
      <c r="B5" s="62" t="s">
        <v>31</v>
      </c>
      <c r="C5" s="62" t="s">
        <v>22</v>
      </c>
      <c r="D5" s="62">
        <v>2</v>
      </c>
      <c r="E5" s="70">
        <v>0</v>
      </c>
      <c r="F5" s="50">
        <v>0</v>
      </c>
      <c r="G5" s="50">
        <v>0</v>
      </c>
      <c r="H5" s="49">
        <v>3</v>
      </c>
      <c r="I5" s="70"/>
      <c r="J5" s="50"/>
      <c r="K5" s="50"/>
      <c r="L5" s="49"/>
      <c r="Q5" s="22"/>
      <c r="R5" s="22"/>
      <c r="W5" s="22">
        <v>2.9313504447006252E-2</v>
      </c>
      <c r="X5" s="22">
        <v>0.98886830769118483</v>
      </c>
      <c r="Y5" s="22">
        <v>0.24676177603351304</v>
      </c>
      <c r="Z5" s="22">
        <v>2.4946823585895402E-2</v>
      </c>
      <c r="AC5" s="22">
        <v>2.9313504447006252E-2</v>
      </c>
      <c r="AD5" s="22">
        <v>0.98886830769118483</v>
      </c>
      <c r="AE5" s="22">
        <v>0.24676177603351304</v>
      </c>
      <c r="AF5" s="22">
        <v>2.4946823585895402E-2</v>
      </c>
    </row>
    <row r="6" spans="1:32" x14ac:dyDescent="0.25">
      <c r="A6" s="62" t="s">
        <v>61</v>
      </c>
      <c r="B6" s="62" t="s">
        <v>31</v>
      </c>
      <c r="C6" s="62" t="s">
        <v>23</v>
      </c>
      <c r="D6" s="62">
        <v>2</v>
      </c>
      <c r="E6" s="70">
        <v>0</v>
      </c>
      <c r="F6" s="50">
        <v>0</v>
      </c>
      <c r="G6" s="50">
        <v>0</v>
      </c>
      <c r="H6" s="49">
        <v>3</v>
      </c>
      <c r="I6" s="70"/>
      <c r="J6" s="50"/>
      <c r="K6" s="50"/>
      <c r="L6" s="49"/>
      <c r="W6" s="22">
        <v>2.9313504447006252E-2</v>
      </c>
      <c r="X6" s="22">
        <v>0.98886830769118483</v>
      </c>
      <c r="Y6" s="22">
        <v>0.24676177603351304</v>
      </c>
      <c r="Z6" s="22">
        <v>2.4946823585895402E-2</v>
      </c>
      <c r="AC6" s="22">
        <v>2.9313504447006252E-2</v>
      </c>
      <c r="AD6" s="22">
        <v>0.98886830769118483</v>
      </c>
      <c r="AE6" s="22">
        <v>0.24676177603351304</v>
      </c>
      <c r="AF6" s="22">
        <v>2.4946823585895402E-2</v>
      </c>
    </row>
    <row r="7" spans="1:32" x14ac:dyDescent="0.25">
      <c r="A7" s="62" t="s">
        <v>61</v>
      </c>
      <c r="B7" s="62" t="s">
        <v>31</v>
      </c>
      <c r="C7" s="62" t="s">
        <v>24</v>
      </c>
      <c r="D7" s="62">
        <v>2</v>
      </c>
      <c r="E7" s="70">
        <v>0</v>
      </c>
      <c r="F7" s="50">
        <v>0</v>
      </c>
      <c r="G7" s="50">
        <v>0</v>
      </c>
      <c r="H7" s="49">
        <v>3</v>
      </c>
      <c r="I7" s="70"/>
      <c r="J7" s="50"/>
      <c r="K7" s="50"/>
      <c r="L7" s="49"/>
      <c r="W7" s="22">
        <v>2.9313504447006252E-2</v>
      </c>
      <c r="X7" s="22">
        <v>0.98886830769118483</v>
      </c>
      <c r="Y7" s="22">
        <v>0.24676177603351304</v>
      </c>
      <c r="Z7" s="22">
        <v>2.4946823585895402E-2</v>
      </c>
      <c r="AC7" s="22">
        <v>2.9313504447006252E-2</v>
      </c>
      <c r="AD7" s="22">
        <v>0.98886830769118483</v>
      </c>
      <c r="AE7" s="22">
        <v>0.24676177603351304</v>
      </c>
      <c r="AF7" s="22">
        <v>2.4946823585895402E-2</v>
      </c>
    </row>
    <row r="8" spans="1:32" x14ac:dyDescent="0.25">
      <c r="A8" s="62" t="s">
        <v>61</v>
      </c>
      <c r="B8" s="62" t="s">
        <v>31</v>
      </c>
      <c r="C8" s="62" t="s">
        <v>25</v>
      </c>
      <c r="D8" s="62">
        <v>2</v>
      </c>
      <c r="E8" s="70">
        <v>0</v>
      </c>
      <c r="F8" s="50">
        <v>0</v>
      </c>
      <c r="G8" s="50">
        <v>0</v>
      </c>
      <c r="H8" s="49">
        <v>3</v>
      </c>
      <c r="I8" s="70"/>
      <c r="J8" s="50"/>
      <c r="K8" s="50"/>
      <c r="L8" s="49"/>
      <c r="N8" s="3" t="s">
        <v>342</v>
      </c>
      <c r="W8" s="22">
        <v>2.9313504447006252E-2</v>
      </c>
      <c r="X8" s="22">
        <v>0.98886830769118483</v>
      </c>
      <c r="Y8" s="22">
        <v>0.24676177603351304</v>
      </c>
      <c r="Z8" s="22">
        <v>2.4946823585895402E-2</v>
      </c>
      <c r="AC8" s="22">
        <v>2.9313504447006252E-2</v>
      </c>
      <c r="AD8" s="22">
        <v>0.98886830769118483</v>
      </c>
      <c r="AE8" s="22">
        <v>0.24676177603351304</v>
      </c>
      <c r="AF8" s="22">
        <v>2.4946823585895402E-2</v>
      </c>
    </row>
    <row r="9" spans="1:32" x14ac:dyDescent="0.25">
      <c r="A9" s="62" t="s">
        <v>61</v>
      </c>
      <c r="B9" s="62" t="s">
        <v>31</v>
      </c>
      <c r="C9" s="62" t="s">
        <v>26</v>
      </c>
      <c r="D9" s="62">
        <v>2</v>
      </c>
      <c r="E9" s="70">
        <v>0</v>
      </c>
      <c r="F9" s="50">
        <v>0</v>
      </c>
      <c r="G9" s="50">
        <v>0</v>
      </c>
      <c r="H9" s="49">
        <v>3</v>
      </c>
      <c r="I9" s="70"/>
      <c r="J9" s="50"/>
      <c r="K9" s="50"/>
      <c r="L9" s="49"/>
      <c r="N9" s="22" t="s">
        <v>317</v>
      </c>
      <c r="O9" s="22" t="s">
        <v>236</v>
      </c>
      <c r="Q9" s="22" t="s">
        <v>64</v>
      </c>
      <c r="R9" s="22" t="s">
        <v>65</v>
      </c>
      <c r="S9" s="22" t="s">
        <v>66</v>
      </c>
      <c r="T9" s="22" t="s">
        <v>67</v>
      </c>
      <c r="W9" s="22">
        <v>2.9313504447006252E-2</v>
      </c>
      <c r="X9" s="22">
        <v>0.98886830769118483</v>
      </c>
      <c r="Y9" s="22">
        <v>0.24676177603351304</v>
      </c>
      <c r="Z9" s="22">
        <v>2.4946823585895402E-2</v>
      </c>
      <c r="AC9" s="22">
        <v>2.9313504447006252E-2</v>
      </c>
      <c r="AD9" s="22">
        <v>0.98886830769118483</v>
      </c>
      <c r="AE9" s="22">
        <v>0.24676177603351304</v>
      </c>
      <c r="AF9" s="22">
        <v>2.4946823585895402E-2</v>
      </c>
    </row>
    <row r="10" spans="1:32" x14ac:dyDescent="0.25">
      <c r="A10" s="62" t="s">
        <v>61</v>
      </c>
      <c r="B10" s="62" t="s">
        <v>31</v>
      </c>
      <c r="C10" s="62" t="s">
        <v>27</v>
      </c>
      <c r="D10" s="62">
        <v>2</v>
      </c>
      <c r="E10" s="70">
        <v>0</v>
      </c>
      <c r="F10" s="50">
        <v>0</v>
      </c>
      <c r="G10" s="50">
        <v>0</v>
      </c>
      <c r="H10" s="49">
        <v>1</v>
      </c>
      <c r="I10" s="70"/>
      <c r="J10" s="50"/>
      <c r="K10" s="50"/>
      <c r="L10" s="49"/>
      <c r="M10" s="22" t="s">
        <v>343</v>
      </c>
      <c r="N10" s="22" t="s">
        <v>319</v>
      </c>
      <c r="O10" s="22">
        <v>1</v>
      </c>
      <c r="Q10" s="22">
        <v>0</v>
      </c>
      <c r="R10" s="22">
        <v>1</v>
      </c>
      <c r="S10" s="22">
        <v>0.48147111034433049</v>
      </c>
      <c r="T10" s="22">
        <v>0.10105983856283134</v>
      </c>
      <c r="W10" s="22">
        <v>2.7072261111004303E-2</v>
      </c>
      <c r="X10" s="22">
        <v>0.99326974021417935</v>
      </c>
      <c r="Y10" s="22">
        <v>0.42271430694594797</v>
      </c>
      <c r="Z10" s="22">
        <v>5.0595078365627634E-2</v>
      </c>
      <c r="AC10" s="22">
        <v>2.7072261111004303E-2</v>
      </c>
      <c r="AD10" s="22">
        <v>0.99326974021417935</v>
      </c>
      <c r="AE10" s="22">
        <v>0.42271430694594797</v>
      </c>
      <c r="AF10" s="22">
        <v>5.0595078365627634E-2</v>
      </c>
    </row>
    <row r="11" spans="1:32" x14ac:dyDescent="0.25">
      <c r="A11" s="62" t="s">
        <v>61</v>
      </c>
      <c r="B11" s="62" t="s">
        <v>31</v>
      </c>
      <c r="C11" s="62" t="s">
        <v>28</v>
      </c>
      <c r="D11" s="62">
        <v>2</v>
      </c>
      <c r="E11" s="70">
        <v>0</v>
      </c>
      <c r="F11" s="50">
        <v>0</v>
      </c>
      <c r="G11" s="50">
        <v>0</v>
      </c>
      <c r="H11" s="49">
        <v>1</v>
      </c>
      <c r="I11" s="70"/>
      <c r="J11" s="50"/>
      <c r="K11" s="50"/>
      <c r="L11" s="49"/>
      <c r="M11" s="22" t="s">
        <v>237</v>
      </c>
      <c r="N11" s="22" t="s">
        <v>318</v>
      </c>
      <c r="O11" s="22">
        <v>0.3</v>
      </c>
      <c r="Q11" s="22">
        <v>0</v>
      </c>
      <c r="R11" s="22">
        <v>1</v>
      </c>
      <c r="S11" s="22">
        <v>0.16772169711848881</v>
      </c>
      <c r="T11" s="22">
        <v>3.1354216893132524E-2</v>
      </c>
      <c r="W11" s="22">
        <v>2.7072261111004303E-2</v>
      </c>
      <c r="X11" s="22">
        <v>0.99326974021417935</v>
      </c>
      <c r="Y11" s="22">
        <v>0.42271430694594797</v>
      </c>
      <c r="Z11" s="22">
        <v>5.0595078365627634E-2</v>
      </c>
      <c r="AC11" s="22">
        <v>2.7072261111004303E-2</v>
      </c>
      <c r="AD11" s="22">
        <v>0.99326974021417935</v>
      </c>
      <c r="AE11" s="22">
        <v>0.42271430694594797</v>
      </c>
      <c r="AF11" s="22">
        <v>5.0595078365627634E-2</v>
      </c>
    </row>
    <row r="12" spans="1:32" x14ac:dyDescent="0.25">
      <c r="A12" s="62" t="s">
        <v>61</v>
      </c>
      <c r="B12" s="62" t="s">
        <v>31</v>
      </c>
      <c r="C12" s="62" t="s">
        <v>29</v>
      </c>
      <c r="D12" s="62">
        <v>2</v>
      </c>
      <c r="E12" s="70">
        <v>0</v>
      </c>
      <c r="F12" s="50">
        <v>0</v>
      </c>
      <c r="G12" s="50">
        <v>0</v>
      </c>
      <c r="H12" s="49">
        <v>1</v>
      </c>
      <c r="I12" s="70"/>
      <c r="J12" s="50"/>
      <c r="K12" s="50"/>
      <c r="L12" s="49"/>
      <c r="W12" s="22">
        <v>2.7072261111004303E-2</v>
      </c>
      <c r="X12" s="22">
        <v>0.99326974021417935</v>
      </c>
      <c r="Y12" s="22">
        <v>0.42271430694594797</v>
      </c>
      <c r="Z12" s="22">
        <v>5.0595078365627634E-2</v>
      </c>
      <c r="AC12" s="22">
        <v>2.7072261111004303E-2</v>
      </c>
      <c r="AD12" s="22">
        <v>0.99326974021417935</v>
      </c>
      <c r="AE12" s="22">
        <v>0.42271430694594797</v>
      </c>
      <c r="AF12" s="22">
        <v>5.0595078365627634E-2</v>
      </c>
    </row>
    <row r="13" spans="1:32" x14ac:dyDescent="0.25">
      <c r="A13" s="62" t="s">
        <v>61</v>
      </c>
      <c r="B13" s="62" t="s">
        <v>31</v>
      </c>
      <c r="C13" s="62" t="s">
        <v>30</v>
      </c>
      <c r="D13" s="62">
        <v>2</v>
      </c>
      <c r="E13" s="70">
        <v>0</v>
      </c>
      <c r="F13" s="50">
        <v>0</v>
      </c>
      <c r="G13" s="50">
        <v>0</v>
      </c>
      <c r="H13" s="49">
        <v>1</v>
      </c>
      <c r="I13" s="70"/>
      <c r="J13" s="50"/>
      <c r="K13" s="50"/>
      <c r="L13" s="49"/>
      <c r="W13" s="22">
        <v>2.7072261111004303E-2</v>
      </c>
      <c r="X13" s="22">
        <v>0.99326974021417935</v>
      </c>
      <c r="Y13" s="22">
        <v>0.42271430694594797</v>
      </c>
      <c r="Z13" s="22">
        <v>5.0595078365627634E-2</v>
      </c>
      <c r="AC13" s="22">
        <v>2.7072261111004303E-2</v>
      </c>
      <c r="AD13" s="22">
        <v>0.99326974021417935</v>
      </c>
      <c r="AE13" s="22">
        <v>0.42271430694594797</v>
      </c>
      <c r="AF13" s="22">
        <v>5.0595078365627634E-2</v>
      </c>
    </row>
    <row r="14" spans="1:32" x14ac:dyDescent="0.25">
      <c r="A14" s="62" t="s">
        <v>31</v>
      </c>
      <c r="B14" s="62" t="s">
        <v>32</v>
      </c>
      <c r="C14" s="62" t="s">
        <v>19</v>
      </c>
      <c r="D14" s="62">
        <v>2</v>
      </c>
      <c r="E14" s="70">
        <v>0</v>
      </c>
      <c r="F14" s="50">
        <v>0</v>
      </c>
      <c r="G14" s="50">
        <v>0</v>
      </c>
      <c r="H14" s="49">
        <v>1</v>
      </c>
      <c r="W14" s="22">
        <v>2.7072261111004303E-2</v>
      </c>
      <c r="X14" s="22">
        <v>0.99326974021417935</v>
      </c>
      <c r="Y14" s="22">
        <v>0.42271430694594797</v>
      </c>
      <c r="Z14" s="22">
        <v>5.0595078365627634E-2</v>
      </c>
      <c r="AC14" s="22">
        <v>2.7072261111004303E-2</v>
      </c>
      <c r="AD14" s="22">
        <v>0.99326974021417935</v>
      </c>
      <c r="AE14" s="22">
        <v>0.42271430694594797</v>
      </c>
      <c r="AF14" s="22">
        <v>5.0595078365627634E-2</v>
      </c>
    </row>
    <row r="15" spans="1:32" ht="18.95" customHeight="1" x14ac:dyDescent="0.25">
      <c r="A15" s="62" t="s">
        <v>31</v>
      </c>
      <c r="B15" s="62" t="s">
        <v>32</v>
      </c>
      <c r="C15" s="62" t="s">
        <v>20</v>
      </c>
      <c r="D15" s="62">
        <v>2</v>
      </c>
      <c r="E15" s="70">
        <v>0</v>
      </c>
      <c r="F15" s="50">
        <v>0</v>
      </c>
      <c r="G15" s="50">
        <v>0</v>
      </c>
      <c r="H15" s="49">
        <v>1</v>
      </c>
      <c r="W15" s="22">
        <v>2.7072261111004303E-2</v>
      </c>
      <c r="X15" s="22">
        <v>0.99326974021417935</v>
      </c>
      <c r="Y15" s="22">
        <v>0.42271430694594797</v>
      </c>
      <c r="Z15" s="22">
        <v>5.0595078365627634E-2</v>
      </c>
      <c r="AC15" s="22">
        <v>2.7072261111004303E-2</v>
      </c>
      <c r="AD15" s="22">
        <v>0.99326974021417935</v>
      </c>
      <c r="AE15" s="22">
        <v>0.42271430694594797</v>
      </c>
      <c r="AF15" s="22">
        <v>5.0595078365627634E-2</v>
      </c>
    </row>
    <row r="16" spans="1:32" x14ac:dyDescent="0.25">
      <c r="A16" s="62" t="s">
        <v>31</v>
      </c>
      <c r="B16" s="62" t="s">
        <v>32</v>
      </c>
      <c r="C16" s="62" t="s">
        <v>21</v>
      </c>
      <c r="D16" s="62">
        <v>2</v>
      </c>
      <c r="E16" s="70">
        <v>0</v>
      </c>
      <c r="F16" s="50">
        <v>0</v>
      </c>
      <c r="G16" s="50">
        <v>0</v>
      </c>
      <c r="H16" s="49">
        <v>3</v>
      </c>
      <c r="W16" s="22">
        <v>2.7072261111004303E-2</v>
      </c>
      <c r="X16" s="22">
        <v>0.99326974021417935</v>
      </c>
      <c r="Y16" s="22">
        <v>0.42271430694594797</v>
      </c>
      <c r="Z16" s="22">
        <v>5.0595078365627634E-2</v>
      </c>
      <c r="AC16" s="22">
        <v>2.7072261111004303E-2</v>
      </c>
      <c r="AD16" s="22">
        <v>0.99326974021417935</v>
      </c>
      <c r="AE16" s="22">
        <v>0.42271430694594797</v>
      </c>
      <c r="AF16" s="22">
        <v>5.0595078365627634E-2</v>
      </c>
    </row>
    <row r="17" spans="1:32" x14ac:dyDescent="0.25">
      <c r="A17" s="62" t="s">
        <v>31</v>
      </c>
      <c r="B17" s="62" t="s">
        <v>32</v>
      </c>
      <c r="C17" s="62" t="s">
        <v>22</v>
      </c>
      <c r="D17" s="62">
        <v>2</v>
      </c>
      <c r="E17" s="70">
        <v>0</v>
      </c>
      <c r="F17" s="50">
        <v>0</v>
      </c>
      <c r="G17" s="50">
        <v>0</v>
      </c>
      <c r="H17" s="49">
        <v>3</v>
      </c>
      <c r="O17" s="62" t="s">
        <v>19</v>
      </c>
      <c r="P17" s="62">
        <v>0</v>
      </c>
      <c r="Q17" s="62">
        <v>1</v>
      </c>
      <c r="R17" s="67">
        <v>0.42240891000000003</v>
      </c>
      <c r="S17" s="67">
        <v>4.8960289999999997E-2</v>
      </c>
      <c r="W17" s="22">
        <v>2.9313504447006252E-2</v>
      </c>
      <c r="X17" s="22">
        <v>0.98886830769118483</v>
      </c>
      <c r="Y17" s="22">
        <v>0.24676177603351304</v>
      </c>
      <c r="Z17" s="22">
        <v>2.4946823585895402E-2</v>
      </c>
      <c r="AC17" s="22">
        <v>2.9313504447006252E-2</v>
      </c>
      <c r="AD17" s="22">
        <v>0.98886830769118483</v>
      </c>
      <c r="AE17" s="22">
        <v>0.24676177603351304</v>
      </c>
      <c r="AF17" s="22">
        <v>2.4946823585895402E-2</v>
      </c>
    </row>
    <row r="18" spans="1:32" x14ac:dyDescent="0.25">
      <c r="A18" s="62" t="s">
        <v>31</v>
      </c>
      <c r="B18" s="62" t="s">
        <v>32</v>
      </c>
      <c r="C18" s="62" t="s">
        <v>23</v>
      </c>
      <c r="D18" s="62">
        <v>2</v>
      </c>
      <c r="E18" s="70">
        <v>0</v>
      </c>
      <c r="F18" s="50">
        <v>0</v>
      </c>
      <c r="G18" s="50">
        <v>0</v>
      </c>
      <c r="H18" s="49">
        <v>3</v>
      </c>
      <c r="O18" s="62" t="s">
        <v>20</v>
      </c>
      <c r="P18" s="62">
        <v>0</v>
      </c>
      <c r="Q18" s="62">
        <v>1</v>
      </c>
      <c r="R18" s="67">
        <v>0.42240891000000003</v>
      </c>
      <c r="S18" s="67">
        <v>4.8960289999999997E-2</v>
      </c>
      <c r="W18" s="22">
        <v>2.9313504447006252E-2</v>
      </c>
      <c r="X18" s="22">
        <v>0.98886830769118483</v>
      </c>
      <c r="Y18" s="22">
        <v>0.24676177603351304</v>
      </c>
      <c r="Z18" s="22">
        <v>2.4946823585895402E-2</v>
      </c>
      <c r="AC18" s="22">
        <v>2.9313504447006252E-2</v>
      </c>
      <c r="AD18" s="22">
        <v>0.98886830769118483</v>
      </c>
      <c r="AE18" s="22">
        <v>0.24676177603351304</v>
      </c>
      <c r="AF18" s="22">
        <v>2.4946823585895402E-2</v>
      </c>
    </row>
    <row r="19" spans="1:32" x14ac:dyDescent="0.25">
      <c r="A19" s="62" t="s">
        <v>31</v>
      </c>
      <c r="B19" s="62" t="s">
        <v>32</v>
      </c>
      <c r="C19" s="62" t="s">
        <v>24</v>
      </c>
      <c r="D19" s="62">
        <v>2</v>
      </c>
      <c r="E19" s="70">
        <v>0</v>
      </c>
      <c r="F19" s="50">
        <v>0</v>
      </c>
      <c r="G19" s="50">
        <v>0</v>
      </c>
      <c r="H19" s="49">
        <v>3</v>
      </c>
      <c r="O19" s="62" t="s">
        <v>21</v>
      </c>
      <c r="P19" s="62">
        <v>0</v>
      </c>
      <c r="Q19" s="62">
        <v>1</v>
      </c>
      <c r="R19" s="67">
        <v>0.42240891000000003</v>
      </c>
      <c r="S19" s="67">
        <v>4.8960289999999997E-2</v>
      </c>
      <c r="W19" s="22">
        <v>2.9313504447006252E-2</v>
      </c>
      <c r="X19" s="22">
        <v>0.98886830769118483</v>
      </c>
      <c r="Y19" s="22">
        <v>0.24676177603351304</v>
      </c>
      <c r="Z19" s="22">
        <v>2.4946823585895402E-2</v>
      </c>
      <c r="AC19" s="22">
        <v>2.9313504447006252E-2</v>
      </c>
      <c r="AD19" s="22">
        <v>0.98886830769118483</v>
      </c>
      <c r="AE19" s="22">
        <v>0.24676177603351304</v>
      </c>
      <c r="AF19" s="22">
        <v>2.4946823585895402E-2</v>
      </c>
    </row>
    <row r="20" spans="1:32" x14ac:dyDescent="0.25">
      <c r="A20" s="62" t="s">
        <v>31</v>
      </c>
      <c r="B20" s="62" t="s">
        <v>32</v>
      </c>
      <c r="C20" s="62" t="s">
        <v>25</v>
      </c>
      <c r="D20" s="62">
        <v>2</v>
      </c>
      <c r="E20" s="70">
        <v>0</v>
      </c>
      <c r="F20" s="50">
        <v>0</v>
      </c>
      <c r="G20" s="50">
        <v>0</v>
      </c>
      <c r="H20" s="49">
        <v>3</v>
      </c>
      <c r="O20" s="62" t="s">
        <v>22</v>
      </c>
      <c r="P20" s="62">
        <v>0</v>
      </c>
      <c r="Q20" s="62">
        <v>1</v>
      </c>
      <c r="R20" s="67">
        <v>0.2888249</v>
      </c>
      <c r="S20" s="67">
        <v>1.9796190000000002E-2</v>
      </c>
      <c r="W20" s="22">
        <v>2.9313504447006252E-2</v>
      </c>
      <c r="X20" s="22">
        <v>0.98886830769118483</v>
      </c>
      <c r="Y20" s="22">
        <v>0.24676177603351304</v>
      </c>
      <c r="Z20" s="22">
        <v>2.4946823585895402E-2</v>
      </c>
      <c r="AC20" s="22">
        <v>2.9313504447006252E-2</v>
      </c>
      <c r="AD20" s="22">
        <v>0.98886830769118483</v>
      </c>
      <c r="AE20" s="22">
        <v>0.24676177603351304</v>
      </c>
      <c r="AF20" s="22">
        <v>2.4946823585895402E-2</v>
      </c>
    </row>
    <row r="21" spans="1:32" x14ac:dyDescent="0.25">
      <c r="A21" s="62" t="s">
        <v>31</v>
      </c>
      <c r="B21" s="62" t="s">
        <v>32</v>
      </c>
      <c r="C21" s="62" t="s">
        <v>26</v>
      </c>
      <c r="D21" s="62">
        <v>2</v>
      </c>
      <c r="E21" s="70">
        <v>0</v>
      </c>
      <c r="F21" s="50">
        <v>0</v>
      </c>
      <c r="G21" s="50">
        <v>0</v>
      </c>
      <c r="H21" s="49">
        <v>3</v>
      </c>
      <c r="K21" s="67"/>
      <c r="L21" s="67"/>
      <c r="O21" s="62" t="s">
        <v>23</v>
      </c>
      <c r="P21" s="62">
        <v>0</v>
      </c>
      <c r="Q21" s="62">
        <v>1</v>
      </c>
      <c r="R21" s="67">
        <v>0.2888249</v>
      </c>
      <c r="S21" s="67">
        <v>1.9796190000000002E-2</v>
      </c>
      <c r="W21" s="22">
        <v>2.9313504447006252E-2</v>
      </c>
      <c r="X21" s="22">
        <v>0.98886830769118483</v>
      </c>
      <c r="Y21" s="22">
        <v>0.24676177603351304</v>
      </c>
      <c r="Z21" s="22">
        <v>2.4946823585895402E-2</v>
      </c>
      <c r="AC21" s="22">
        <v>2.9313504447006252E-2</v>
      </c>
      <c r="AD21" s="22">
        <v>0.98886830769118483</v>
      </c>
      <c r="AE21" s="22">
        <v>0.24676177603351304</v>
      </c>
      <c r="AF21" s="22">
        <v>2.4946823585895402E-2</v>
      </c>
    </row>
    <row r="22" spans="1:32" x14ac:dyDescent="0.25">
      <c r="A22" s="62" t="s">
        <v>31</v>
      </c>
      <c r="B22" s="62" t="s">
        <v>32</v>
      </c>
      <c r="C22" s="62" t="s">
        <v>27</v>
      </c>
      <c r="D22" s="62">
        <v>2</v>
      </c>
      <c r="E22" s="70">
        <v>0</v>
      </c>
      <c r="F22" s="50">
        <v>0</v>
      </c>
      <c r="G22" s="50">
        <v>0</v>
      </c>
      <c r="H22" s="49">
        <v>1</v>
      </c>
      <c r="K22" s="67"/>
      <c r="L22" s="67"/>
      <c r="O22" s="62" t="s">
        <v>24</v>
      </c>
      <c r="P22" s="62">
        <v>0</v>
      </c>
      <c r="Q22" s="62">
        <v>1</v>
      </c>
      <c r="R22" s="67">
        <v>0.2888249</v>
      </c>
      <c r="S22" s="67">
        <v>1.9796190000000002E-2</v>
      </c>
      <c r="W22" s="22">
        <v>2.7072261111004303E-2</v>
      </c>
      <c r="X22" s="22">
        <v>0.99326974021417935</v>
      </c>
      <c r="Y22" s="22">
        <v>0.42271430694594797</v>
      </c>
      <c r="Z22" s="22">
        <v>5.0595078365627634E-2</v>
      </c>
      <c r="AC22" s="22">
        <v>2.7072261111004303E-2</v>
      </c>
      <c r="AD22" s="22">
        <v>0.99326974021417935</v>
      </c>
      <c r="AE22" s="22">
        <v>0.42271430694594797</v>
      </c>
      <c r="AF22" s="22">
        <v>5.0595078365627634E-2</v>
      </c>
    </row>
    <row r="23" spans="1:32" x14ac:dyDescent="0.25">
      <c r="A23" s="62" t="s">
        <v>31</v>
      </c>
      <c r="B23" s="62" t="s">
        <v>32</v>
      </c>
      <c r="C23" s="62" t="s">
        <v>28</v>
      </c>
      <c r="D23" s="62">
        <v>2</v>
      </c>
      <c r="E23" s="70">
        <v>0</v>
      </c>
      <c r="F23" s="50">
        <v>0</v>
      </c>
      <c r="G23" s="50">
        <v>0</v>
      </c>
      <c r="H23" s="49">
        <v>1</v>
      </c>
      <c r="K23" s="67"/>
      <c r="L23" s="67"/>
      <c r="O23" s="62" t="s">
        <v>25</v>
      </c>
      <c r="P23" s="62">
        <v>0</v>
      </c>
      <c r="Q23" s="62">
        <v>1</v>
      </c>
      <c r="R23" s="67">
        <v>0.2888249</v>
      </c>
      <c r="S23" s="67">
        <v>1.9796190000000002E-2</v>
      </c>
      <c r="W23" s="22">
        <v>2.7072261111004303E-2</v>
      </c>
      <c r="X23" s="22">
        <v>0.99326974021417935</v>
      </c>
      <c r="Y23" s="22">
        <v>0.42271430694594797</v>
      </c>
      <c r="Z23" s="22">
        <v>5.0595078365627634E-2</v>
      </c>
      <c r="AC23" s="22">
        <v>2.7072261111004303E-2</v>
      </c>
      <c r="AD23" s="22">
        <v>0.99326974021417935</v>
      </c>
      <c r="AE23" s="22">
        <v>0.42271430694594797</v>
      </c>
      <c r="AF23" s="22">
        <v>5.0595078365627634E-2</v>
      </c>
    </row>
    <row r="24" spans="1:32" x14ac:dyDescent="0.25">
      <c r="A24" s="62" t="s">
        <v>31</v>
      </c>
      <c r="B24" s="62" t="s">
        <v>32</v>
      </c>
      <c r="C24" s="62" t="s">
        <v>29</v>
      </c>
      <c r="D24" s="62">
        <v>2</v>
      </c>
      <c r="E24" s="70">
        <v>0</v>
      </c>
      <c r="F24" s="50">
        <v>0</v>
      </c>
      <c r="G24" s="50">
        <v>0</v>
      </c>
      <c r="H24" s="49">
        <v>1</v>
      </c>
      <c r="O24" s="62" t="s">
        <v>26</v>
      </c>
      <c r="P24" s="62">
        <v>0</v>
      </c>
      <c r="Q24" s="62">
        <v>1</v>
      </c>
      <c r="R24" s="67">
        <v>0.2888249</v>
      </c>
      <c r="S24" s="67">
        <v>1.9796190000000002E-2</v>
      </c>
      <c r="W24" s="22">
        <v>2.7072261111004303E-2</v>
      </c>
      <c r="X24" s="22">
        <v>0.99326974021417935</v>
      </c>
      <c r="Y24" s="22">
        <v>0.42271430694594797</v>
      </c>
      <c r="Z24" s="22">
        <v>5.0595078365627634E-2</v>
      </c>
      <c r="AC24" s="22">
        <v>2.7072261111004303E-2</v>
      </c>
      <c r="AD24" s="22">
        <v>0.99326974021417935</v>
      </c>
      <c r="AE24" s="22">
        <v>0.42271430694594797</v>
      </c>
      <c r="AF24" s="22">
        <v>5.0595078365627634E-2</v>
      </c>
    </row>
    <row r="25" spans="1:32" x14ac:dyDescent="0.25">
      <c r="A25" s="62" t="s">
        <v>31</v>
      </c>
      <c r="B25" s="62" t="s">
        <v>32</v>
      </c>
      <c r="C25" s="62" t="s">
        <v>30</v>
      </c>
      <c r="D25" s="62">
        <v>2</v>
      </c>
      <c r="E25" s="70">
        <v>0</v>
      </c>
      <c r="F25" s="50">
        <v>0</v>
      </c>
      <c r="G25" s="50">
        <v>0</v>
      </c>
      <c r="H25" s="49">
        <v>1</v>
      </c>
      <c r="O25" s="62" t="s">
        <v>27</v>
      </c>
      <c r="P25" s="62">
        <v>0</v>
      </c>
      <c r="Q25" s="62">
        <v>1</v>
      </c>
      <c r="R25" s="67">
        <v>0.42240891000000003</v>
      </c>
      <c r="S25" s="67">
        <v>4.8960289999999997E-2</v>
      </c>
      <c r="W25" s="22">
        <v>2.7072261111004303E-2</v>
      </c>
      <c r="X25" s="22">
        <v>0.99326974021417935</v>
      </c>
      <c r="Y25" s="22">
        <v>0.42271430694594797</v>
      </c>
      <c r="Z25" s="22">
        <v>5.0595078365627634E-2</v>
      </c>
      <c r="AC25" s="22">
        <v>2.7072261111004303E-2</v>
      </c>
      <c r="AD25" s="22">
        <v>0.99326974021417935</v>
      </c>
      <c r="AE25" s="22">
        <v>0.42271430694594797</v>
      </c>
      <c r="AF25" s="22">
        <v>5.0595078365627634E-2</v>
      </c>
    </row>
    <row r="26" spans="1:32" x14ac:dyDescent="0.25">
      <c r="A26" s="62" t="s">
        <v>7</v>
      </c>
      <c r="B26" s="62" t="s">
        <v>33</v>
      </c>
      <c r="C26" s="62" t="s">
        <v>19</v>
      </c>
      <c r="D26" s="62">
        <v>2</v>
      </c>
      <c r="E26" s="70">
        <v>0</v>
      </c>
      <c r="F26" s="50">
        <v>0</v>
      </c>
      <c r="G26" s="50">
        <v>0</v>
      </c>
      <c r="H26" s="49">
        <v>1</v>
      </c>
      <c r="O26" s="62" t="s">
        <v>28</v>
      </c>
      <c r="P26" s="62">
        <v>0</v>
      </c>
      <c r="Q26" s="62">
        <v>1</v>
      </c>
      <c r="R26" s="67">
        <v>0.42240891000000003</v>
      </c>
      <c r="S26" s="67">
        <v>4.8960289999999997E-2</v>
      </c>
      <c r="W26" s="22">
        <v>2.7072261111004303E-2</v>
      </c>
      <c r="X26" s="22">
        <v>0.99326974021417935</v>
      </c>
      <c r="Y26" s="22">
        <v>0.42271430694594797</v>
      </c>
      <c r="Z26" s="22">
        <v>5.0595078365627634E-2</v>
      </c>
      <c r="AC26" s="22">
        <v>2.7072261111004303E-2</v>
      </c>
      <c r="AD26" s="22">
        <v>0.99326974021417935</v>
      </c>
      <c r="AE26" s="22">
        <v>0.42271430694594797</v>
      </c>
      <c r="AF26" s="22">
        <v>5.0595078365627634E-2</v>
      </c>
    </row>
    <row r="27" spans="1:32" x14ac:dyDescent="0.25">
      <c r="A27" s="62" t="s">
        <v>7</v>
      </c>
      <c r="B27" s="62" t="s">
        <v>33</v>
      </c>
      <c r="C27" s="62" t="s">
        <v>20</v>
      </c>
      <c r="D27" s="62">
        <v>2</v>
      </c>
      <c r="E27" s="70">
        <v>0</v>
      </c>
      <c r="F27" s="50">
        <v>0</v>
      </c>
      <c r="G27" s="50">
        <v>0</v>
      </c>
      <c r="H27" s="49">
        <v>1</v>
      </c>
      <c r="O27" s="62" t="s">
        <v>29</v>
      </c>
      <c r="P27" s="62">
        <v>0</v>
      </c>
      <c r="Q27" s="62">
        <v>1</v>
      </c>
      <c r="R27" s="67">
        <v>0.42240891000000003</v>
      </c>
      <c r="S27" s="67">
        <v>4.8960289999999997E-2</v>
      </c>
      <c r="W27" s="22">
        <v>2.7072261111004303E-2</v>
      </c>
      <c r="X27" s="22">
        <v>0.99326974021417935</v>
      </c>
      <c r="Y27" s="22">
        <v>0.42271430694594797</v>
      </c>
      <c r="Z27" s="22">
        <v>5.0595078365627634E-2</v>
      </c>
      <c r="AC27" s="22">
        <v>2.7072261111004303E-2</v>
      </c>
      <c r="AD27" s="22">
        <v>0.99326974021417935</v>
      </c>
      <c r="AE27" s="22">
        <v>0.42271430694594797</v>
      </c>
      <c r="AF27" s="22">
        <v>5.0595078365627634E-2</v>
      </c>
    </row>
    <row r="28" spans="1:32" x14ac:dyDescent="0.25">
      <c r="A28" s="62" t="s">
        <v>7</v>
      </c>
      <c r="B28" s="62" t="s">
        <v>33</v>
      </c>
      <c r="C28" s="62" t="s">
        <v>21</v>
      </c>
      <c r="D28" s="62">
        <v>2</v>
      </c>
      <c r="E28" s="70">
        <v>0</v>
      </c>
      <c r="F28" s="50">
        <v>0</v>
      </c>
      <c r="G28" s="50">
        <v>0</v>
      </c>
      <c r="H28" s="49">
        <v>3</v>
      </c>
      <c r="O28" s="62" t="s">
        <v>30</v>
      </c>
      <c r="P28" s="62">
        <v>0</v>
      </c>
      <c r="Q28" s="62">
        <v>1</v>
      </c>
      <c r="R28" s="67">
        <v>0.42240891000000003</v>
      </c>
      <c r="S28" s="67">
        <v>4.8960289999999997E-2</v>
      </c>
      <c r="W28" s="22">
        <v>2.7072261111004303E-2</v>
      </c>
      <c r="X28" s="22">
        <v>0.99326974021417935</v>
      </c>
      <c r="Y28" s="22">
        <v>0.42271430694594797</v>
      </c>
      <c r="Z28" s="22">
        <v>5.0595078365627634E-2</v>
      </c>
      <c r="AC28" s="22">
        <v>2.7072261111004303E-2</v>
      </c>
      <c r="AD28" s="22">
        <v>0.99326974021417935</v>
      </c>
      <c r="AE28" s="22">
        <v>0.42271430694594797</v>
      </c>
      <c r="AF28" s="22">
        <v>5.0595078365627634E-2</v>
      </c>
    </row>
    <row r="29" spans="1:32" x14ac:dyDescent="0.25">
      <c r="A29" s="62" t="s">
        <v>7</v>
      </c>
      <c r="B29" s="62" t="s">
        <v>33</v>
      </c>
      <c r="C29" s="62" t="s">
        <v>22</v>
      </c>
      <c r="D29" s="62">
        <v>2</v>
      </c>
      <c r="E29" s="70">
        <v>0</v>
      </c>
      <c r="F29" s="50">
        <v>0</v>
      </c>
      <c r="G29" s="50">
        <v>0</v>
      </c>
      <c r="H29" s="49">
        <v>3</v>
      </c>
      <c r="W29" s="22">
        <v>2.9313504447006252E-2</v>
      </c>
      <c r="X29" s="22">
        <v>0.98886830769118483</v>
      </c>
      <c r="Y29" s="22">
        <v>0.24676177603351304</v>
      </c>
      <c r="Z29" s="22">
        <v>2.4946823585895402E-2</v>
      </c>
      <c r="AC29" s="22">
        <v>2.9313504447006252E-2</v>
      </c>
      <c r="AD29" s="22">
        <v>0.98886830769118483</v>
      </c>
      <c r="AE29" s="22">
        <v>0.24676177603351304</v>
      </c>
      <c r="AF29" s="22">
        <v>2.4946823585895402E-2</v>
      </c>
    </row>
    <row r="30" spans="1:32" x14ac:dyDescent="0.25">
      <c r="A30" s="62" t="s">
        <v>7</v>
      </c>
      <c r="B30" s="62" t="s">
        <v>33</v>
      </c>
      <c r="C30" s="62" t="s">
        <v>23</v>
      </c>
      <c r="D30" s="62">
        <v>2</v>
      </c>
      <c r="E30" s="70">
        <v>0</v>
      </c>
      <c r="F30" s="50">
        <v>0</v>
      </c>
      <c r="G30" s="50">
        <v>0</v>
      </c>
      <c r="H30" s="49">
        <v>3</v>
      </c>
      <c r="W30" s="22">
        <v>2.9313504447006252E-2</v>
      </c>
      <c r="X30" s="22">
        <v>0.98886830769118483</v>
      </c>
      <c r="Y30" s="22">
        <v>0.24676177603351304</v>
      </c>
      <c r="Z30" s="22">
        <v>2.4946823585895402E-2</v>
      </c>
      <c r="AC30" s="22">
        <v>2.9313504447006252E-2</v>
      </c>
      <c r="AD30" s="22">
        <v>0.98886830769118483</v>
      </c>
      <c r="AE30" s="22">
        <v>0.24676177603351304</v>
      </c>
      <c r="AF30" s="22">
        <v>2.4946823585895402E-2</v>
      </c>
    </row>
    <row r="31" spans="1:32" x14ac:dyDescent="0.25">
      <c r="A31" s="62" t="s">
        <v>7</v>
      </c>
      <c r="B31" s="62" t="s">
        <v>33</v>
      </c>
      <c r="C31" s="62" t="s">
        <v>24</v>
      </c>
      <c r="D31" s="62">
        <v>2</v>
      </c>
      <c r="E31" s="70">
        <v>0</v>
      </c>
      <c r="F31" s="50">
        <v>0</v>
      </c>
      <c r="G31" s="50">
        <v>0</v>
      </c>
      <c r="H31" s="49">
        <v>3</v>
      </c>
      <c r="W31" s="22">
        <v>2.9313504447006252E-2</v>
      </c>
      <c r="X31" s="22">
        <v>0.98886830769118483</v>
      </c>
      <c r="Y31" s="22">
        <v>0.24676177603351304</v>
      </c>
      <c r="Z31" s="22">
        <v>2.4946823585895402E-2</v>
      </c>
      <c r="AC31" s="22">
        <v>2.9313504447006252E-2</v>
      </c>
      <c r="AD31" s="22">
        <v>0.98886830769118483</v>
      </c>
      <c r="AE31" s="22">
        <v>0.24676177603351304</v>
      </c>
      <c r="AF31" s="22">
        <v>2.4946823585895402E-2</v>
      </c>
    </row>
    <row r="32" spans="1:32" x14ac:dyDescent="0.25">
      <c r="A32" s="62" t="s">
        <v>7</v>
      </c>
      <c r="B32" s="62" t="s">
        <v>33</v>
      </c>
      <c r="C32" s="62" t="s">
        <v>25</v>
      </c>
      <c r="D32" s="62">
        <v>2</v>
      </c>
      <c r="E32" s="70">
        <v>0</v>
      </c>
      <c r="F32" s="50">
        <v>0</v>
      </c>
      <c r="G32" s="50">
        <v>0</v>
      </c>
      <c r="H32" s="49">
        <v>3</v>
      </c>
      <c r="W32" s="22">
        <v>2.9313504447006252E-2</v>
      </c>
      <c r="X32" s="22">
        <v>0.98886830769118483</v>
      </c>
      <c r="Y32" s="22">
        <v>0.24676177603351304</v>
      </c>
      <c r="Z32" s="22">
        <v>2.4946823585895402E-2</v>
      </c>
      <c r="AC32" s="22">
        <v>2.9313504447006252E-2</v>
      </c>
      <c r="AD32" s="22">
        <v>0.98886830769118483</v>
      </c>
      <c r="AE32" s="22">
        <v>0.24676177603351304</v>
      </c>
      <c r="AF32" s="22">
        <v>2.4946823585895402E-2</v>
      </c>
    </row>
    <row r="33" spans="1:32" x14ac:dyDescent="0.25">
      <c r="A33" s="62" t="s">
        <v>7</v>
      </c>
      <c r="B33" s="62" t="s">
        <v>33</v>
      </c>
      <c r="C33" s="62" t="s">
        <v>26</v>
      </c>
      <c r="D33" s="62">
        <v>2</v>
      </c>
      <c r="E33" s="70">
        <v>0</v>
      </c>
      <c r="F33" s="50">
        <v>0</v>
      </c>
      <c r="G33" s="50">
        <v>0</v>
      </c>
      <c r="H33" s="49">
        <v>3</v>
      </c>
      <c r="W33" s="22">
        <v>2.9313504447006252E-2</v>
      </c>
      <c r="X33" s="22">
        <v>0.98886830769118483</v>
      </c>
      <c r="Y33" s="22">
        <v>0.24676177603351304</v>
      </c>
      <c r="Z33" s="22">
        <v>2.4946823585895402E-2</v>
      </c>
      <c r="AC33" s="22">
        <v>2.9313504447006252E-2</v>
      </c>
      <c r="AD33" s="22">
        <v>0.98886830769118483</v>
      </c>
      <c r="AE33" s="22">
        <v>0.24676177603351304</v>
      </c>
      <c r="AF33" s="22">
        <v>2.4946823585895402E-2</v>
      </c>
    </row>
    <row r="34" spans="1:32" x14ac:dyDescent="0.25">
      <c r="A34" s="62" t="s">
        <v>7</v>
      </c>
      <c r="B34" s="62" t="s">
        <v>33</v>
      </c>
      <c r="C34" s="62" t="s">
        <v>27</v>
      </c>
      <c r="D34" s="62">
        <v>2</v>
      </c>
      <c r="E34" s="70">
        <v>0</v>
      </c>
      <c r="F34" s="50">
        <v>0</v>
      </c>
      <c r="G34" s="50">
        <v>0</v>
      </c>
      <c r="H34" s="49">
        <v>1</v>
      </c>
      <c r="W34" s="22">
        <v>2.7072261111004303E-2</v>
      </c>
      <c r="X34" s="22">
        <v>0.99326974021417935</v>
      </c>
      <c r="Y34" s="22">
        <v>0.42271430694594797</v>
      </c>
      <c r="Z34" s="22">
        <v>5.0595078365627634E-2</v>
      </c>
      <c r="AC34" s="22">
        <v>2.7072261111004303E-2</v>
      </c>
      <c r="AD34" s="22">
        <v>0.99326974021417935</v>
      </c>
      <c r="AE34" s="22">
        <v>0.42271430694594797</v>
      </c>
      <c r="AF34" s="22">
        <v>5.0595078365627634E-2</v>
      </c>
    </row>
    <row r="35" spans="1:32" x14ac:dyDescent="0.25">
      <c r="A35" s="62" t="s">
        <v>7</v>
      </c>
      <c r="B35" s="62" t="s">
        <v>33</v>
      </c>
      <c r="C35" s="62" t="s">
        <v>28</v>
      </c>
      <c r="D35" s="62">
        <v>2</v>
      </c>
      <c r="E35" s="70">
        <v>0</v>
      </c>
      <c r="F35" s="50">
        <v>0</v>
      </c>
      <c r="G35" s="50">
        <v>0</v>
      </c>
      <c r="H35" s="49">
        <v>1</v>
      </c>
      <c r="W35" s="22">
        <v>2.7072261111004303E-2</v>
      </c>
      <c r="X35" s="22">
        <v>0.99326974021417935</v>
      </c>
      <c r="Y35" s="22">
        <v>0.42271430694594797</v>
      </c>
      <c r="Z35" s="22">
        <v>5.0595078365627634E-2</v>
      </c>
      <c r="AC35" s="22">
        <v>2.7072261111004303E-2</v>
      </c>
      <c r="AD35" s="22">
        <v>0.99326974021417935</v>
      </c>
      <c r="AE35" s="22">
        <v>0.42271430694594797</v>
      </c>
      <c r="AF35" s="22">
        <v>5.0595078365627634E-2</v>
      </c>
    </row>
    <row r="36" spans="1:32" x14ac:dyDescent="0.25">
      <c r="A36" s="62" t="s">
        <v>7</v>
      </c>
      <c r="B36" s="62" t="s">
        <v>33</v>
      </c>
      <c r="C36" s="62" t="s">
        <v>29</v>
      </c>
      <c r="D36" s="62">
        <v>2</v>
      </c>
      <c r="E36" s="70">
        <v>0</v>
      </c>
      <c r="F36" s="50">
        <v>0</v>
      </c>
      <c r="G36" s="50">
        <v>0</v>
      </c>
      <c r="H36" s="49">
        <v>1</v>
      </c>
      <c r="W36" s="22">
        <v>2.7072261111004303E-2</v>
      </c>
      <c r="X36" s="22">
        <v>0.99326974021417935</v>
      </c>
      <c r="Y36" s="22">
        <v>0.42271430694594797</v>
      </c>
      <c r="Z36" s="22">
        <v>5.0595078365627634E-2</v>
      </c>
      <c r="AC36" s="22">
        <v>2.7072261111004303E-2</v>
      </c>
      <c r="AD36" s="22">
        <v>0.99326974021417935</v>
      </c>
      <c r="AE36" s="22">
        <v>0.42271430694594797</v>
      </c>
      <c r="AF36" s="22">
        <v>5.0595078365627634E-2</v>
      </c>
    </row>
    <row r="37" spans="1:32" x14ac:dyDescent="0.25">
      <c r="A37" s="62" t="s">
        <v>7</v>
      </c>
      <c r="B37" s="62" t="s">
        <v>33</v>
      </c>
      <c r="C37" s="62" t="s">
        <v>30</v>
      </c>
      <c r="D37" s="62">
        <v>2</v>
      </c>
      <c r="E37" s="70">
        <v>0</v>
      </c>
      <c r="F37" s="50">
        <v>0</v>
      </c>
      <c r="G37" s="50">
        <v>0</v>
      </c>
      <c r="H37" s="49">
        <v>1</v>
      </c>
      <c r="W37" s="22">
        <v>2.7072261111004303E-2</v>
      </c>
      <c r="X37" s="22">
        <v>0.99326974021417935</v>
      </c>
      <c r="Y37" s="22">
        <v>0.42271430694594797</v>
      </c>
      <c r="Z37" s="22">
        <v>5.0595078365627634E-2</v>
      </c>
      <c r="AC37" s="22">
        <v>2.7072261111004303E-2</v>
      </c>
      <c r="AD37" s="22">
        <v>0.99326974021417935</v>
      </c>
      <c r="AE37" s="22">
        <v>0.42271430694594797</v>
      </c>
      <c r="AF37" s="22">
        <v>5.0595078365627634E-2</v>
      </c>
    </row>
    <row r="38" spans="1:32" x14ac:dyDescent="0.25">
      <c r="A38" s="62" t="s">
        <v>33</v>
      </c>
      <c r="B38" s="62" t="s">
        <v>8</v>
      </c>
      <c r="C38" s="62" t="s">
        <v>19</v>
      </c>
      <c r="D38" s="62">
        <v>2</v>
      </c>
      <c r="E38" s="70">
        <v>0</v>
      </c>
      <c r="F38" s="50">
        <v>0</v>
      </c>
      <c r="G38" s="50">
        <v>0</v>
      </c>
      <c r="H38" s="49">
        <v>1</v>
      </c>
      <c r="W38" s="22">
        <v>2.7072261111004303E-2</v>
      </c>
      <c r="X38" s="22">
        <v>0.99326974021417935</v>
      </c>
      <c r="Y38" s="22">
        <v>0.42271430694594797</v>
      </c>
      <c r="Z38" s="22">
        <v>5.0595078365627634E-2</v>
      </c>
      <c r="AC38" s="22">
        <v>2.7072261111004303E-2</v>
      </c>
      <c r="AD38" s="22">
        <v>0.99326974021417935</v>
      </c>
      <c r="AE38" s="22">
        <v>0.42271430694594797</v>
      </c>
      <c r="AF38" s="22">
        <v>5.0595078365627634E-2</v>
      </c>
    </row>
    <row r="39" spans="1:32" x14ac:dyDescent="0.25">
      <c r="A39" s="62" t="s">
        <v>33</v>
      </c>
      <c r="B39" s="62" t="s">
        <v>8</v>
      </c>
      <c r="C39" s="62" t="s">
        <v>20</v>
      </c>
      <c r="D39" s="62">
        <v>2</v>
      </c>
      <c r="E39" s="70">
        <v>0</v>
      </c>
      <c r="F39" s="50">
        <v>0</v>
      </c>
      <c r="G39" s="50">
        <v>0</v>
      </c>
      <c r="H39" s="49">
        <v>1</v>
      </c>
      <c r="W39" s="22">
        <v>2.7072261111004303E-2</v>
      </c>
      <c r="X39" s="22">
        <v>0.99326974021417935</v>
      </c>
      <c r="Y39" s="22">
        <v>0.42271430694594797</v>
      </c>
      <c r="Z39" s="22">
        <v>5.0595078365627634E-2</v>
      </c>
      <c r="AC39" s="22">
        <v>2.7072261111004303E-2</v>
      </c>
      <c r="AD39" s="22">
        <v>0.99326974021417935</v>
      </c>
      <c r="AE39" s="22">
        <v>0.42271430694594797</v>
      </c>
      <c r="AF39" s="22">
        <v>5.0595078365627634E-2</v>
      </c>
    </row>
    <row r="40" spans="1:32" x14ac:dyDescent="0.25">
      <c r="A40" s="62" t="s">
        <v>33</v>
      </c>
      <c r="B40" s="62" t="s">
        <v>8</v>
      </c>
      <c r="C40" s="62" t="s">
        <v>21</v>
      </c>
      <c r="D40" s="62">
        <v>2</v>
      </c>
      <c r="E40" s="70">
        <v>0</v>
      </c>
      <c r="F40" s="50">
        <v>0</v>
      </c>
      <c r="G40" s="50">
        <v>0</v>
      </c>
      <c r="H40" s="49">
        <v>3</v>
      </c>
      <c r="W40" s="22">
        <v>2.7072261111004303E-2</v>
      </c>
      <c r="X40" s="22">
        <v>0.99326974021417935</v>
      </c>
      <c r="Y40" s="22">
        <v>0.42271430694594797</v>
      </c>
      <c r="Z40" s="22">
        <v>5.0595078365627634E-2</v>
      </c>
      <c r="AC40" s="22">
        <v>2.7072261111004303E-2</v>
      </c>
      <c r="AD40" s="22">
        <v>0.99326974021417935</v>
      </c>
      <c r="AE40" s="22">
        <v>0.42271430694594797</v>
      </c>
      <c r="AF40" s="22">
        <v>5.0595078365627634E-2</v>
      </c>
    </row>
    <row r="41" spans="1:32" x14ac:dyDescent="0.25">
      <c r="A41" s="62" t="s">
        <v>33</v>
      </c>
      <c r="B41" s="62" t="s">
        <v>8</v>
      </c>
      <c r="C41" s="62" t="s">
        <v>22</v>
      </c>
      <c r="D41" s="62">
        <v>2</v>
      </c>
      <c r="E41" s="70">
        <v>0</v>
      </c>
      <c r="F41" s="50">
        <v>0</v>
      </c>
      <c r="G41" s="50">
        <v>0</v>
      </c>
      <c r="H41" s="49">
        <v>3</v>
      </c>
      <c r="W41" s="22">
        <v>2.9313504447006252E-2</v>
      </c>
      <c r="X41" s="22">
        <v>0.98886830769118483</v>
      </c>
      <c r="Y41" s="22">
        <v>0.24676177603351304</v>
      </c>
      <c r="Z41" s="22">
        <v>2.4946823585895402E-2</v>
      </c>
      <c r="AC41" s="22">
        <v>2.9313504447006252E-2</v>
      </c>
      <c r="AD41" s="22">
        <v>0.98886830769118483</v>
      </c>
      <c r="AE41" s="22">
        <v>0.24676177603351304</v>
      </c>
      <c r="AF41" s="22">
        <v>2.4946823585895402E-2</v>
      </c>
    </row>
    <row r="42" spans="1:32" x14ac:dyDescent="0.25">
      <c r="A42" s="62" t="s">
        <v>33</v>
      </c>
      <c r="B42" s="62" t="s">
        <v>8</v>
      </c>
      <c r="C42" s="62" t="s">
        <v>23</v>
      </c>
      <c r="D42" s="62">
        <v>2</v>
      </c>
      <c r="E42" s="70">
        <v>0</v>
      </c>
      <c r="F42" s="50">
        <v>0</v>
      </c>
      <c r="G42" s="50">
        <v>0</v>
      </c>
      <c r="H42" s="49">
        <v>3</v>
      </c>
      <c r="W42" s="22">
        <v>2.9313504447006252E-2</v>
      </c>
      <c r="X42" s="22">
        <v>0.98886830769118483</v>
      </c>
      <c r="Y42" s="22">
        <v>0.24676177603351304</v>
      </c>
      <c r="Z42" s="22">
        <v>2.4946823585895402E-2</v>
      </c>
      <c r="AC42" s="22">
        <v>2.9313504447006252E-2</v>
      </c>
      <c r="AD42" s="22">
        <v>0.98886830769118483</v>
      </c>
      <c r="AE42" s="22">
        <v>0.24676177603351304</v>
      </c>
      <c r="AF42" s="22">
        <v>2.4946823585895402E-2</v>
      </c>
    </row>
    <row r="43" spans="1:32" x14ac:dyDescent="0.25">
      <c r="A43" s="62" t="s">
        <v>33</v>
      </c>
      <c r="B43" s="62" t="s">
        <v>8</v>
      </c>
      <c r="C43" s="62" t="s">
        <v>24</v>
      </c>
      <c r="D43" s="62">
        <v>2</v>
      </c>
      <c r="E43" s="70">
        <v>0</v>
      </c>
      <c r="F43" s="50">
        <v>0</v>
      </c>
      <c r="G43" s="50">
        <v>0</v>
      </c>
      <c r="H43" s="49">
        <v>3</v>
      </c>
      <c r="W43" s="22">
        <v>2.9313504447006252E-2</v>
      </c>
      <c r="X43" s="22">
        <v>0.98886830769118483</v>
      </c>
      <c r="Y43" s="22">
        <v>0.24676177603351304</v>
      </c>
      <c r="Z43" s="22">
        <v>2.4946823585895402E-2</v>
      </c>
      <c r="AC43" s="22">
        <v>2.9313504447006252E-2</v>
      </c>
      <c r="AD43" s="22">
        <v>0.98886830769118483</v>
      </c>
      <c r="AE43" s="22">
        <v>0.24676177603351304</v>
      </c>
      <c r="AF43" s="22">
        <v>2.4946823585895402E-2</v>
      </c>
    </row>
    <row r="44" spans="1:32" x14ac:dyDescent="0.25">
      <c r="A44" s="62" t="s">
        <v>33</v>
      </c>
      <c r="B44" s="62" t="s">
        <v>8</v>
      </c>
      <c r="C44" s="62" t="s">
        <v>25</v>
      </c>
      <c r="D44" s="62">
        <v>2</v>
      </c>
      <c r="E44" s="70">
        <v>0</v>
      </c>
      <c r="F44" s="50">
        <v>0</v>
      </c>
      <c r="G44" s="50">
        <v>0</v>
      </c>
      <c r="H44" s="49">
        <v>3</v>
      </c>
      <c r="W44" s="22">
        <v>2.9313504447006252E-2</v>
      </c>
      <c r="X44" s="22">
        <v>0.98886830769118483</v>
      </c>
      <c r="Y44" s="22">
        <v>0.24676177603351304</v>
      </c>
      <c r="Z44" s="22">
        <v>2.4946823585895402E-2</v>
      </c>
      <c r="AC44" s="22">
        <v>2.9313504447006252E-2</v>
      </c>
      <c r="AD44" s="22">
        <v>0.98886830769118483</v>
      </c>
      <c r="AE44" s="22">
        <v>0.24676177603351304</v>
      </c>
      <c r="AF44" s="22">
        <v>2.4946823585895402E-2</v>
      </c>
    </row>
    <row r="45" spans="1:32" x14ac:dyDescent="0.25">
      <c r="A45" s="62" t="s">
        <v>33</v>
      </c>
      <c r="B45" s="62" t="s">
        <v>8</v>
      </c>
      <c r="C45" s="62" t="s">
        <v>26</v>
      </c>
      <c r="D45" s="62">
        <v>2</v>
      </c>
      <c r="E45" s="70">
        <v>0</v>
      </c>
      <c r="F45" s="50">
        <v>0</v>
      </c>
      <c r="G45" s="50">
        <v>0</v>
      </c>
      <c r="H45" s="49">
        <v>3</v>
      </c>
      <c r="W45" s="22">
        <v>2.9313504447006252E-2</v>
      </c>
      <c r="X45" s="22">
        <v>0.98886830769118483</v>
      </c>
      <c r="Y45" s="22">
        <v>0.24676177603351304</v>
      </c>
      <c r="Z45" s="22">
        <v>2.4946823585895402E-2</v>
      </c>
      <c r="AC45" s="22">
        <v>2.9313504447006252E-2</v>
      </c>
      <c r="AD45" s="22">
        <v>0.98886830769118483</v>
      </c>
      <c r="AE45" s="22">
        <v>0.24676177603351304</v>
      </c>
      <c r="AF45" s="22">
        <v>2.4946823585895402E-2</v>
      </c>
    </row>
    <row r="46" spans="1:32" x14ac:dyDescent="0.25">
      <c r="A46" s="62" t="s">
        <v>33</v>
      </c>
      <c r="B46" s="62" t="s">
        <v>8</v>
      </c>
      <c r="C46" s="62" t="s">
        <v>27</v>
      </c>
      <c r="D46" s="62">
        <v>2</v>
      </c>
      <c r="E46" s="70">
        <v>0</v>
      </c>
      <c r="F46" s="50">
        <v>0</v>
      </c>
      <c r="G46" s="50">
        <v>0</v>
      </c>
      <c r="H46" s="49">
        <v>1</v>
      </c>
      <c r="W46" s="22">
        <v>2.7072261111004303E-2</v>
      </c>
      <c r="X46" s="22">
        <v>0.99326974021417935</v>
      </c>
      <c r="Y46" s="22">
        <v>0.42271430694594797</v>
      </c>
      <c r="Z46" s="22">
        <v>5.0595078365627634E-2</v>
      </c>
      <c r="AC46" s="22">
        <v>2.7072261111004303E-2</v>
      </c>
      <c r="AD46" s="22">
        <v>0.99326974021417935</v>
      </c>
      <c r="AE46" s="22">
        <v>0.42271430694594797</v>
      </c>
      <c r="AF46" s="22">
        <v>5.0595078365627634E-2</v>
      </c>
    </row>
    <row r="47" spans="1:32" x14ac:dyDescent="0.25">
      <c r="A47" s="62" t="s">
        <v>33</v>
      </c>
      <c r="B47" s="62" t="s">
        <v>8</v>
      </c>
      <c r="C47" s="62" t="s">
        <v>28</v>
      </c>
      <c r="D47" s="62">
        <v>2</v>
      </c>
      <c r="E47" s="70">
        <v>0</v>
      </c>
      <c r="F47" s="50">
        <v>0</v>
      </c>
      <c r="G47" s="50">
        <v>0</v>
      </c>
      <c r="H47" s="49">
        <v>1</v>
      </c>
      <c r="W47" s="22">
        <v>2.7072261111004303E-2</v>
      </c>
      <c r="X47" s="22">
        <v>0.99326974021417935</v>
      </c>
      <c r="Y47" s="22">
        <v>0.42271430694594797</v>
      </c>
      <c r="Z47" s="22">
        <v>5.0595078365627634E-2</v>
      </c>
      <c r="AC47" s="22">
        <v>2.7072261111004303E-2</v>
      </c>
      <c r="AD47" s="22">
        <v>0.99326974021417935</v>
      </c>
      <c r="AE47" s="22">
        <v>0.42271430694594797</v>
      </c>
      <c r="AF47" s="22">
        <v>5.0595078365627634E-2</v>
      </c>
    </row>
    <row r="48" spans="1:32" x14ac:dyDescent="0.25">
      <c r="A48" s="62" t="s">
        <v>33</v>
      </c>
      <c r="B48" s="62" t="s">
        <v>8</v>
      </c>
      <c r="C48" s="62" t="s">
        <v>29</v>
      </c>
      <c r="D48" s="62">
        <v>2</v>
      </c>
      <c r="E48" s="70">
        <v>0</v>
      </c>
      <c r="F48" s="50">
        <v>0</v>
      </c>
      <c r="G48" s="50">
        <v>0</v>
      </c>
      <c r="H48" s="49">
        <v>1</v>
      </c>
      <c r="W48" s="22">
        <v>2.7072261111004303E-2</v>
      </c>
      <c r="X48" s="22">
        <v>0.99326974021417935</v>
      </c>
      <c r="Y48" s="22">
        <v>0.42271430694594797</v>
      </c>
      <c r="Z48" s="22">
        <v>5.0595078365627634E-2</v>
      </c>
      <c r="AC48" s="22">
        <v>2.7072261111004303E-2</v>
      </c>
      <c r="AD48" s="22">
        <v>0.99326974021417935</v>
      </c>
      <c r="AE48" s="22">
        <v>0.42271430694594797</v>
      </c>
      <c r="AF48" s="22">
        <v>5.0595078365627634E-2</v>
      </c>
    </row>
    <row r="49" spans="1:32" x14ac:dyDescent="0.25">
      <c r="A49" s="62" t="s">
        <v>33</v>
      </c>
      <c r="B49" s="62" t="s">
        <v>8</v>
      </c>
      <c r="C49" s="62" t="s">
        <v>30</v>
      </c>
      <c r="D49" s="62">
        <v>2</v>
      </c>
      <c r="E49" s="70">
        <v>0</v>
      </c>
      <c r="F49" s="50">
        <v>0</v>
      </c>
      <c r="G49" s="50">
        <v>0</v>
      </c>
      <c r="H49" s="49">
        <v>1</v>
      </c>
      <c r="W49" s="22">
        <v>2.7072261111004303E-2</v>
      </c>
      <c r="X49" s="22">
        <v>0.99326974021417935</v>
      </c>
      <c r="Y49" s="22">
        <v>0.42271430694594797</v>
      </c>
      <c r="Z49" s="22">
        <v>5.0595078365627634E-2</v>
      </c>
      <c r="AC49" s="22">
        <v>2.7072261111004303E-2</v>
      </c>
      <c r="AD49" s="22">
        <v>0.99326974021417935</v>
      </c>
      <c r="AE49" s="22">
        <v>0.42271430694594797</v>
      </c>
      <c r="AF49" s="22">
        <v>5.0595078365627634E-2</v>
      </c>
    </row>
    <row r="50" spans="1:32" x14ac:dyDescent="0.25">
      <c r="A50" s="62" t="s">
        <v>8</v>
      </c>
      <c r="B50" s="62" t="s">
        <v>34</v>
      </c>
      <c r="C50" s="62" t="s">
        <v>19</v>
      </c>
      <c r="D50" s="62">
        <v>2</v>
      </c>
      <c r="E50" s="70">
        <v>0</v>
      </c>
      <c r="F50" s="50">
        <v>0</v>
      </c>
      <c r="G50" s="50">
        <v>0</v>
      </c>
      <c r="H50" s="49">
        <v>1</v>
      </c>
      <c r="W50" s="22">
        <v>2.7072261111004303E-2</v>
      </c>
      <c r="X50" s="22">
        <v>0.99326974021417935</v>
      </c>
      <c r="Y50" s="22">
        <v>0.42271430694594797</v>
      </c>
      <c r="Z50" s="22">
        <v>5.0595078365627634E-2</v>
      </c>
      <c r="AC50" s="22">
        <v>2.7072261111004303E-2</v>
      </c>
      <c r="AD50" s="22">
        <v>0.99326974021417935</v>
      </c>
      <c r="AE50" s="22">
        <v>0.42271430694594797</v>
      </c>
      <c r="AF50" s="22">
        <v>5.0595078365627634E-2</v>
      </c>
    </row>
    <row r="51" spans="1:32" x14ac:dyDescent="0.25">
      <c r="A51" s="62" t="s">
        <v>8</v>
      </c>
      <c r="B51" s="62" t="s">
        <v>34</v>
      </c>
      <c r="C51" s="62" t="s">
        <v>20</v>
      </c>
      <c r="D51" s="62">
        <v>2</v>
      </c>
      <c r="E51" s="70">
        <v>0</v>
      </c>
      <c r="F51" s="50">
        <v>0</v>
      </c>
      <c r="G51" s="50">
        <v>0</v>
      </c>
      <c r="H51" s="49">
        <v>1</v>
      </c>
      <c r="W51" s="22">
        <v>2.7072261111004303E-2</v>
      </c>
      <c r="X51" s="22">
        <v>0.99326974021417935</v>
      </c>
      <c r="Y51" s="22">
        <v>0.42271430694594797</v>
      </c>
      <c r="Z51" s="22">
        <v>5.0595078365627634E-2</v>
      </c>
      <c r="AC51" s="22">
        <v>2.7072261111004303E-2</v>
      </c>
      <c r="AD51" s="22">
        <v>0.99326974021417935</v>
      </c>
      <c r="AE51" s="22">
        <v>0.42271430694594797</v>
      </c>
      <c r="AF51" s="22">
        <v>5.0595078365627634E-2</v>
      </c>
    </row>
    <row r="52" spans="1:32" x14ac:dyDescent="0.25">
      <c r="A52" s="62" t="s">
        <v>8</v>
      </c>
      <c r="B52" s="62" t="s">
        <v>34</v>
      </c>
      <c r="C52" s="62" t="s">
        <v>21</v>
      </c>
      <c r="D52" s="62">
        <v>2</v>
      </c>
      <c r="E52" s="70">
        <v>0</v>
      </c>
      <c r="F52" s="50">
        <v>0</v>
      </c>
      <c r="G52" s="50">
        <v>0</v>
      </c>
      <c r="H52" s="49">
        <v>3</v>
      </c>
      <c r="W52" s="22">
        <v>2.7072261111004303E-2</v>
      </c>
      <c r="X52" s="22">
        <v>0.99326974021417935</v>
      </c>
      <c r="Y52" s="22">
        <v>0.42271430694594797</v>
      </c>
      <c r="Z52" s="22">
        <v>5.0595078365627634E-2</v>
      </c>
      <c r="AC52" s="22">
        <v>2.7072261111004303E-2</v>
      </c>
      <c r="AD52" s="22">
        <v>0.99326974021417935</v>
      </c>
      <c r="AE52" s="22">
        <v>0.42271430694594797</v>
      </c>
      <c r="AF52" s="22">
        <v>5.0595078365627634E-2</v>
      </c>
    </row>
    <row r="53" spans="1:32" x14ac:dyDescent="0.25">
      <c r="A53" s="62" t="s">
        <v>8</v>
      </c>
      <c r="B53" s="62" t="s">
        <v>34</v>
      </c>
      <c r="C53" s="62" t="s">
        <v>22</v>
      </c>
      <c r="D53" s="62">
        <v>2</v>
      </c>
      <c r="E53" s="70">
        <v>0</v>
      </c>
      <c r="F53" s="50">
        <v>0</v>
      </c>
      <c r="G53" s="50">
        <v>0</v>
      </c>
      <c r="H53" s="49">
        <v>3</v>
      </c>
      <c r="W53" s="22">
        <v>2.9313504447006252E-2</v>
      </c>
      <c r="X53" s="22">
        <v>0.98886830769118483</v>
      </c>
      <c r="Y53" s="22">
        <v>0.24676177603351304</v>
      </c>
      <c r="Z53" s="22">
        <v>2.4946823585895402E-2</v>
      </c>
      <c r="AC53" s="22">
        <v>2.9313504447006252E-2</v>
      </c>
      <c r="AD53" s="22">
        <v>0.98886830769118483</v>
      </c>
      <c r="AE53" s="22">
        <v>0.24676177603351304</v>
      </c>
      <c r="AF53" s="22">
        <v>2.4946823585895402E-2</v>
      </c>
    </row>
    <row r="54" spans="1:32" x14ac:dyDescent="0.25">
      <c r="A54" s="62" t="s">
        <v>8</v>
      </c>
      <c r="B54" s="62" t="s">
        <v>34</v>
      </c>
      <c r="C54" s="62" t="s">
        <v>23</v>
      </c>
      <c r="D54" s="62">
        <v>2</v>
      </c>
      <c r="E54" s="70">
        <v>0</v>
      </c>
      <c r="F54" s="50">
        <v>0</v>
      </c>
      <c r="G54" s="50">
        <v>0</v>
      </c>
      <c r="H54" s="49">
        <v>3</v>
      </c>
      <c r="W54" s="22">
        <v>2.9313504447006252E-2</v>
      </c>
      <c r="X54" s="22">
        <v>0.98886830769118483</v>
      </c>
      <c r="Y54" s="22">
        <v>0.24676177603351304</v>
      </c>
      <c r="Z54" s="22">
        <v>2.4946823585895402E-2</v>
      </c>
      <c r="AC54" s="22">
        <v>2.9313504447006252E-2</v>
      </c>
      <c r="AD54" s="22">
        <v>0.98886830769118483</v>
      </c>
      <c r="AE54" s="22">
        <v>0.24676177603351304</v>
      </c>
      <c r="AF54" s="22">
        <v>2.4946823585895402E-2</v>
      </c>
    </row>
    <row r="55" spans="1:32" x14ac:dyDescent="0.25">
      <c r="A55" s="62" t="s">
        <v>8</v>
      </c>
      <c r="B55" s="62" t="s">
        <v>34</v>
      </c>
      <c r="C55" s="62" t="s">
        <v>24</v>
      </c>
      <c r="D55" s="62">
        <v>2</v>
      </c>
      <c r="E55" s="70">
        <v>0</v>
      </c>
      <c r="F55" s="50">
        <v>0</v>
      </c>
      <c r="G55" s="50">
        <v>0</v>
      </c>
      <c r="H55" s="49">
        <v>3</v>
      </c>
      <c r="W55" s="22">
        <v>2.9313504447006252E-2</v>
      </c>
      <c r="X55" s="22">
        <v>0.98886830769118483</v>
      </c>
      <c r="Y55" s="22">
        <v>0.24676177603351304</v>
      </c>
      <c r="Z55" s="22">
        <v>2.4946823585895402E-2</v>
      </c>
      <c r="AC55" s="22">
        <v>2.9313504447006252E-2</v>
      </c>
      <c r="AD55" s="22">
        <v>0.98886830769118483</v>
      </c>
      <c r="AE55" s="22">
        <v>0.24676177603351304</v>
      </c>
      <c r="AF55" s="22">
        <v>2.4946823585895402E-2</v>
      </c>
    </row>
    <row r="56" spans="1:32" x14ac:dyDescent="0.25">
      <c r="A56" s="62" t="s">
        <v>8</v>
      </c>
      <c r="B56" s="62" t="s">
        <v>34</v>
      </c>
      <c r="C56" s="62" t="s">
        <v>25</v>
      </c>
      <c r="D56" s="62">
        <v>2</v>
      </c>
      <c r="E56" s="70">
        <v>0</v>
      </c>
      <c r="F56" s="50">
        <v>0</v>
      </c>
      <c r="G56" s="50">
        <v>0</v>
      </c>
      <c r="H56" s="49">
        <v>3</v>
      </c>
      <c r="W56" s="22">
        <v>2.9313504447006252E-2</v>
      </c>
      <c r="X56" s="22">
        <v>0.98886830769118483</v>
      </c>
      <c r="Y56" s="22">
        <v>0.24676177603351304</v>
      </c>
      <c r="Z56" s="22">
        <v>2.4946823585895402E-2</v>
      </c>
      <c r="AC56" s="22">
        <v>2.9313504447006252E-2</v>
      </c>
      <c r="AD56" s="22">
        <v>0.98886830769118483</v>
      </c>
      <c r="AE56" s="22">
        <v>0.24676177603351304</v>
      </c>
      <c r="AF56" s="22">
        <v>2.4946823585895402E-2</v>
      </c>
    </row>
    <row r="57" spans="1:32" x14ac:dyDescent="0.25">
      <c r="A57" s="62" t="s">
        <v>8</v>
      </c>
      <c r="B57" s="62" t="s">
        <v>34</v>
      </c>
      <c r="C57" s="62" t="s">
        <v>26</v>
      </c>
      <c r="D57" s="62">
        <v>2</v>
      </c>
      <c r="E57" s="70">
        <v>0</v>
      </c>
      <c r="F57" s="50">
        <v>0</v>
      </c>
      <c r="G57" s="50">
        <v>0</v>
      </c>
      <c r="H57" s="49">
        <v>3</v>
      </c>
      <c r="W57" s="22">
        <v>2.9313504447006252E-2</v>
      </c>
      <c r="X57" s="22">
        <v>0.98886830769118483</v>
      </c>
      <c r="Y57" s="22">
        <v>0.24676177603351304</v>
      </c>
      <c r="Z57" s="22">
        <v>2.4946823585895402E-2</v>
      </c>
      <c r="AC57" s="22">
        <v>2.9313504447006252E-2</v>
      </c>
      <c r="AD57" s="22">
        <v>0.98886830769118483</v>
      </c>
      <c r="AE57" s="22">
        <v>0.24676177603351304</v>
      </c>
      <c r="AF57" s="22">
        <v>2.4946823585895402E-2</v>
      </c>
    </row>
    <row r="58" spans="1:32" x14ac:dyDescent="0.25">
      <c r="A58" s="62" t="s">
        <v>8</v>
      </c>
      <c r="B58" s="62" t="s">
        <v>34</v>
      </c>
      <c r="C58" s="62" t="s">
        <v>27</v>
      </c>
      <c r="D58" s="62">
        <v>2</v>
      </c>
      <c r="E58" s="70">
        <v>0</v>
      </c>
      <c r="F58" s="50">
        <v>0</v>
      </c>
      <c r="G58" s="50">
        <v>0</v>
      </c>
      <c r="H58" s="49">
        <v>1</v>
      </c>
      <c r="W58" s="22">
        <v>2.7072261111004303E-2</v>
      </c>
      <c r="X58" s="22">
        <v>0.99326974021417935</v>
      </c>
      <c r="Y58" s="22">
        <v>0.42271430694594797</v>
      </c>
      <c r="Z58" s="22">
        <v>5.0595078365627634E-2</v>
      </c>
      <c r="AC58" s="22">
        <v>2.7072261111004303E-2</v>
      </c>
      <c r="AD58" s="22">
        <v>0.99326974021417935</v>
      </c>
      <c r="AE58" s="22">
        <v>0.42271430694594797</v>
      </c>
      <c r="AF58" s="22">
        <v>5.0595078365627634E-2</v>
      </c>
    </row>
    <row r="59" spans="1:32" x14ac:dyDescent="0.25">
      <c r="A59" s="62" t="s">
        <v>8</v>
      </c>
      <c r="B59" s="62" t="s">
        <v>34</v>
      </c>
      <c r="C59" s="62" t="s">
        <v>28</v>
      </c>
      <c r="D59" s="62">
        <v>2</v>
      </c>
      <c r="E59" s="70">
        <v>0</v>
      </c>
      <c r="F59" s="50">
        <v>0</v>
      </c>
      <c r="G59" s="50">
        <v>0</v>
      </c>
      <c r="H59" s="49">
        <v>1</v>
      </c>
      <c r="W59" s="22">
        <v>2.7072261111004303E-2</v>
      </c>
      <c r="X59" s="22">
        <v>0.99326974021417935</v>
      </c>
      <c r="Y59" s="22">
        <v>0.42271430694594797</v>
      </c>
      <c r="Z59" s="22">
        <v>5.0595078365627634E-2</v>
      </c>
      <c r="AC59" s="22">
        <v>2.7072261111004303E-2</v>
      </c>
      <c r="AD59" s="22">
        <v>0.99326974021417935</v>
      </c>
      <c r="AE59" s="22">
        <v>0.42271430694594797</v>
      </c>
      <c r="AF59" s="22">
        <v>5.0595078365627634E-2</v>
      </c>
    </row>
    <row r="60" spans="1:32" x14ac:dyDescent="0.25">
      <c r="A60" s="62" t="s">
        <v>8</v>
      </c>
      <c r="B60" s="62" t="s">
        <v>34</v>
      </c>
      <c r="C60" s="62" t="s">
        <v>29</v>
      </c>
      <c r="D60" s="62">
        <v>2</v>
      </c>
      <c r="E60" s="70">
        <v>0</v>
      </c>
      <c r="F60" s="50">
        <v>0</v>
      </c>
      <c r="G60" s="50">
        <v>0</v>
      </c>
      <c r="H60" s="49">
        <v>1</v>
      </c>
      <c r="W60" s="22">
        <v>2.7072261111004303E-2</v>
      </c>
      <c r="X60" s="22">
        <v>0.99326974021417935</v>
      </c>
      <c r="Y60" s="22">
        <v>0.42271430694594797</v>
      </c>
      <c r="Z60" s="22">
        <v>5.0595078365627634E-2</v>
      </c>
      <c r="AC60" s="22">
        <v>2.7072261111004303E-2</v>
      </c>
      <c r="AD60" s="22">
        <v>0.99326974021417935</v>
      </c>
      <c r="AE60" s="22">
        <v>0.42271430694594797</v>
      </c>
      <c r="AF60" s="22">
        <v>5.0595078365627634E-2</v>
      </c>
    </row>
    <row r="61" spans="1:32" x14ac:dyDescent="0.25">
      <c r="A61" s="62" t="s">
        <v>8</v>
      </c>
      <c r="B61" s="62" t="s">
        <v>34</v>
      </c>
      <c r="C61" s="62" t="s">
        <v>30</v>
      </c>
      <c r="D61" s="62">
        <v>2</v>
      </c>
      <c r="E61" s="70">
        <v>0</v>
      </c>
      <c r="F61" s="50">
        <v>0</v>
      </c>
      <c r="G61" s="50">
        <v>0</v>
      </c>
      <c r="H61" s="49">
        <v>1</v>
      </c>
      <c r="W61" s="22">
        <v>2.7072261111004303E-2</v>
      </c>
      <c r="X61" s="22">
        <v>0.99326974021417935</v>
      </c>
      <c r="Y61" s="22">
        <v>0.42271430694594797</v>
      </c>
      <c r="Z61" s="22">
        <v>5.0595078365627634E-2</v>
      </c>
      <c r="AC61" s="22">
        <v>2.7072261111004303E-2</v>
      </c>
      <c r="AD61" s="22">
        <v>0.99326974021417935</v>
      </c>
      <c r="AE61" s="22">
        <v>0.42271430694594797</v>
      </c>
      <c r="AF61" s="22">
        <v>5.0595078365627634E-2</v>
      </c>
    </row>
    <row r="62" spans="1:32" x14ac:dyDescent="0.25">
      <c r="A62" s="62" t="s">
        <v>32</v>
      </c>
      <c r="B62" s="62" t="s">
        <v>33</v>
      </c>
      <c r="C62" s="62" t="s">
        <v>19</v>
      </c>
      <c r="D62" s="62">
        <v>2</v>
      </c>
      <c r="E62" s="70">
        <v>0</v>
      </c>
      <c r="F62" s="50">
        <v>0</v>
      </c>
      <c r="G62" s="50">
        <v>0</v>
      </c>
      <c r="H62" s="49">
        <v>1</v>
      </c>
      <c r="W62" s="22">
        <v>2.7072261111004303E-2</v>
      </c>
      <c r="X62" s="22">
        <v>0.99326974021417935</v>
      </c>
      <c r="Y62" s="22">
        <v>0.42271430694594797</v>
      </c>
      <c r="Z62" s="22">
        <v>5.0595078365627634E-2</v>
      </c>
      <c r="AC62" s="22">
        <v>1.1877607920541323E-3</v>
      </c>
      <c r="AD62" s="22">
        <v>1.0039966489678811</v>
      </c>
      <c r="AE62" s="22">
        <v>0.48147111034433049</v>
      </c>
      <c r="AF62" s="22">
        <v>0.10105983856283134</v>
      </c>
    </row>
    <row r="63" spans="1:32" x14ac:dyDescent="0.25">
      <c r="A63" s="62" t="s">
        <v>32</v>
      </c>
      <c r="B63" s="62" t="s">
        <v>33</v>
      </c>
      <c r="C63" s="62" t="s">
        <v>20</v>
      </c>
      <c r="D63" s="62">
        <v>2</v>
      </c>
      <c r="E63" s="70">
        <v>0</v>
      </c>
      <c r="F63" s="50">
        <v>0</v>
      </c>
      <c r="G63" s="50">
        <v>0</v>
      </c>
      <c r="H63" s="49">
        <v>1</v>
      </c>
      <c r="W63" s="22">
        <v>2.7072261111004303E-2</v>
      </c>
      <c r="X63" s="22">
        <v>0.99326974021417935</v>
      </c>
      <c r="Y63" s="22">
        <v>0.42271430694594797</v>
      </c>
      <c r="Z63" s="22">
        <v>5.0595078365627634E-2</v>
      </c>
      <c r="AC63" s="22">
        <v>1.1877607920541323E-3</v>
      </c>
      <c r="AD63" s="22">
        <v>1.0039966489678811</v>
      </c>
      <c r="AE63" s="22">
        <v>0.48147111034433049</v>
      </c>
      <c r="AF63" s="22">
        <v>0.10105983856283134</v>
      </c>
    </row>
    <row r="64" spans="1:32" x14ac:dyDescent="0.25">
      <c r="A64" s="62" t="s">
        <v>32</v>
      </c>
      <c r="B64" s="62" t="s">
        <v>33</v>
      </c>
      <c r="C64" s="62" t="s">
        <v>21</v>
      </c>
      <c r="D64" s="62">
        <v>2</v>
      </c>
      <c r="E64" s="70">
        <v>0</v>
      </c>
      <c r="F64" s="50">
        <v>0</v>
      </c>
      <c r="G64" s="50">
        <v>0</v>
      </c>
      <c r="H64" s="49">
        <v>3</v>
      </c>
      <c r="W64" s="22">
        <v>2.7072261111004303E-2</v>
      </c>
      <c r="X64" s="22">
        <v>0.99326974021417935</v>
      </c>
      <c r="Y64" s="22">
        <v>0.42271430694594797</v>
      </c>
      <c r="Z64" s="22">
        <v>5.0595078365627634E-2</v>
      </c>
      <c r="AC64" s="22">
        <v>1.1877607920541323E-3</v>
      </c>
      <c r="AD64" s="22">
        <v>1.0039966489678811</v>
      </c>
      <c r="AE64" s="22">
        <v>0.48147111034433049</v>
      </c>
      <c r="AF64" s="22">
        <v>0.10105983856283134</v>
      </c>
    </row>
    <row r="65" spans="1:32" x14ac:dyDescent="0.25">
      <c r="A65" s="62" t="s">
        <v>32</v>
      </c>
      <c r="B65" s="62" t="s">
        <v>33</v>
      </c>
      <c r="C65" s="62" t="s">
        <v>22</v>
      </c>
      <c r="D65" s="62">
        <v>2</v>
      </c>
      <c r="E65" s="70">
        <v>0</v>
      </c>
      <c r="F65" s="50">
        <v>0</v>
      </c>
      <c r="G65" s="50">
        <v>0</v>
      </c>
      <c r="H65" s="49">
        <v>3</v>
      </c>
      <c r="W65" s="22">
        <v>2.9313504447006252E-2</v>
      </c>
      <c r="X65" s="22">
        <v>0.98886830769118483</v>
      </c>
      <c r="Y65" s="22">
        <v>0.24676177603351304</v>
      </c>
      <c r="Z65" s="22">
        <v>2.4946823585895402E-2</v>
      </c>
      <c r="AC65" s="22">
        <v>1.5942437461412402E-2</v>
      </c>
      <c r="AD65" s="22">
        <v>0.99091357130520463</v>
      </c>
      <c r="AE65" s="22">
        <v>0.16772169711848881</v>
      </c>
      <c r="AF65" s="22">
        <v>3.1354216893132524E-2</v>
      </c>
    </row>
    <row r="66" spans="1:32" x14ac:dyDescent="0.25">
      <c r="A66" s="62" t="s">
        <v>32</v>
      </c>
      <c r="B66" s="62" t="s">
        <v>33</v>
      </c>
      <c r="C66" s="62" t="s">
        <v>23</v>
      </c>
      <c r="D66" s="62">
        <v>2</v>
      </c>
      <c r="E66" s="70">
        <v>0</v>
      </c>
      <c r="F66" s="50">
        <v>0</v>
      </c>
      <c r="G66" s="50">
        <v>0</v>
      </c>
      <c r="H66" s="49">
        <v>3</v>
      </c>
      <c r="W66" s="22">
        <v>2.9313504447006252E-2</v>
      </c>
      <c r="X66" s="22">
        <v>0.98886830769118483</v>
      </c>
      <c r="Y66" s="22">
        <v>0.24676177603351304</v>
      </c>
      <c r="Z66" s="22">
        <v>2.4946823585895402E-2</v>
      </c>
      <c r="AC66" s="22">
        <v>1.5942437461412402E-2</v>
      </c>
      <c r="AD66" s="22">
        <v>0.99091357130520463</v>
      </c>
      <c r="AE66" s="22">
        <v>0.16772169711848881</v>
      </c>
      <c r="AF66" s="22">
        <v>3.1354216893132524E-2</v>
      </c>
    </row>
    <row r="67" spans="1:32" x14ac:dyDescent="0.25">
      <c r="A67" s="62" t="s">
        <v>32</v>
      </c>
      <c r="B67" s="62" t="s">
        <v>33</v>
      </c>
      <c r="C67" s="62" t="s">
        <v>24</v>
      </c>
      <c r="D67" s="62">
        <v>2</v>
      </c>
      <c r="E67" s="70">
        <v>0</v>
      </c>
      <c r="F67" s="50">
        <v>0</v>
      </c>
      <c r="G67" s="50">
        <v>0</v>
      </c>
      <c r="H67" s="49">
        <v>3</v>
      </c>
      <c r="W67" s="22">
        <v>2.9313504447006252E-2</v>
      </c>
      <c r="X67" s="22">
        <v>0.98886830769118483</v>
      </c>
      <c r="Y67" s="22">
        <v>0.24676177603351304</v>
      </c>
      <c r="Z67" s="22">
        <v>2.4946823585895402E-2</v>
      </c>
      <c r="AC67" s="22">
        <v>1.5942437461412402E-2</v>
      </c>
      <c r="AD67" s="22">
        <v>0.99091357130520463</v>
      </c>
      <c r="AE67" s="22">
        <v>0.16772169711848881</v>
      </c>
      <c r="AF67" s="22">
        <v>3.1354216893132524E-2</v>
      </c>
    </row>
    <row r="68" spans="1:32" x14ac:dyDescent="0.25">
      <c r="A68" s="62" t="s">
        <v>32</v>
      </c>
      <c r="B68" s="62" t="s">
        <v>33</v>
      </c>
      <c r="C68" s="62" t="s">
        <v>25</v>
      </c>
      <c r="D68" s="62">
        <v>2</v>
      </c>
      <c r="E68" s="70">
        <v>0</v>
      </c>
      <c r="F68" s="50">
        <v>0</v>
      </c>
      <c r="G68" s="50">
        <v>0</v>
      </c>
      <c r="H68" s="49">
        <v>3</v>
      </c>
      <c r="W68" s="22">
        <v>2.9313504447006252E-2</v>
      </c>
      <c r="X68" s="22">
        <v>0.98886830769118483</v>
      </c>
      <c r="Y68" s="22">
        <v>0.24676177603351304</v>
      </c>
      <c r="Z68" s="22">
        <v>2.4946823585895402E-2</v>
      </c>
      <c r="AC68" s="22">
        <v>1.5942437461412402E-2</v>
      </c>
      <c r="AD68" s="22">
        <v>0.99091357130520463</v>
      </c>
      <c r="AE68" s="22">
        <v>0.16772169711848881</v>
      </c>
      <c r="AF68" s="22">
        <v>3.1354216893132524E-2</v>
      </c>
    </row>
    <row r="69" spans="1:32" x14ac:dyDescent="0.25">
      <c r="A69" s="62" t="s">
        <v>32</v>
      </c>
      <c r="B69" s="62" t="s">
        <v>33</v>
      </c>
      <c r="C69" s="62" t="s">
        <v>26</v>
      </c>
      <c r="D69" s="62">
        <v>2</v>
      </c>
      <c r="E69" s="70">
        <v>0</v>
      </c>
      <c r="F69" s="50">
        <v>0</v>
      </c>
      <c r="G69" s="50">
        <v>0</v>
      </c>
      <c r="H69" s="49">
        <v>3</v>
      </c>
      <c r="W69" s="22">
        <v>2.9313504447006252E-2</v>
      </c>
      <c r="X69" s="22">
        <v>0.98886830769118483</v>
      </c>
      <c r="Y69" s="22">
        <v>0.24676177603351304</v>
      </c>
      <c r="Z69" s="22">
        <v>2.4946823585895402E-2</v>
      </c>
      <c r="AC69" s="22">
        <v>1.5942437461412402E-2</v>
      </c>
      <c r="AD69" s="22">
        <v>0.99091357130520463</v>
      </c>
      <c r="AE69" s="22">
        <v>0.16772169711848881</v>
      </c>
      <c r="AF69" s="22">
        <v>3.1354216893132524E-2</v>
      </c>
    </row>
    <row r="70" spans="1:32" x14ac:dyDescent="0.25">
      <c r="A70" s="62" t="s">
        <v>32</v>
      </c>
      <c r="B70" s="62" t="s">
        <v>33</v>
      </c>
      <c r="C70" s="62" t="s">
        <v>27</v>
      </c>
      <c r="D70" s="62">
        <v>2</v>
      </c>
      <c r="E70" s="70">
        <v>0</v>
      </c>
      <c r="F70" s="50">
        <v>0</v>
      </c>
      <c r="G70" s="50">
        <v>0</v>
      </c>
      <c r="H70" s="49">
        <v>1</v>
      </c>
      <c r="W70" s="22">
        <v>2.7072261111004303E-2</v>
      </c>
      <c r="X70" s="22">
        <v>0.99326974021417935</v>
      </c>
      <c r="Y70" s="22">
        <v>0.42271430694594797</v>
      </c>
      <c r="Z70" s="22">
        <v>5.0595078365627634E-2</v>
      </c>
      <c r="AC70" s="22">
        <v>1.1877607920541323E-3</v>
      </c>
      <c r="AD70" s="22">
        <v>1.0039966489678811</v>
      </c>
      <c r="AE70" s="22">
        <v>0.48147111034433049</v>
      </c>
      <c r="AF70" s="22">
        <v>0.10105983856283134</v>
      </c>
    </row>
    <row r="71" spans="1:32" x14ac:dyDescent="0.25">
      <c r="A71" s="62" t="s">
        <v>32</v>
      </c>
      <c r="B71" s="62" t="s">
        <v>33</v>
      </c>
      <c r="C71" s="62" t="s">
        <v>28</v>
      </c>
      <c r="D71" s="62">
        <v>2</v>
      </c>
      <c r="E71" s="70">
        <v>0</v>
      </c>
      <c r="F71" s="50">
        <v>0</v>
      </c>
      <c r="G71" s="50">
        <v>0</v>
      </c>
      <c r="H71" s="49">
        <v>1</v>
      </c>
      <c r="W71" s="22">
        <v>2.7072261111004303E-2</v>
      </c>
      <c r="X71" s="22">
        <v>0.99326974021417935</v>
      </c>
      <c r="Y71" s="22">
        <v>0.42271430694594797</v>
      </c>
      <c r="Z71" s="22">
        <v>5.0595078365627634E-2</v>
      </c>
      <c r="AC71" s="22">
        <v>1.1877607920541323E-3</v>
      </c>
      <c r="AD71" s="22">
        <v>1.0039966489678811</v>
      </c>
      <c r="AE71" s="22">
        <v>0.48147111034433049</v>
      </c>
      <c r="AF71" s="22">
        <v>0.10105983856283134</v>
      </c>
    </row>
    <row r="72" spans="1:32" x14ac:dyDescent="0.25">
      <c r="A72" s="62" t="s">
        <v>32</v>
      </c>
      <c r="B72" s="62" t="s">
        <v>33</v>
      </c>
      <c r="C72" s="62" t="s">
        <v>29</v>
      </c>
      <c r="D72" s="62">
        <v>2</v>
      </c>
      <c r="E72" s="70">
        <v>0</v>
      </c>
      <c r="F72" s="50">
        <v>0</v>
      </c>
      <c r="G72" s="50">
        <v>0</v>
      </c>
      <c r="H72" s="49">
        <v>1</v>
      </c>
      <c r="W72" s="22">
        <v>2.7072261111004303E-2</v>
      </c>
      <c r="X72" s="22">
        <v>0.99326974021417935</v>
      </c>
      <c r="Y72" s="22">
        <v>0.42271430694594797</v>
      </c>
      <c r="Z72" s="22">
        <v>5.0595078365627634E-2</v>
      </c>
      <c r="AC72" s="22">
        <v>1.1877607920541323E-3</v>
      </c>
      <c r="AD72" s="22">
        <v>1.0039966489678811</v>
      </c>
      <c r="AE72" s="22">
        <v>0.48147111034433049</v>
      </c>
      <c r="AF72" s="22">
        <v>0.10105983856283134</v>
      </c>
    </row>
    <row r="73" spans="1:32" x14ac:dyDescent="0.25">
      <c r="A73" s="62" t="s">
        <v>32</v>
      </c>
      <c r="B73" s="62" t="s">
        <v>33</v>
      </c>
      <c r="C73" s="62" t="s">
        <v>30</v>
      </c>
      <c r="D73" s="62">
        <v>2</v>
      </c>
      <c r="E73" s="70">
        <v>0</v>
      </c>
      <c r="F73" s="50">
        <v>0</v>
      </c>
      <c r="G73" s="50">
        <v>0</v>
      </c>
      <c r="H73" s="49">
        <v>1</v>
      </c>
      <c r="W73" s="22">
        <v>2.7072261111004303E-2</v>
      </c>
      <c r="X73" s="22">
        <v>0.99326974021417935</v>
      </c>
      <c r="Y73" s="22">
        <v>0.42271430694594797</v>
      </c>
      <c r="Z73" s="22">
        <v>5.0595078365627634E-2</v>
      </c>
      <c r="AC73" s="22">
        <v>1.1877607920541323E-3</v>
      </c>
      <c r="AD73" s="22">
        <v>1.0039966489678811</v>
      </c>
      <c r="AE73" s="22">
        <v>0.48147111034433049</v>
      </c>
      <c r="AF73" s="22">
        <v>0.10105983856283134</v>
      </c>
    </row>
    <row r="74" spans="1:32" x14ac:dyDescent="0.25">
      <c r="A74" s="62" t="s">
        <v>34</v>
      </c>
      <c r="B74" s="62" t="s">
        <v>36</v>
      </c>
      <c r="C74" s="62" t="s">
        <v>19</v>
      </c>
      <c r="D74" s="62">
        <v>2</v>
      </c>
      <c r="E74" s="70">
        <v>0</v>
      </c>
      <c r="F74" s="50">
        <v>0</v>
      </c>
      <c r="G74" s="50">
        <v>0</v>
      </c>
      <c r="H74" s="49">
        <v>1</v>
      </c>
      <c r="W74" s="22">
        <v>2.7072261111004303E-2</v>
      </c>
      <c r="X74" s="22">
        <v>0.99326974021417935</v>
      </c>
      <c r="Y74" s="22">
        <v>0.42271430694594797</v>
      </c>
      <c r="Z74" s="22">
        <v>5.0595078365627634E-2</v>
      </c>
      <c r="AC74" s="22">
        <v>2.7072261111004303E-2</v>
      </c>
      <c r="AD74" s="22">
        <v>0.99326974021417935</v>
      </c>
      <c r="AE74" s="22">
        <v>0.42271430694594797</v>
      </c>
      <c r="AF74" s="22">
        <v>5.0595078365627634E-2</v>
      </c>
    </row>
    <row r="75" spans="1:32" x14ac:dyDescent="0.25">
      <c r="A75" s="62" t="s">
        <v>34</v>
      </c>
      <c r="B75" s="62" t="s">
        <v>36</v>
      </c>
      <c r="C75" s="62" t="s">
        <v>20</v>
      </c>
      <c r="D75" s="62">
        <v>2</v>
      </c>
      <c r="E75" s="70">
        <v>0</v>
      </c>
      <c r="F75" s="50">
        <v>0</v>
      </c>
      <c r="G75" s="50">
        <v>0</v>
      </c>
      <c r="H75" s="49">
        <v>1</v>
      </c>
      <c r="W75" s="22">
        <v>2.7072261111004303E-2</v>
      </c>
      <c r="X75" s="22">
        <v>0.99326974021417935</v>
      </c>
      <c r="Y75" s="22">
        <v>0.42271430694594797</v>
      </c>
      <c r="Z75" s="22">
        <v>5.0595078365627634E-2</v>
      </c>
      <c r="AC75" s="22">
        <v>2.7072261111004303E-2</v>
      </c>
      <c r="AD75" s="22">
        <v>0.99326974021417935</v>
      </c>
      <c r="AE75" s="22">
        <v>0.42271430694594797</v>
      </c>
      <c r="AF75" s="22">
        <v>5.0595078365627634E-2</v>
      </c>
    </row>
    <row r="76" spans="1:32" x14ac:dyDescent="0.25">
      <c r="A76" s="62" t="s">
        <v>34</v>
      </c>
      <c r="B76" s="62" t="s">
        <v>36</v>
      </c>
      <c r="C76" s="62" t="s">
        <v>21</v>
      </c>
      <c r="D76" s="62">
        <v>2</v>
      </c>
      <c r="E76" s="70">
        <v>0</v>
      </c>
      <c r="F76" s="50">
        <v>0</v>
      </c>
      <c r="G76" s="50">
        <v>0</v>
      </c>
      <c r="H76" s="49">
        <v>3</v>
      </c>
      <c r="W76" s="22">
        <v>2.7072261111004303E-2</v>
      </c>
      <c r="X76" s="22">
        <v>0.99326974021417935</v>
      </c>
      <c r="Y76" s="22">
        <v>0.42271430694594797</v>
      </c>
      <c r="Z76" s="22">
        <v>5.0595078365627634E-2</v>
      </c>
      <c r="AC76" s="22">
        <v>2.7072261111004303E-2</v>
      </c>
      <c r="AD76" s="22">
        <v>0.99326974021417935</v>
      </c>
      <c r="AE76" s="22">
        <v>0.42271430694594797</v>
      </c>
      <c r="AF76" s="22">
        <v>5.0595078365627634E-2</v>
      </c>
    </row>
    <row r="77" spans="1:32" x14ac:dyDescent="0.25">
      <c r="A77" s="62" t="s">
        <v>34</v>
      </c>
      <c r="B77" s="62" t="s">
        <v>36</v>
      </c>
      <c r="C77" s="62" t="s">
        <v>22</v>
      </c>
      <c r="D77" s="62">
        <v>2</v>
      </c>
      <c r="E77" s="70">
        <v>0</v>
      </c>
      <c r="F77" s="50">
        <v>0</v>
      </c>
      <c r="G77" s="50">
        <v>0</v>
      </c>
      <c r="H77" s="49">
        <v>3</v>
      </c>
      <c r="W77" s="22">
        <v>2.9313504447006252E-2</v>
      </c>
      <c r="X77" s="22">
        <v>0.98886830769118483</v>
      </c>
      <c r="Y77" s="22">
        <v>0.24676177603351304</v>
      </c>
      <c r="Z77" s="22">
        <v>2.4946823585895402E-2</v>
      </c>
      <c r="AC77" s="22">
        <v>2.9313504447006252E-2</v>
      </c>
      <c r="AD77" s="22">
        <v>0.98886830769118483</v>
      </c>
      <c r="AE77" s="22">
        <v>0.24676177603351304</v>
      </c>
      <c r="AF77" s="22">
        <v>2.4946823585895402E-2</v>
      </c>
    </row>
    <row r="78" spans="1:32" x14ac:dyDescent="0.25">
      <c r="A78" s="62" t="s">
        <v>34</v>
      </c>
      <c r="B78" s="62" t="s">
        <v>36</v>
      </c>
      <c r="C78" s="62" t="s">
        <v>23</v>
      </c>
      <c r="D78" s="62">
        <v>2</v>
      </c>
      <c r="E78" s="70">
        <v>0</v>
      </c>
      <c r="F78" s="50">
        <v>0</v>
      </c>
      <c r="G78" s="50">
        <v>0</v>
      </c>
      <c r="H78" s="49">
        <v>3</v>
      </c>
      <c r="W78" s="22">
        <v>2.9313504447006252E-2</v>
      </c>
      <c r="X78" s="22">
        <v>0.98886830769118483</v>
      </c>
      <c r="Y78" s="22">
        <v>0.24676177603351304</v>
      </c>
      <c r="Z78" s="22">
        <v>2.4946823585895402E-2</v>
      </c>
      <c r="AC78" s="22">
        <v>2.9313504447006252E-2</v>
      </c>
      <c r="AD78" s="22">
        <v>0.98886830769118483</v>
      </c>
      <c r="AE78" s="22">
        <v>0.24676177603351304</v>
      </c>
      <c r="AF78" s="22">
        <v>2.4946823585895402E-2</v>
      </c>
    </row>
    <row r="79" spans="1:32" x14ac:dyDescent="0.25">
      <c r="A79" s="62" t="s">
        <v>34</v>
      </c>
      <c r="B79" s="62" t="s">
        <v>36</v>
      </c>
      <c r="C79" s="62" t="s">
        <v>24</v>
      </c>
      <c r="D79" s="62">
        <v>2</v>
      </c>
      <c r="E79" s="70">
        <v>0</v>
      </c>
      <c r="F79" s="50">
        <v>0</v>
      </c>
      <c r="G79" s="50">
        <v>0</v>
      </c>
      <c r="H79" s="49">
        <v>3</v>
      </c>
      <c r="W79" s="22">
        <v>2.9313504447006252E-2</v>
      </c>
      <c r="X79" s="22">
        <v>0.98886830769118483</v>
      </c>
      <c r="Y79" s="22">
        <v>0.24676177603351304</v>
      </c>
      <c r="Z79" s="22">
        <v>2.4946823585895402E-2</v>
      </c>
      <c r="AC79" s="22">
        <v>2.9313504447006252E-2</v>
      </c>
      <c r="AD79" s="22">
        <v>0.98886830769118483</v>
      </c>
      <c r="AE79" s="22">
        <v>0.24676177603351304</v>
      </c>
      <c r="AF79" s="22">
        <v>2.4946823585895402E-2</v>
      </c>
    </row>
    <row r="80" spans="1:32" x14ac:dyDescent="0.25">
      <c r="A80" s="62" t="s">
        <v>34</v>
      </c>
      <c r="B80" s="62" t="s">
        <v>36</v>
      </c>
      <c r="C80" s="62" t="s">
        <v>25</v>
      </c>
      <c r="D80" s="62">
        <v>2</v>
      </c>
      <c r="E80" s="70">
        <v>0</v>
      </c>
      <c r="F80" s="50">
        <v>0</v>
      </c>
      <c r="G80" s="50">
        <v>0</v>
      </c>
      <c r="H80" s="49">
        <v>3</v>
      </c>
      <c r="W80" s="22">
        <v>2.9313504447006252E-2</v>
      </c>
      <c r="X80" s="22">
        <v>0.98886830769118483</v>
      </c>
      <c r="Y80" s="22">
        <v>0.24676177603351304</v>
      </c>
      <c r="Z80" s="22">
        <v>2.4946823585895402E-2</v>
      </c>
      <c r="AC80" s="22">
        <v>2.9313504447006252E-2</v>
      </c>
      <c r="AD80" s="22">
        <v>0.98886830769118483</v>
      </c>
      <c r="AE80" s="22">
        <v>0.24676177603351304</v>
      </c>
      <c r="AF80" s="22">
        <v>2.4946823585895402E-2</v>
      </c>
    </row>
    <row r="81" spans="1:32" x14ac:dyDescent="0.25">
      <c r="A81" s="62" t="s">
        <v>34</v>
      </c>
      <c r="B81" s="62" t="s">
        <v>36</v>
      </c>
      <c r="C81" s="62" t="s">
        <v>26</v>
      </c>
      <c r="D81" s="62">
        <v>2</v>
      </c>
      <c r="E81" s="70">
        <v>0</v>
      </c>
      <c r="F81" s="50">
        <v>0</v>
      </c>
      <c r="G81" s="50">
        <v>0</v>
      </c>
      <c r="H81" s="49">
        <v>3</v>
      </c>
      <c r="W81" s="22">
        <v>2.9313504447006252E-2</v>
      </c>
      <c r="X81" s="22">
        <v>0.98886830769118483</v>
      </c>
      <c r="Y81" s="22">
        <v>0.24676177603351304</v>
      </c>
      <c r="Z81" s="22">
        <v>2.4946823585895402E-2</v>
      </c>
      <c r="AC81" s="22">
        <v>2.9313504447006252E-2</v>
      </c>
      <c r="AD81" s="22">
        <v>0.98886830769118483</v>
      </c>
      <c r="AE81" s="22">
        <v>0.24676177603351304</v>
      </c>
      <c r="AF81" s="22">
        <v>2.4946823585895402E-2</v>
      </c>
    </row>
    <row r="82" spans="1:32" x14ac:dyDescent="0.25">
      <c r="A82" s="62" t="s">
        <v>34</v>
      </c>
      <c r="B82" s="62" t="s">
        <v>36</v>
      </c>
      <c r="C82" s="62" t="s">
        <v>27</v>
      </c>
      <c r="D82" s="62">
        <v>2</v>
      </c>
      <c r="E82" s="70">
        <v>0</v>
      </c>
      <c r="F82" s="50">
        <v>0</v>
      </c>
      <c r="G82" s="50">
        <v>0</v>
      </c>
      <c r="H82" s="49">
        <v>1</v>
      </c>
      <c r="W82" s="22">
        <v>2.7072261111004303E-2</v>
      </c>
      <c r="X82" s="22">
        <v>0.99326974021417935</v>
      </c>
      <c r="Y82" s="22">
        <v>0.42271430694594797</v>
      </c>
      <c r="Z82" s="22">
        <v>5.0595078365627634E-2</v>
      </c>
      <c r="AC82" s="22">
        <v>2.7072261111004303E-2</v>
      </c>
      <c r="AD82" s="22">
        <v>0.99326974021417935</v>
      </c>
      <c r="AE82" s="22">
        <v>0.42271430694594797</v>
      </c>
      <c r="AF82" s="22">
        <v>5.0595078365627634E-2</v>
      </c>
    </row>
    <row r="83" spans="1:32" x14ac:dyDescent="0.25">
      <c r="A83" s="62" t="s">
        <v>34</v>
      </c>
      <c r="B83" s="62" t="s">
        <v>36</v>
      </c>
      <c r="C83" s="62" t="s">
        <v>28</v>
      </c>
      <c r="D83" s="62">
        <v>2</v>
      </c>
      <c r="E83" s="70">
        <v>0</v>
      </c>
      <c r="F83" s="50">
        <v>0</v>
      </c>
      <c r="G83" s="50">
        <v>0</v>
      </c>
      <c r="H83" s="49">
        <v>1</v>
      </c>
      <c r="W83" s="22">
        <v>2.7072261111004303E-2</v>
      </c>
      <c r="X83" s="22">
        <v>0.99326974021417935</v>
      </c>
      <c r="Y83" s="22">
        <v>0.42271430694594797</v>
      </c>
      <c r="Z83" s="22">
        <v>5.0595078365627634E-2</v>
      </c>
      <c r="AC83" s="22">
        <v>2.7072261111004303E-2</v>
      </c>
      <c r="AD83" s="22">
        <v>0.99326974021417935</v>
      </c>
      <c r="AE83" s="22">
        <v>0.42271430694594797</v>
      </c>
      <c r="AF83" s="22">
        <v>5.0595078365627634E-2</v>
      </c>
    </row>
    <row r="84" spans="1:32" x14ac:dyDescent="0.25">
      <c r="A84" s="62" t="s">
        <v>34</v>
      </c>
      <c r="B84" s="62" t="s">
        <v>36</v>
      </c>
      <c r="C84" s="62" t="s">
        <v>29</v>
      </c>
      <c r="D84" s="62">
        <v>2</v>
      </c>
      <c r="E84" s="70">
        <v>0</v>
      </c>
      <c r="F84" s="50">
        <v>0</v>
      </c>
      <c r="G84" s="50">
        <v>0</v>
      </c>
      <c r="H84" s="49">
        <v>1</v>
      </c>
      <c r="W84" s="22">
        <v>2.7072261111004303E-2</v>
      </c>
      <c r="X84" s="22">
        <v>0.99326974021417935</v>
      </c>
      <c r="Y84" s="22">
        <v>0.42271430694594797</v>
      </c>
      <c r="Z84" s="22">
        <v>5.0595078365627634E-2</v>
      </c>
      <c r="AC84" s="22">
        <v>2.7072261111004303E-2</v>
      </c>
      <c r="AD84" s="22">
        <v>0.99326974021417935</v>
      </c>
      <c r="AE84" s="22">
        <v>0.42271430694594797</v>
      </c>
      <c r="AF84" s="22">
        <v>5.0595078365627634E-2</v>
      </c>
    </row>
    <row r="85" spans="1:32" x14ac:dyDescent="0.25">
      <c r="A85" s="62" t="s">
        <v>34</v>
      </c>
      <c r="B85" s="62" t="s">
        <v>36</v>
      </c>
      <c r="C85" s="62" t="s">
        <v>30</v>
      </c>
      <c r="D85" s="62">
        <v>2</v>
      </c>
      <c r="E85" s="70">
        <v>0</v>
      </c>
      <c r="F85" s="50">
        <v>0</v>
      </c>
      <c r="G85" s="50">
        <v>0</v>
      </c>
      <c r="H85" s="49">
        <v>1</v>
      </c>
      <c r="W85" s="22">
        <v>2.7072261111004303E-2</v>
      </c>
      <c r="X85" s="22">
        <v>0.99326974021417935</v>
      </c>
      <c r="Y85" s="22">
        <v>0.42271430694594797</v>
      </c>
      <c r="Z85" s="22">
        <v>5.0595078365627634E-2</v>
      </c>
      <c r="AC85" s="22">
        <v>2.7072261111004303E-2</v>
      </c>
      <c r="AD85" s="22">
        <v>0.99326974021417935</v>
      </c>
      <c r="AE85" s="22">
        <v>0.42271430694594797</v>
      </c>
      <c r="AF85" s="22">
        <v>5.0595078365627634E-2</v>
      </c>
    </row>
    <row r="86" spans="1:32" x14ac:dyDescent="0.25">
      <c r="A86" s="62" t="s">
        <v>36</v>
      </c>
      <c r="B86" s="62" t="s">
        <v>39</v>
      </c>
      <c r="C86" s="62" t="s">
        <v>19</v>
      </c>
      <c r="D86" s="62">
        <v>2</v>
      </c>
      <c r="E86" s="70">
        <v>0</v>
      </c>
      <c r="F86" s="50">
        <v>0</v>
      </c>
      <c r="G86" s="50">
        <v>0</v>
      </c>
      <c r="H86" s="49">
        <v>1</v>
      </c>
      <c r="W86" s="22">
        <v>2.7072261111004303E-2</v>
      </c>
      <c r="X86" s="22">
        <v>0.99326974021417935</v>
      </c>
      <c r="Y86" s="22">
        <v>0.42271430694594797</v>
      </c>
      <c r="Z86" s="22">
        <v>5.0595078365627634E-2</v>
      </c>
      <c r="AC86" s="22">
        <v>1.1877607920541323E-3</v>
      </c>
      <c r="AD86" s="22">
        <v>1.0039966489678811</v>
      </c>
      <c r="AE86" s="22">
        <v>0.48147111034433049</v>
      </c>
      <c r="AF86" s="22">
        <v>0.10105983856283134</v>
      </c>
    </row>
    <row r="87" spans="1:32" x14ac:dyDescent="0.25">
      <c r="A87" s="62" t="s">
        <v>36</v>
      </c>
      <c r="B87" s="62" t="s">
        <v>39</v>
      </c>
      <c r="C87" s="62" t="s">
        <v>20</v>
      </c>
      <c r="D87" s="62">
        <v>2</v>
      </c>
      <c r="E87" s="70">
        <v>0</v>
      </c>
      <c r="F87" s="50">
        <v>0</v>
      </c>
      <c r="G87" s="50">
        <v>0</v>
      </c>
      <c r="H87" s="49">
        <v>1</v>
      </c>
      <c r="W87" s="22">
        <v>2.7072261111004303E-2</v>
      </c>
      <c r="X87" s="22">
        <v>0.99326974021417935</v>
      </c>
      <c r="Y87" s="22">
        <v>0.42271430694594797</v>
      </c>
      <c r="Z87" s="22">
        <v>5.0595078365627634E-2</v>
      </c>
      <c r="AC87" s="22">
        <v>1.1877607920541323E-3</v>
      </c>
      <c r="AD87" s="22">
        <v>1.0039966489678811</v>
      </c>
      <c r="AE87" s="22">
        <v>0.48147111034433049</v>
      </c>
      <c r="AF87" s="22">
        <v>0.10105983856283134</v>
      </c>
    </row>
    <row r="88" spans="1:32" x14ac:dyDescent="0.25">
      <c r="A88" s="62" t="s">
        <v>36</v>
      </c>
      <c r="B88" s="62" t="s">
        <v>39</v>
      </c>
      <c r="C88" s="62" t="s">
        <v>21</v>
      </c>
      <c r="D88" s="62">
        <v>2</v>
      </c>
      <c r="E88" s="70">
        <v>0</v>
      </c>
      <c r="F88" s="50">
        <v>0</v>
      </c>
      <c r="G88" s="50">
        <v>0</v>
      </c>
      <c r="H88" s="49">
        <v>3</v>
      </c>
      <c r="W88" s="22">
        <v>2.7072261111004303E-2</v>
      </c>
      <c r="X88" s="22">
        <v>0.99326974021417935</v>
      </c>
      <c r="Y88" s="22">
        <v>0.42271430694594797</v>
      </c>
      <c r="Z88" s="22">
        <v>5.0595078365627634E-2</v>
      </c>
      <c r="AC88" s="22">
        <v>1.1877607920541323E-3</v>
      </c>
      <c r="AD88" s="22">
        <v>1.0039966489678811</v>
      </c>
      <c r="AE88" s="22">
        <v>0.48147111034433049</v>
      </c>
      <c r="AF88" s="22">
        <v>0.10105983856283134</v>
      </c>
    </row>
    <row r="89" spans="1:32" x14ac:dyDescent="0.25">
      <c r="A89" s="62" t="s">
        <v>36</v>
      </c>
      <c r="B89" s="62" t="s">
        <v>39</v>
      </c>
      <c r="C89" s="62" t="s">
        <v>22</v>
      </c>
      <c r="D89" s="62">
        <v>2</v>
      </c>
      <c r="E89" s="70">
        <v>0</v>
      </c>
      <c r="F89" s="50">
        <v>0</v>
      </c>
      <c r="G89" s="50">
        <v>0</v>
      </c>
      <c r="H89" s="49">
        <v>3</v>
      </c>
      <c r="W89" s="22">
        <v>2.9313504447006252E-2</v>
      </c>
      <c r="X89" s="22">
        <v>0.98886830769118483</v>
      </c>
      <c r="Y89" s="22">
        <v>0.24676177603351304</v>
      </c>
      <c r="Z89" s="22">
        <v>2.4946823585895402E-2</v>
      </c>
      <c r="AC89" s="22">
        <v>1.5942437461412402E-2</v>
      </c>
      <c r="AD89" s="22">
        <v>0.99091357130520463</v>
      </c>
      <c r="AE89" s="22">
        <v>0.16772169711848881</v>
      </c>
      <c r="AF89" s="22">
        <v>3.1354216893132524E-2</v>
      </c>
    </row>
    <row r="90" spans="1:32" x14ac:dyDescent="0.25">
      <c r="A90" s="62" t="s">
        <v>36</v>
      </c>
      <c r="B90" s="62" t="s">
        <v>39</v>
      </c>
      <c r="C90" s="62" t="s">
        <v>23</v>
      </c>
      <c r="D90" s="62">
        <v>2</v>
      </c>
      <c r="E90" s="70">
        <v>0</v>
      </c>
      <c r="F90" s="50">
        <v>0</v>
      </c>
      <c r="G90" s="50">
        <v>0</v>
      </c>
      <c r="H90" s="49">
        <v>3</v>
      </c>
      <c r="W90" s="22">
        <v>2.9313504447006252E-2</v>
      </c>
      <c r="X90" s="22">
        <v>0.98886830769118483</v>
      </c>
      <c r="Y90" s="22">
        <v>0.24676177603351304</v>
      </c>
      <c r="Z90" s="22">
        <v>2.4946823585895402E-2</v>
      </c>
      <c r="AC90" s="22">
        <v>1.5942437461412402E-2</v>
      </c>
      <c r="AD90" s="22">
        <v>0.99091357130520463</v>
      </c>
      <c r="AE90" s="22">
        <v>0.16772169711848881</v>
      </c>
      <c r="AF90" s="22">
        <v>3.1354216893132524E-2</v>
      </c>
    </row>
    <row r="91" spans="1:32" x14ac:dyDescent="0.25">
      <c r="A91" s="62" t="s">
        <v>36</v>
      </c>
      <c r="B91" s="62" t="s">
        <v>39</v>
      </c>
      <c r="C91" s="62" t="s">
        <v>24</v>
      </c>
      <c r="D91" s="62">
        <v>2</v>
      </c>
      <c r="E91" s="70">
        <v>0</v>
      </c>
      <c r="F91" s="50">
        <v>0</v>
      </c>
      <c r="G91" s="50">
        <v>0</v>
      </c>
      <c r="H91" s="49">
        <v>3</v>
      </c>
      <c r="W91" s="22">
        <v>2.9313504447006252E-2</v>
      </c>
      <c r="X91" s="22">
        <v>0.98886830769118483</v>
      </c>
      <c r="Y91" s="22">
        <v>0.24676177603351304</v>
      </c>
      <c r="Z91" s="22">
        <v>2.4946823585895402E-2</v>
      </c>
      <c r="AC91" s="22">
        <v>1.5942437461412402E-2</v>
      </c>
      <c r="AD91" s="22">
        <v>0.99091357130520463</v>
      </c>
      <c r="AE91" s="22">
        <v>0.16772169711848881</v>
      </c>
      <c r="AF91" s="22">
        <v>3.1354216893132524E-2</v>
      </c>
    </row>
    <row r="92" spans="1:32" x14ac:dyDescent="0.25">
      <c r="A92" s="62" t="s">
        <v>36</v>
      </c>
      <c r="B92" s="62" t="s">
        <v>39</v>
      </c>
      <c r="C92" s="62" t="s">
        <v>25</v>
      </c>
      <c r="D92" s="62">
        <v>2</v>
      </c>
      <c r="E92" s="70">
        <v>0</v>
      </c>
      <c r="F92" s="50">
        <v>0</v>
      </c>
      <c r="G92" s="50">
        <v>0</v>
      </c>
      <c r="H92" s="49">
        <v>3</v>
      </c>
      <c r="W92" s="22">
        <v>2.9313504447006252E-2</v>
      </c>
      <c r="X92" s="22">
        <v>0.98886830769118483</v>
      </c>
      <c r="Y92" s="22">
        <v>0.24676177603351304</v>
      </c>
      <c r="Z92" s="22">
        <v>2.4946823585895402E-2</v>
      </c>
      <c r="AC92" s="22">
        <v>1.5942437461412402E-2</v>
      </c>
      <c r="AD92" s="22">
        <v>0.99091357130520463</v>
      </c>
      <c r="AE92" s="22">
        <v>0.16772169711848881</v>
      </c>
      <c r="AF92" s="22">
        <v>3.1354216893132524E-2</v>
      </c>
    </row>
    <row r="93" spans="1:32" x14ac:dyDescent="0.25">
      <c r="A93" s="62" t="s">
        <v>36</v>
      </c>
      <c r="B93" s="62" t="s">
        <v>39</v>
      </c>
      <c r="C93" s="62" t="s">
        <v>26</v>
      </c>
      <c r="D93" s="62">
        <v>2</v>
      </c>
      <c r="E93" s="70">
        <v>0</v>
      </c>
      <c r="F93" s="50">
        <v>0</v>
      </c>
      <c r="G93" s="50">
        <v>0</v>
      </c>
      <c r="H93" s="49">
        <v>3</v>
      </c>
      <c r="W93" s="22">
        <v>2.9313504447006252E-2</v>
      </c>
      <c r="X93" s="22">
        <v>0.98886830769118483</v>
      </c>
      <c r="Y93" s="22">
        <v>0.24676177603351304</v>
      </c>
      <c r="Z93" s="22">
        <v>2.4946823585895402E-2</v>
      </c>
      <c r="AC93" s="22">
        <v>1.5942437461412402E-2</v>
      </c>
      <c r="AD93" s="22">
        <v>0.99091357130520463</v>
      </c>
      <c r="AE93" s="22">
        <v>0.16772169711848881</v>
      </c>
      <c r="AF93" s="22">
        <v>3.1354216893132524E-2</v>
      </c>
    </row>
    <row r="94" spans="1:32" x14ac:dyDescent="0.25">
      <c r="A94" s="62" t="s">
        <v>36</v>
      </c>
      <c r="B94" s="62" t="s">
        <v>39</v>
      </c>
      <c r="C94" s="62" t="s">
        <v>27</v>
      </c>
      <c r="D94" s="62">
        <v>2</v>
      </c>
      <c r="E94" s="70">
        <v>0</v>
      </c>
      <c r="F94" s="50">
        <v>0</v>
      </c>
      <c r="G94" s="50">
        <v>0</v>
      </c>
      <c r="H94" s="49">
        <v>1</v>
      </c>
      <c r="W94" s="22">
        <v>2.7072261111004303E-2</v>
      </c>
      <c r="X94" s="22">
        <v>0.99326974021417935</v>
      </c>
      <c r="Y94" s="22">
        <v>0.42271430694594797</v>
      </c>
      <c r="Z94" s="22">
        <v>5.0595078365627634E-2</v>
      </c>
      <c r="AC94" s="22">
        <v>1.1877607920541323E-3</v>
      </c>
      <c r="AD94" s="22">
        <v>1.0039966489678811</v>
      </c>
      <c r="AE94" s="22">
        <v>0.48147111034433049</v>
      </c>
      <c r="AF94" s="22">
        <v>0.10105983856283134</v>
      </c>
    </row>
    <row r="95" spans="1:32" x14ac:dyDescent="0.25">
      <c r="A95" s="62" t="s">
        <v>36</v>
      </c>
      <c r="B95" s="62" t="s">
        <v>39</v>
      </c>
      <c r="C95" s="62" t="s">
        <v>28</v>
      </c>
      <c r="D95" s="62">
        <v>2</v>
      </c>
      <c r="E95" s="70">
        <v>0</v>
      </c>
      <c r="F95" s="50">
        <v>0</v>
      </c>
      <c r="G95" s="50">
        <v>0</v>
      </c>
      <c r="H95" s="49">
        <v>1</v>
      </c>
      <c r="W95" s="22">
        <v>2.7072261111004303E-2</v>
      </c>
      <c r="X95" s="22">
        <v>0.99326974021417935</v>
      </c>
      <c r="Y95" s="22">
        <v>0.42271430694594797</v>
      </c>
      <c r="Z95" s="22">
        <v>5.0595078365627634E-2</v>
      </c>
      <c r="AC95" s="22">
        <v>1.1877607920541323E-3</v>
      </c>
      <c r="AD95" s="22">
        <v>1.0039966489678811</v>
      </c>
      <c r="AE95" s="22">
        <v>0.48147111034433049</v>
      </c>
      <c r="AF95" s="22">
        <v>0.10105983856283134</v>
      </c>
    </row>
    <row r="96" spans="1:32" x14ac:dyDescent="0.25">
      <c r="A96" s="62" t="s">
        <v>36</v>
      </c>
      <c r="B96" s="62" t="s">
        <v>39</v>
      </c>
      <c r="C96" s="62" t="s">
        <v>29</v>
      </c>
      <c r="D96" s="62">
        <v>2</v>
      </c>
      <c r="E96" s="70">
        <v>0</v>
      </c>
      <c r="F96" s="50">
        <v>0</v>
      </c>
      <c r="G96" s="50">
        <v>0</v>
      </c>
      <c r="H96" s="49">
        <v>1</v>
      </c>
      <c r="W96" s="22">
        <v>2.7072261111004303E-2</v>
      </c>
      <c r="X96" s="22">
        <v>0.99326974021417935</v>
      </c>
      <c r="Y96" s="22">
        <v>0.42271430694594797</v>
      </c>
      <c r="Z96" s="22">
        <v>5.0595078365627634E-2</v>
      </c>
      <c r="AC96" s="22">
        <v>1.1877607920541323E-3</v>
      </c>
      <c r="AD96" s="22">
        <v>1.0039966489678811</v>
      </c>
      <c r="AE96" s="22">
        <v>0.48147111034433049</v>
      </c>
      <c r="AF96" s="22">
        <v>0.10105983856283134</v>
      </c>
    </row>
    <row r="97" spans="1:32" x14ac:dyDescent="0.25">
      <c r="A97" s="62" t="s">
        <v>36</v>
      </c>
      <c r="B97" s="62" t="s">
        <v>39</v>
      </c>
      <c r="C97" s="62" t="s">
        <v>30</v>
      </c>
      <c r="D97" s="62">
        <v>2</v>
      </c>
      <c r="E97" s="70">
        <v>0</v>
      </c>
      <c r="F97" s="50">
        <v>0</v>
      </c>
      <c r="G97" s="50">
        <v>0</v>
      </c>
      <c r="H97" s="49">
        <v>1</v>
      </c>
      <c r="W97" s="22">
        <v>2.7072261111004303E-2</v>
      </c>
      <c r="X97" s="22">
        <v>0.99326974021417935</v>
      </c>
      <c r="Y97" s="22">
        <v>0.42271430694594797</v>
      </c>
      <c r="Z97" s="22">
        <v>5.0595078365627634E-2</v>
      </c>
      <c r="AC97" s="22">
        <v>1.1877607920541323E-3</v>
      </c>
      <c r="AD97" s="22">
        <v>1.0039966489678811</v>
      </c>
      <c r="AE97" s="22">
        <v>0.48147111034433049</v>
      </c>
      <c r="AF97" s="22">
        <v>0.10105983856283134</v>
      </c>
    </row>
    <row r="98" spans="1:32" x14ac:dyDescent="0.25">
      <c r="A98" s="62" t="s">
        <v>39</v>
      </c>
      <c r="B98" s="62" t="s">
        <v>41</v>
      </c>
      <c r="C98" s="62" t="s">
        <v>19</v>
      </c>
      <c r="D98" s="62">
        <v>2</v>
      </c>
      <c r="E98" s="70">
        <v>0</v>
      </c>
      <c r="F98" s="50">
        <v>0</v>
      </c>
      <c r="G98" s="50">
        <v>0</v>
      </c>
      <c r="H98" s="49">
        <v>1</v>
      </c>
      <c r="W98" s="22">
        <v>2.7072261111004303E-2</v>
      </c>
      <c r="X98" s="22">
        <v>0.99326974021417935</v>
      </c>
      <c r="Y98" s="22">
        <v>0.42271430694594797</v>
      </c>
      <c r="Z98" s="22">
        <v>5.0595078365627634E-2</v>
      </c>
      <c r="AC98" s="22">
        <v>1.1877607920541323E-3</v>
      </c>
      <c r="AD98" s="22">
        <v>1.0039966489678811</v>
      </c>
      <c r="AE98" s="22">
        <v>0.48147111034433049</v>
      </c>
      <c r="AF98" s="22">
        <v>0.10105983856283134</v>
      </c>
    </row>
    <row r="99" spans="1:32" x14ac:dyDescent="0.25">
      <c r="A99" s="62" t="s">
        <v>39</v>
      </c>
      <c r="B99" s="62" t="s">
        <v>41</v>
      </c>
      <c r="C99" s="62" t="s">
        <v>20</v>
      </c>
      <c r="D99" s="62">
        <v>2</v>
      </c>
      <c r="E99" s="70">
        <v>0</v>
      </c>
      <c r="F99" s="50">
        <v>0</v>
      </c>
      <c r="G99" s="50">
        <v>0</v>
      </c>
      <c r="H99" s="49">
        <v>1</v>
      </c>
      <c r="W99" s="22">
        <v>2.7072261111004303E-2</v>
      </c>
      <c r="X99" s="22">
        <v>0.99326974021417935</v>
      </c>
      <c r="Y99" s="22">
        <v>0.42271430694594797</v>
      </c>
      <c r="Z99" s="22">
        <v>5.0595078365627634E-2</v>
      </c>
      <c r="AC99" s="22">
        <v>1.1877607920541323E-3</v>
      </c>
      <c r="AD99" s="22">
        <v>1.0039966489678811</v>
      </c>
      <c r="AE99" s="22">
        <v>0.48147111034433049</v>
      </c>
      <c r="AF99" s="22">
        <v>0.10105983856283134</v>
      </c>
    </row>
    <row r="100" spans="1:32" x14ac:dyDescent="0.25">
      <c r="A100" s="62" t="s">
        <v>39</v>
      </c>
      <c r="B100" s="62" t="s">
        <v>41</v>
      </c>
      <c r="C100" s="62" t="s">
        <v>21</v>
      </c>
      <c r="D100" s="62">
        <v>2</v>
      </c>
      <c r="E100" s="70">
        <v>0</v>
      </c>
      <c r="F100" s="50">
        <v>0</v>
      </c>
      <c r="G100" s="50">
        <v>0</v>
      </c>
      <c r="H100" s="49">
        <v>3</v>
      </c>
      <c r="W100" s="22">
        <v>2.7072261111004303E-2</v>
      </c>
      <c r="X100" s="22">
        <v>0.99326974021417935</v>
      </c>
      <c r="Y100" s="22">
        <v>0.42271430694594797</v>
      </c>
      <c r="Z100" s="22">
        <v>5.0595078365627634E-2</v>
      </c>
      <c r="AC100" s="22">
        <v>1.1877607920541323E-3</v>
      </c>
      <c r="AD100" s="22">
        <v>1.0039966489678811</v>
      </c>
      <c r="AE100" s="22">
        <v>0.48147111034433049</v>
      </c>
      <c r="AF100" s="22">
        <v>0.10105983856283134</v>
      </c>
    </row>
    <row r="101" spans="1:32" x14ac:dyDescent="0.25">
      <c r="A101" s="62" t="s">
        <v>39</v>
      </c>
      <c r="B101" s="62" t="s">
        <v>41</v>
      </c>
      <c r="C101" s="62" t="s">
        <v>22</v>
      </c>
      <c r="D101" s="62">
        <v>2</v>
      </c>
      <c r="E101" s="70">
        <v>0</v>
      </c>
      <c r="F101" s="50">
        <v>0</v>
      </c>
      <c r="G101" s="50">
        <v>0</v>
      </c>
      <c r="H101" s="49">
        <v>3</v>
      </c>
      <c r="W101" s="22">
        <v>2.9313504447006252E-2</v>
      </c>
      <c r="X101" s="22">
        <v>0.98886830769118483</v>
      </c>
      <c r="Y101" s="22">
        <v>0.24676177603351304</v>
      </c>
      <c r="Z101" s="22">
        <v>2.4946823585895402E-2</v>
      </c>
      <c r="AC101" s="22">
        <v>1.5942437461412402E-2</v>
      </c>
      <c r="AD101" s="22">
        <v>0.99091357130520463</v>
      </c>
      <c r="AE101" s="22">
        <v>0.16772169711848881</v>
      </c>
      <c r="AF101" s="22">
        <v>3.1354216893132524E-2</v>
      </c>
    </row>
    <row r="102" spans="1:32" x14ac:dyDescent="0.25">
      <c r="A102" s="62" t="s">
        <v>39</v>
      </c>
      <c r="B102" s="62" t="s">
        <v>41</v>
      </c>
      <c r="C102" s="62" t="s">
        <v>23</v>
      </c>
      <c r="D102" s="62">
        <v>2</v>
      </c>
      <c r="E102" s="70">
        <v>0</v>
      </c>
      <c r="F102" s="50">
        <v>0</v>
      </c>
      <c r="G102" s="50">
        <v>0</v>
      </c>
      <c r="H102" s="49">
        <v>3</v>
      </c>
      <c r="W102" s="22">
        <v>2.9313504447006252E-2</v>
      </c>
      <c r="X102" s="22">
        <v>0.98886830769118483</v>
      </c>
      <c r="Y102" s="22">
        <v>0.24676177603351304</v>
      </c>
      <c r="Z102" s="22">
        <v>2.4946823585895402E-2</v>
      </c>
      <c r="AC102" s="22">
        <v>1.5942437461412402E-2</v>
      </c>
      <c r="AD102" s="22">
        <v>0.99091357130520463</v>
      </c>
      <c r="AE102" s="22">
        <v>0.16772169711848881</v>
      </c>
      <c r="AF102" s="22">
        <v>3.1354216893132524E-2</v>
      </c>
    </row>
    <row r="103" spans="1:32" x14ac:dyDescent="0.25">
      <c r="A103" s="62" t="s">
        <v>39</v>
      </c>
      <c r="B103" s="62" t="s">
        <v>41</v>
      </c>
      <c r="C103" s="62" t="s">
        <v>24</v>
      </c>
      <c r="D103" s="62">
        <v>2</v>
      </c>
      <c r="E103" s="70">
        <v>0</v>
      </c>
      <c r="F103" s="50">
        <v>0</v>
      </c>
      <c r="G103" s="50">
        <v>0</v>
      </c>
      <c r="H103" s="49">
        <v>3</v>
      </c>
      <c r="W103" s="22">
        <v>2.9313504447006252E-2</v>
      </c>
      <c r="X103" s="22">
        <v>0.98886830769118483</v>
      </c>
      <c r="Y103" s="22">
        <v>0.24676177603351304</v>
      </c>
      <c r="Z103" s="22">
        <v>2.4946823585895402E-2</v>
      </c>
      <c r="AC103" s="22">
        <v>1.5942437461412402E-2</v>
      </c>
      <c r="AD103" s="22">
        <v>0.99091357130520463</v>
      </c>
      <c r="AE103" s="22">
        <v>0.16772169711848881</v>
      </c>
      <c r="AF103" s="22">
        <v>3.1354216893132524E-2</v>
      </c>
    </row>
    <row r="104" spans="1:32" x14ac:dyDescent="0.25">
      <c r="A104" s="62" t="s">
        <v>39</v>
      </c>
      <c r="B104" s="62" t="s">
        <v>41</v>
      </c>
      <c r="C104" s="62" t="s">
        <v>25</v>
      </c>
      <c r="D104" s="62">
        <v>2</v>
      </c>
      <c r="E104" s="70">
        <v>0</v>
      </c>
      <c r="F104" s="50">
        <v>0</v>
      </c>
      <c r="G104" s="50">
        <v>0</v>
      </c>
      <c r="H104" s="49">
        <v>3</v>
      </c>
      <c r="W104" s="22">
        <v>2.9313504447006252E-2</v>
      </c>
      <c r="X104" s="22">
        <v>0.98886830769118483</v>
      </c>
      <c r="Y104" s="22">
        <v>0.24676177603351304</v>
      </c>
      <c r="Z104" s="22">
        <v>2.4946823585895402E-2</v>
      </c>
      <c r="AC104" s="22">
        <v>1.5942437461412402E-2</v>
      </c>
      <c r="AD104" s="22">
        <v>0.99091357130520463</v>
      </c>
      <c r="AE104" s="22">
        <v>0.16772169711848881</v>
      </c>
      <c r="AF104" s="22">
        <v>3.1354216893132524E-2</v>
      </c>
    </row>
    <row r="105" spans="1:32" x14ac:dyDescent="0.25">
      <c r="A105" s="62" t="s">
        <v>39</v>
      </c>
      <c r="B105" s="62" t="s">
        <v>41</v>
      </c>
      <c r="C105" s="62" t="s">
        <v>26</v>
      </c>
      <c r="D105" s="62">
        <v>2</v>
      </c>
      <c r="E105" s="70">
        <v>0</v>
      </c>
      <c r="F105" s="50">
        <v>0</v>
      </c>
      <c r="G105" s="50">
        <v>0</v>
      </c>
      <c r="H105" s="49">
        <v>3</v>
      </c>
      <c r="W105" s="22">
        <v>2.9313504447006252E-2</v>
      </c>
      <c r="X105" s="22">
        <v>0.98886830769118483</v>
      </c>
      <c r="Y105" s="22">
        <v>0.24676177603351304</v>
      </c>
      <c r="Z105" s="22">
        <v>2.4946823585895402E-2</v>
      </c>
      <c r="AC105" s="22">
        <v>1.5942437461412402E-2</v>
      </c>
      <c r="AD105" s="22">
        <v>0.99091357130520463</v>
      </c>
      <c r="AE105" s="22">
        <v>0.16772169711848881</v>
      </c>
      <c r="AF105" s="22">
        <v>3.1354216893132524E-2</v>
      </c>
    </row>
    <row r="106" spans="1:32" x14ac:dyDescent="0.25">
      <c r="A106" s="62" t="s">
        <v>39</v>
      </c>
      <c r="B106" s="62" t="s">
        <v>41</v>
      </c>
      <c r="C106" s="62" t="s">
        <v>27</v>
      </c>
      <c r="D106" s="62">
        <v>2</v>
      </c>
      <c r="E106" s="70">
        <v>0</v>
      </c>
      <c r="F106" s="50">
        <v>0</v>
      </c>
      <c r="G106" s="50">
        <v>0</v>
      </c>
      <c r="H106" s="49">
        <v>1</v>
      </c>
      <c r="W106" s="22">
        <v>2.7072261111004303E-2</v>
      </c>
      <c r="X106" s="22">
        <v>0.99326974021417935</v>
      </c>
      <c r="Y106" s="22">
        <v>0.42271430694594797</v>
      </c>
      <c r="Z106" s="22">
        <v>5.0595078365627634E-2</v>
      </c>
      <c r="AC106" s="22">
        <v>1.1877607920541323E-3</v>
      </c>
      <c r="AD106" s="22">
        <v>1.0039966489678811</v>
      </c>
      <c r="AE106" s="22">
        <v>0.48147111034433049</v>
      </c>
      <c r="AF106" s="22">
        <v>0.10105983856283134</v>
      </c>
    </row>
    <row r="107" spans="1:32" x14ac:dyDescent="0.25">
      <c r="A107" s="62" t="s">
        <v>39</v>
      </c>
      <c r="B107" s="62" t="s">
        <v>41</v>
      </c>
      <c r="C107" s="62" t="s">
        <v>28</v>
      </c>
      <c r="D107" s="62">
        <v>2</v>
      </c>
      <c r="E107" s="70">
        <v>0</v>
      </c>
      <c r="F107" s="50">
        <v>0</v>
      </c>
      <c r="G107" s="50">
        <v>0</v>
      </c>
      <c r="H107" s="49">
        <v>1</v>
      </c>
      <c r="W107" s="22">
        <v>2.7072261111004303E-2</v>
      </c>
      <c r="X107" s="22">
        <v>0.99326974021417935</v>
      </c>
      <c r="Y107" s="22">
        <v>0.42271430694594797</v>
      </c>
      <c r="Z107" s="22">
        <v>5.0595078365627634E-2</v>
      </c>
      <c r="AC107" s="22">
        <v>1.1877607920541323E-3</v>
      </c>
      <c r="AD107" s="22">
        <v>1.0039966489678811</v>
      </c>
      <c r="AE107" s="22">
        <v>0.48147111034433049</v>
      </c>
      <c r="AF107" s="22">
        <v>0.10105983856283134</v>
      </c>
    </row>
    <row r="108" spans="1:32" x14ac:dyDescent="0.25">
      <c r="A108" s="62" t="s">
        <v>39</v>
      </c>
      <c r="B108" s="62" t="s">
        <v>41</v>
      </c>
      <c r="C108" s="62" t="s">
        <v>29</v>
      </c>
      <c r="D108" s="62">
        <v>2</v>
      </c>
      <c r="E108" s="70">
        <v>0</v>
      </c>
      <c r="F108" s="50">
        <v>0</v>
      </c>
      <c r="G108" s="50">
        <v>0</v>
      </c>
      <c r="H108" s="49">
        <v>1</v>
      </c>
      <c r="W108" s="22">
        <v>2.7072261111004303E-2</v>
      </c>
      <c r="X108" s="22">
        <v>0.99326974021417935</v>
      </c>
      <c r="Y108" s="22">
        <v>0.42271430694594797</v>
      </c>
      <c r="Z108" s="22">
        <v>5.0595078365627634E-2</v>
      </c>
      <c r="AC108" s="22">
        <v>1.1877607920541323E-3</v>
      </c>
      <c r="AD108" s="22">
        <v>1.0039966489678811</v>
      </c>
      <c r="AE108" s="22">
        <v>0.48147111034433049</v>
      </c>
      <c r="AF108" s="22">
        <v>0.10105983856283134</v>
      </c>
    </row>
    <row r="109" spans="1:32" x14ac:dyDescent="0.25">
      <c r="A109" s="62" t="s">
        <v>39</v>
      </c>
      <c r="B109" s="62" t="s">
        <v>41</v>
      </c>
      <c r="C109" s="62" t="s">
        <v>30</v>
      </c>
      <c r="D109" s="62">
        <v>2</v>
      </c>
      <c r="E109" s="70">
        <v>0</v>
      </c>
      <c r="F109" s="50">
        <v>0</v>
      </c>
      <c r="G109" s="50">
        <v>0</v>
      </c>
      <c r="H109" s="49">
        <v>1</v>
      </c>
      <c r="W109" s="22">
        <v>2.7072261111004303E-2</v>
      </c>
      <c r="X109" s="22">
        <v>0.99326974021417935</v>
      </c>
      <c r="Y109" s="22">
        <v>0.42271430694594797</v>
      </c>
      <c r="Z109" s="22">
        <v>5.0595078365627634E-2</v>
      </c>
      <c r="AC109" s="22">
        <v>1.1877607920541323E-3</v>
      </c>
      <c r="AD109" s="22">
        <v>1.0039966489678811</v>
      </c>
      <c r="AE109" s="22">
        <v>0.48147111034433049</v>
      </c>
      <c r="AF109" s="22">
        <v>0.10105983856283134</v>
      </c>
    </row>
    <row r="110" spans="1:32" x14ac:dyDescent="0.25">
      <c r="A110" s="62" t="s">
        <v>41</v>
      </c>
      <c r="B110" s="62" t="s">
        <v>44</v>
      </c>
      <c r="C110" s="62" t="s">
        <v>19</v>
      </c>
      <c r="D110" s="62">
        <v>2</v>
      </c>
      <c r="E110" s="70">
        <v>0</v>
      </c>
      <c r="F110" s="50">
        <v>0</v>
      </c>
      <c r="G110" s="50">
        <v>0</v>
      </c>
      <c r="H110" s="49">
        <v>1</v>
      </c>
      <c r="W110" s="22">
        <v>2.7072261111004303E-2</v>
      </c>
      <c r="X110" s="22">
        <v>0.99326974021417935</v>
      </c>
      <c r="Y110" s="22">
        <v>0.42271430694594797</v>
      </c>
      <c r="Z110" s="22">
        <v>5.0595078365627634E-2</v>
      </c>
      <c r="AC110" s="22">
        <v>1.1877607920541323E-3</v>
      </c>
      <c r="AD110" s="22">
        <v>1.0039966489678811</v>
      </c>
      <c r="AE110" s="22">
        <v>0.48147111034433049</v>
      </c>
      <c r="AF110" s="22">
        <v>0.10105983856283134</v>
      </c>
    </row>
    <row r="111" spans="1:32" x14ac:dyDescent="0.25">
      <c r="A111" s="62" t="s">
        <v>41</v>
      </c>
      <c r="B111" s="62" t="s">
        <v>44</v>
      </c>
      <c r="C111" s="62" t="s">
        <v>20</v>
      </c>
      <c r="D111" s="62">
        <v>2</v>
      </c>
      <c r="E111" s="70">
        <v>0</v>
      </c>
      <c r="F111" s="50">
        <v>0</v>
      </c>
      <c r="G111" s="50">
        <v>0</v>
      </c>
      <c r="H111" s="49">
        <v>1</v>
      </c>
      <c r="W111" s="22">
        <v>2.7072261111004303E-2</v>
      </c>
      <c r="X111" s="22">
        <v>0.99326974021417935</v>
      </c>
      <c r="Y111" s="22">
        <v>0.42271430694594797</v>
      </c>
      <c r="Z111" s="22">
        <v>5.0595078365627634E-2</v>
      </c>
      <c r="AC111" s="22">
        <v>1.1877607920541323E-3</v>
      </c>
      <c r="AD111" s="22">
        <v>1.0039966489678811</v>
      </c>
      <c r="AE111" s="22">
        <v>0.48147111034433049</v>
      </c>
      <c r="AF111" s="22">
        <v>0.10105983856283134</v>
      </c>
    </row>
    <row r="112" spans="1:32" x14ac:dyDescent="0.25">
      <c r="A112" s="62" t="s">
        <v>41</v>
      </c>
      <c r="B112" s="62" t="s">
        <v>44</v>
      </c>
      <c r="C112" s="62" t="s">
        <v>21</v>
      </c>
      <c r="D112" s="62">
        <v>2</v>
      </c>
      <c r="E112" s="70">
        <v>0</v>
      </c>
      <c r="F112" s="50">
        <v>0</v>
      </c>
      <c r="G112" s="50">
        <v>0</v>
      </c>
      <c r="H112" s="49">
        <v>3</v>
      </c>
      <c r="W112" s="22">
        <v>2.7072261111004303E-2</v>
      </c>
      <c r="X112" s="22">
        <v>0.99326974021417935</v>
      </c>
      <c r="Y112" s="22">
        <v>0.42271430694594797</v>
      </c>
      <c r="Z112" s="22">
        <v>5.0595078365627634E-2</v>
      </c>
      <c r="AC112" s="22">
        <v>1.1877607920541323E-3</v>
      </c>
      <c r="AD112" s="22">
        <v>1.0039966489678811</v>
      </c>
      <c r="AE112" s="22">
        <v>0.48147111034433049</v>
      </c>
      <c r="AF112" s="22">
        <v>0.10105983856283134</v>
      </c>
    </row>
    <row r="113" spans="1:32" x14ac:dyDescent="0.25">
      <c r="A113" s="62" t="s">
        <v>41</v>
      </c>
      <c r="B113" s="62" t="s">
        <v>44</v>
      </c>
      <c r="C113" s="62" t="s">
        <v>22</v>
      </c>
      <c r="D113" s="62">
        <v>2</v>
      </c>
      <c r="E113" s="70">
        <v>0</v>
      </c>
      <c r="F113" s="50">
        <v>0</v>
      </c>
      <c r="G113" s="50">
        <v>0</v>
      </c>
      <c r="H113" s="49">
        <v>3</v>
      </c>
      <c r="W113" s="22">
        <v>2.9313504447006252E-2</v>
      </c>
      <c r="X113" s="22">
        <v>0.98886830769118483</v>
      </c>
      <c r="Y113" s="22">
        <v>0.24676177603351304</v>
      </c>
      <c r="Z113" s="22">
        <v>2.4946823585895402E-2</v>
      </c>
      <c r="AC113" s="22">
        <v>1.5942437461412402E-2</v>
      </c>
      <c r="AD113" s="22">
        <v>0.99091357130520463</v>
      </c>
      <c r="AE113" s="22">
        <v>0.16772169711848881</v>
      </c>
      <c r="AF113" s="22">
        <v>3.1354216893132524E-2</v>
      </c>
    </row>
    <row r="114" spans="1:32" x14ac:dyDescent="0.25">
      <c r="A114" s="62" t="s">
        <v>41</v>
      </c>
      <c r="B114" s="62" t="s">
        <v>44</v>
      </c>
      <c r="C114" s="62" t="s">
        <v>23</v>
      </c>
      <c r="D114" s="62">
        <v>2</v>
      </c>
      <c r="E114" s="70">
        <v>0</v>
      </c>
      <c r="F114" s="50">
        <v>0</v>
      </c>
      <c r="G114" s="50">
        <v>0</v>
      </c>
      <c r="H114" s="49">
        <v>3</v>
      </c>
      <c r="W114" s="22">
        <v>2.9313504447006252E-2</v>
      </c>
      <c r="X114" s="22">
        <v>0.98886830769118483</v>
      </c>
      <c r="Y114" s="22">
        <v>0.24676177603351304</v>
      </c>
      <c r="Z114" s="22">
        <v>2.4946823585895402E-2</v>
      </c>
      <c r="AC114" s="22">
        <v>1.5942437461412402E-2</v>
      </c>
      <c r="AD114" s="22">
        <v>0.99091357130520463</v>
      </c>
      <c r="AE114" s="22">
        <v>0.16772169711848881</v>
      </c>
      <c r="AF114" s="22">
        <v>3.1354216893132524E-2</v>
      </c>
    </row>
    <row r="115" spans="1:32" x14ac:dyDescent="0.25">
      <c r="A115" s="62" t="s">
        <v>41</v>
      </c>
      <c r="B115" s="62" t="s">
        <v>44</v>
      </c>
      <c r="C115" s="62" t="s">
        <v>24</v>
      </c>
      <c r="D115" s="62">
        <v>2</v>
      </c>
      <c r="E115" s="70">
        <v>0</v>
      </c>
      <c r="F115" s="50">
        <v>0</v>
      </c>
      <c r="G115" s="50">
        <v>0</v>
      </c>
      <c r="H115" s="49">
        <v>3</v>
      </c>
      <c r="W115" s="22">
        <v>2.9313504447006252E-2</v>
      </c>
      <c r="X115" s="22">
        <v>0.98886830769118483</v>
      </c>
      <c r="Y115" s="22">
        <v>0.24676177603351304</v>
      </c>
      <c r="Z115" s="22">
        <v>2.4946823585895402E-2</v>
      </c>
      <c r="AC115" s="22">
        <v>1.5942437461412402E-2</v>
      </c>
      <c r="AD115" s="22">
        <v>0.99091357130520463</v>
      </c>
      <c r="AE115" s="22">
        <v>0.16772169711848881</v>
      </c>
      <c r="AF115" s="22">
        <v>3.1354216893132524E-2</v>
      </c>
    </row>
    <row r="116" spans="1:32" x14ac:dyDescent="0.25">
      <c r="A116" s="62" t="s">
        <v>41</v>
      </c>
      <c r="B116" s="62" t="s">
        <v>44</v>
      </c>
      <c r="C116" s="62" t="s">
        <v>25</v>
      </c>
      <c r="D116" s="62">
        <v>2</v>
      </c>
      <c r="E116" s="70">
        <v>0</v>
      </c>
      <c r="F116" s="50">
        <v>0</v>
      </c>
      <c r="G116" s="50">
        <v>0</v>
      </c>
      <c r="H116" s="49">
        <v>3</v>
      </c>
      <c r="W116" s="22">
        <v>2.9313504447006252E-2</v>
      </c>
      <c r="X116" s="22">
        <v>0.98886830769118483</v>
      </c>
      <c r="Y116" s="22">
        <v>0.24676177603351304</v>
      </c>
      <c r="Z116" s="22">
        <v>2.4946823585895402E-2</v>
      </c>
      <c r="AC116" s="22">
        <v>1.5942437461412402E-2</v>
      </c>
      <c r="AD116" s="22">
        <v>0.99091357130520463</v>
      </c>
      <c r="AE116" s="22">
        <v>0.16772169711848881</v>
      </c>
      <c r="AF116" s="22">
        <v>3.1354216893132524E-2</v>
      </c>
    </row>
    <row r="117" spans="1:32" x14ac:dyDescent="0.25">
      <c r="A117" s="62" t="s">
        <v>41</v>
      </c>
      <c r="B117" s="62" t="s">
        <v>44</v>
      </c>
      <c r="C117" s="62" t="s">
        <v>26</v>
      </c>
      <c r="D117" s="62">
        <v>2</v>
      </c>
      <c r="E117" s="70">
        <v>0</v>
      </c>
      <c r="F117" s="50">
        <v>0</v>
      </c>
      <c r="G117" s="50">
        <v>0</v>
      </c>
      <c r="H117" s="49">
        <v>3</v>
      </c>
      <c r="W117" s="22">
        <v>2.9313504447006252E-2</v>
      </c>
      <c r="X117" s="22">
        <v>0.98886830769118483</v>
      </c>
      <c r="Y117" s="22">
        <v>0.24676177603351304</v>
      </c>
      <c r="Z117" s="22">
        <v>2.4946823585895402E-2</v>
      </c>
      <c r="AC117" s="22">
        <v>1.5942437461412402E-2</v>
      </c>
      <c r="AD117" s="22">
        <v>0.99091357130520463</v>
      </c>
      <c r="AE117" s="22">
        <v>0.16772169711848881</v>
      </c>
      <c r="AF117" s="22">
        <v>3.1354216893132524E-2</v>
      </c>
    </row>
    <row r="118" spans="1:32" x14ac:dyDescent="0.25">
      <c r="A118" s="62" t="s">
        <v>41</v>
      </c>
      <c r="B118" s="62" t="s">
        <v>44</v>
      </c>
      <c r="C118" s="62" t="s">
        <v>27</v>
      </c>
      <c r="D118" s="62">
        <v>2</v>
      </c>
      <c r="E118" s="70">
        <v>0</v>
      </c>
      <c r="F118" s="50">
        <v>0</v>
      </c>
      <c r="G118" s="50">
        <v>0</v>
      </c>
      <c r="H118" s="49">
        <v>1</v>
      </c>
      <c r="W118" s="22">
        <v>2.7072261111004303E-2</v>
      </c>
      <c r="X118" s="22">
        <v>0.99326974021417935</v>
      </c>
      <c r="Y118" s="22">
        <v>0.42271430694594797</v>
      </c>
      <c r="Z118" s="22">
        <v>5.0595078365627634E-2</v>
      </c>
      <c r="AC118" s="22">
        <v>1.1877607920541323E-3</v>
      </c>
      <c r="AD118" s="22">
        <v>1.0039966489678811</v>
      </c>
      <c r="AE118" s="22">
        <v>0.48147111034433049</v>
      </c>
      <c r="AF118" s="22">
        <v>0.10105983856283134</v>
      </c>
    </row>
    <row r="119" spans="1:32" x14ac:dyDescent="0.25">
      <c r="A119" s="62" t="s">
        <v>41</v>
      </c>
      <c r="B119" s="62" t="s">
        <v>44</v>
      </c>
      <c r="C119" s="62" t="s">
        <v>28</v>
      </c>
      <c r="D119" s="62">
        <v>2</v>
      </c>
      <c r="E119" s="70">
        <v>0</v>
      </c>
      <c r="F119" s="50">
        <v>0</v>
      </c>
      <c r="G119" s="50">
        <v>0</v>
      </c>
      <c r="H119" s="49">
        <v>1</v>
      </c>
      <c r="W119" s="22">
        <v>2.7072261111004303E-2</v>
      </c>
      <c r="X119" s="22">
        <v>0.99326974021417935</v>
      </c>
      <c r="Y119" s="22">
        <v>0.42271430694594797</v>
      </c>
      <c r="Z119" s="22">
        <v>5.0595078365627634E-2</v>
      </c>
      <c r="AC119" s="22">
        <v>1.1877607920541323E-3</v>
      </c>
      <c r="AD119" s="22">
        <v>1.0039966489678811</v>
      </c>
      <c r="AE119" s="22">
        <v>0.48147111034433049</v>
      </c>
      <c r="AF119" s="22">
        <v>0.10105983856283134</v>
      </c>
    </row>
    <row r="120" spans="1:32" x14ac:dyDescent="0.25">
      <c r="A120" s="62" t="s">
        <v>41</v>
      </c>
      <c r="B120" s="62" t="s">
        <v>44</v>
      </c>
      <c r="C120" s="62" t="s">
        <v>29</v>
      </c>
      <c r="D120" s="62">
        <v>2</v>
      </c>
      <c r="E120" s="70">
        <v>0</v>
      </c>
      <c r="F120" s="50">
        <v>0</v>
      </c>
      <c r="G120" s="50">
        <v>0</v>
      </c>
      <c r="H120" s="49">
        <v>1</v>
      </c>
      <c r="W120" s="22">
        <v>2.7072261111004303E-2</v>
      </c>
      <c r="X120" s="22">
        <v>0.99326974021417935</v>
      </c>
      <c r="Y120" s="22">
        <v>0.42271430694594797</v>
      </c>
      <c r="Z120" s="22">
        <v>5.0595078365627634E-2</v>
      </c>
      <c r="AC120" s="22">
        <v>1.1877607920541323E-3</v>
      </c>
      <c r="AD120" s="22">
        <v>1.0039966489678811</v>
      </c>
      <c r="AE120" s="22">
        <v>0.48147111034433049</v>
      </c>
      <c r="AF120" s="22">
        <v>0.10105983856283134</v>
      </c>
    </row>
    <row r="121" spans="1:32" x14ac:dyDescent="0.25">
      <c r="A121" s="62" t="s">
        <v>41</v>
      </c>
      <c r="B121" s="62" t="s">
        <v>44</v>
      </c>
      <c r="C121" s="62" t="s">
        <v>30</v>
      </c>
      <c r="D121" s="62">
        <v>2</v>
      </c>
      <c r="E121" s="70">
        <v>0</v>
      </c>
      <c r="F121" s="50">
        <v>0</v>
      </c>
      <c r="G121" s="50">
        <v>0</v>
      </c>
      <c r="H121" s="49">
        <v>1</v>
      </c>
      <c r="W121" s="22">
        <v>2.7072261111004303E-2</v>
      </c>
      <c r="X121" s="22">
        <v>0.99326974021417935</v>
      </c>
      <c r="Y121" s="22">
        <v>0.42271430694594797</v>
      </c>
      <c r="Z121" s="22">
        <v>5.0595078365627634E-2</v>
      </c>
      <c r="AC121" s="22">
        <v>1.1877607920541323E-3</v>
      </c>
      <c r="AD121" s="22">
        <v>1.0039966489678811</v>
      </c>
      <c r="AE121" s="22">
        <v>0.48147111034433049</v>
      </c>
      <c r="AF121" s="22">
        <v>0.10105983856283134</v>
      </c>
    </row>
    <row r="122" spans="1:32" x14ac:dyDescent="0.25">
      <c r="A122" s="62" t="s">
        <v>44</v>
      </c>
      <c r="B122" s="62" t="s">
        <v>9</v>
      </c>
      <c r="C122" s="62" t="s">
        <v>19</v>
      </c>
      <c r="D122" s="62">
        <v>2</v>
      </c>
      <c r="E122" s="70">
        <v>0</v>
      </c>
      <c r="F122" s="50">
        <v>0</v>
      </c>
      <c r="G122" s="50">
        <v>0</v>
      </c>
      <c r="H122" s="49">
        <v>1</v>
      </c>
      <c r="W122" s="22">
        <v>2.7072261111004303E-2</v>
      </c>
      <c r="X122" s="22">
        <v>0.99326974021417935</v>
      </c>
      <c r="Y122" s="22">
        <v>0.42271430694594797</v>
      </c>
      <c r="Z122" s="22">
        <v>5.0595078365627634E-2</v>
      </c>
      <c r="AC122" s="22">
        <v>2.7072261111004303E-2</v>
      </c>
      <c r="AD122" s="22">
        <v>0.99326974021417935</v>
      </c>
      <c r="AE122" s="22">
        <v>0.42271430694594797</v>
      </c>
      <c r="AF122" s="22">
        <v>5.0595078365627634E-2</v>
      </c>
    </row>
    <row r="123" spans="1:32" x14ac:dyDescent="0.25">
      <c r="A123" s="62" t="s">
        <v>44</v>
      </c>
      <c r="B123" s="62" t="s">
        <v>9</v>
      </c>
      <c r="C123" s="62" t="s">
        <v>20</v>
      </c>
      <c r="D123" s="62">
        <v>2</v>
      </c>
      <c r="E123" s="70">
        <v>0</v>
      </c>
      <c r="F123" s="50">
        <v>0</v>
      </c>
      <c r="G123" s="50">
        <v>0</v>
      </c>
      <c r="H123" s="49">
        <v>1</v>
      </c>
      <c r="W123" s="22">
        <v>2.7072261111004303E-2</v>
      </c>
      <c r="X123" s="22">
        <v>0.99326974021417935</v>
      </c>
      <c r="Y123" s="22">
        <v>0.42271430694594797</v>
      </c>
      <c r="Z123" s="22">
        <v>5.0595078365627634E-2</v>
      </c>
      <c r="AC123" s="22">
        <v>2.7072261111004303E-2</v>
      </c>
      <c r="AD123" s="22">
        <v>0.99326974021417935</v>
      </c>
      <c r="AE123" s="22">
        <v>0.42271430694594797</v>
      </c>
      <c r="AF123" s="22">
        <v>5.0595078365627634E-2</v>
      </c>
    </row>
    <row r="124" spans="1:32" x14ac:dyDescent="0.25">
      <c r="A124" s="62" t="s">
        <v>44</v>
      </c>
      <c r="B124" s="62" t="s">
        <v>9</v>
      </c>
      <c r="C124" s="62" t="s">
        <v>21</v>
      </c>
      <c r="D124" s="62">
        <v>2</v>
      </c>
      <c r="E124" s="70">
        <v>0</v>
      </c>
      <c r="F124" s="50">
        <v>0</v>
      </c>
      <c r="G124" s="50">
        <v>0</v>
      </c>
      <c r="H124" s="49">
        <v>3</v>
      </c>
      <c r="W124" s="22">
        <v>2.7072261111004303E-2</v>
      </c>
      <c r="X124" s="22">
        <v>0.99326974021417935</v>
      </c>
      <c r="Y124" s="22">
        <v>0.42271430694594797</v>
      </c>
      <c r="Z124" s="22">
        <v>5.0595078365627634E-2</v>
      </c>
      <c r="AC124" s="22">
        <v>2.7072261111004303E-2</v>
      </c>
      <c r="AD124" s="22">
        <v>0.99326974021417935</v>
      </c>
      <c r="AE124" s="22">
        <v>0.42271430694594797</v>
      </c>
      <c r="AF124" s="22">
        <v>5.0595078365627634E-2</v>
      </c>
    </row>
    <row r="125" spans="1:32" x14ac:dyDescent="0.25">
      <c r="A125" s="62" t="s">
        <v>44</v>
      </c>
      <c r="B125" s="62" t="s">
        <v>9</v>
      </c>
      <c r="C125" s="62" t="s">
        <v>22</v>
      </c>
      <c r="D125" s="62">
        <v>2</v>
      </c>
      <c r="E125" s="70">
        <v>0</v>
      </c>
      <c r="F125" s="50">
        <v>0</v>
      </c>
      <c r="G125" s="50">
        <v>0</v>
      </c>
      <c r="H125" s="49">
        <v>3</v>
      </c>
      <c r="W125" s="22">
        <v>2.9313504447006252E-2</v>
      </c>
      <c r="X125" s="22">
        <v>0.98886830769118483</v>
      </c>
      <c r="Y125" s="22">
        <v>0.24676177603351304</v>
      </c>
      <c r="Z125" s="22">
        <v>2.4946823585895402E-2</v>
      </c>
      <c r="AC125" s="22">
        <v>2.9313504447006252E-2</v>
      </c>
      <c r="AD125" s="22">
        <v>0.98886830769118483</v>
      </c>
      <c r="AE125" s="22">
        <v>0.24676177603351304</v>
      </c>
      <c r="AF125" s="22">
        <v>2.4946823585895402E-2</v>
      </c>
    </row>
    <row r="126" spans="1:32" x14ac:dyDescent="0.25">
      <c r="A126" s="62" t="s">
        <v>44</v>
      </c>
      <c r="B126" s="62" t="s">
        <v>9</v>
      </c>
      <c r="C126" s="62" t="s">
        <v>23</v>
      </c>
      <c r="D126" s="62">
        <v>2</v>
      </c>
      <c r="E126" s="70">
        <v>0</v>
      </c>
      <c r="F126" s="50">
        <v>0</v>
      </c>
      <c r="G126" s="50">
        <v>0</v>
      </c>
      <c r="H126" s="49">
        <v>3</v>
      </c>
      <c r="W126" s="22">
        <v>2.9313504447006252E-2</v>
      </c>
      <c r="X126" s="22">
        <v>0.98886830769118483</v>
      </c>
      <c r="Y126" s="22">
        <v>0.24676177603351304</v>
      </c>
      <c r="Z126" s="22">
        <v>2.4946823585895402E-2</v>
      </c>
      <c r="AC126" s="22">
        <v>2.9313504447006252E-2</v>
      </c>
      <c r="AD126" s="22">
        <v>0.98886830769118483</v>
      </c>
      <c r="AE126" s="22">
        <v>0.24676177603351304</v>
      </c>
      <c r="AF126" s="22">
        <v>2.4946823585895402E-2</v>
      </c>
    </row>
    <row r="127" spans="1:32" x14ac:dyDescent="0.25">
      <c r="A127" s="62" t="s">
        <v>44</v>
      </c>
      <c r="B127" s="62" t="s">
        <v>9</v>
      </c>
      <c r="C127" s="62" t="s">
        <v>24</v>
      </c>
      <c r="D127" s="62">
        <v>2</v>
      </c>
      <c r="E127" s="70">
        <v>0</v>
      </c>
      <c r="F127" s="50">
        <v>0</v>
      </c>
      <c r="G127" s="50">
        <v>0</v>
      </c>
      <c r="H127" s="49">
        <v>3</v>
      </c>
      <c r="W127" s="22">
        <v>2.9313504447006252E-2</v>
      </c>
      <c r="X127" s="22">
        <v>0.98886830769118483</v>
      </c>
      <c r="Y127" s="22">
        <v>0.24676177603351304</v>
      </c>
      <c r="Z127" s="22">
        <v>2.4946823585895402E-2</v>
      </c>
      <c r="AC127" s="22">
        <v>2.9313504447006252E-2</v>
      </c>
      <c r="AD127" s="22">
        <v>0.98886830769118483</v>
      </c>
      <c r="AE127" s="22">
        <v>0.24676177603351304</v>
      </c>
      <c r="AF127" s="22">
        <v>2.4946823585895402E-2</v>
      </c>
    </row>
    <row r="128" spans="1:32" x14ac:dyDescent="0.25">
      <c r="A128" s="62" t="s">
        <v>44</v>
      </c>
      <c r="B128" s="62" t="s">
        <v>9</v>
      </c>
      <c r="C128" s="62" t="s">
        <v>25</v>
      </c>
      <c r="D128" s="62">
        <v>2</v>
      </c>
      <c r="E128" s="70">
        <v>0</v>
      </c>
      <c r="F128" s="50">
        <v>0</v>
      </c>
      <c r="G128" s="50">
        <v>0</v>
      </c>
      <c r="H128" s="49">
        <v>3</v>
      </c>
      <c r="W128" s="22">
        <v>2.9313504447006252E-2</v>
      </c>
      <c r="X128" s="22">
        <v>0.98886830769118483</v>
      </c>
      <c r="Y128" s="22">
        <v>0.24676177603351304</v>
      </c>
      <c r="Z128" s="22">
        <v>2.4946823585895402E-2</v>
      </c>
      <c r="AC128" s="22">
        <v>2.9313504447006252E-2</v>
      </c>
      <c r="AD128" s="22">
        <v>0.98886830769118483</v>
      </c>
      <c r="AE128" s="22">
        <v>0.24676177603351304</v>
      </c>
      <c r="AF128" s="22">
        <v>2.4946823585895402E-2</v>
      </c>
    </row>
    <row r="129" spans="1:32" x14ac:dyDescent="0.25">
      <c r="A129" s="62" t="s">
        <v>44</v>
      </c>
      <c r="B129" s="62" t="s">
        <v>9</v>
      </c>
      <c r="C129" s="62" t="s">
        <v>26</v>
      </c>
      <c r="D129" s="62">
        <v>2</v>
      </c>
      <c r="E129" s="70">
        <v>0</v>
      </c>
      <c r="F129" s="50">
        <v>0</v>
      </c>
      <c r="G129" s="50">
        <v>0</v>
      </c>
      <c r="H129" s="49">
        <v>3</v>
      </c>
      <c r="W129" s="22">
        <v>2.9313504447006252E-2</v>
      </c>
      <c r="X129" s="22">
        <v>0.98886830769118483</v>
      </c>
      <c r="Y129" s="22">
        <v>0.24676177603351304</v>
      </c>
      <c r="Z129" s="22">
        <v>2.4946823585895402E-2</v>
      </c>
      <c r="AC129" s="22">
        <v>2.9313504447006252E-2</v>
      </c>
      <c r="AD129" s="22">
        <v>0.98886830769118483</v>
      </c>
      <c r="AE129" s="22">
        <v>0.24676177603351304</v>
      </c>
      <c r="AF129" s="22">
        <v>2.4946823585895402E-2</v>
      </c>
    </row>
    <row r="130" spans="1:32" x14ac:dyDescent="0.25">
      <c r="A130" s="62" t="s">
        <v>44</v>
      </c>
      <c r="B130" s="62" t="s">
        <v>9</v>
      </c>
      <c r="C130" s="62" t="s">
        <v>27</v>
      </c>
      <c r="D130" s="62">
        <v>2</v>
      </c>
      <c r="E130" s="70">
        <v>0</v>
      </c>
      <c r="F130" s="50">
        <v>0</v>
      </c>
      <c r="G130" s="50">
        <v>0</v>
      </c>
      <c r="H130" s="49">
        <v>1</v>
      </c>
      <c r="W130" s="22">
        <v>2.7072261111004303E-2</v>
      </c>
      <c r="X130" s="22">
        <v>0.99326974021417935</v>
      </c>
      <c r="Y130" s="22">
        <v>0.42271430694594797</v>
      </c>
      <c r="Z130" s="22">
        <v>5.0595078365627634E-2</v>
      </c>
      <c r="AC130" s="22">
        <v>2.7072261111004303E-2</v>
      </c>
      <c r="AD130" s="22">
        <v>0.99326974021417935</v>
      </c>
      <c r="AE130" s="22">
        <v>0.42271430694594797</v>
      </c>
      <c r="AF130" s="22">
        <v>5.0595078365627634E-2</v>
      </c>
    </row>
    <row r="131" spans="1:32" x14ac:dyDescent="0.25">
      <c r="A131" s="62" t="s">
        <v>44</v>
      </c>
      <c r="B131" s="62" t="s">
        <v>9</v>
      </c>
      <c r="C131" s="62" t="s">
        <v>28</v>
      </c>
      <c r="D131" s="62">
        <v>2</v>
      </c>
      <c r="E131" s="70">
        <v>0</v>
      </c>
      <c r="F131" s="50">
        <v>0</v>
      </c>
      <c r="G131" s="50">
        <v>0</v>
      </c>
      <c r="H131" s="49">
        <v>1</v>
      </c>
      <c r="W131" s="22">
        <v>2.7072261111004303E-2</v>
      </c>
      <c r="X131" s="22">
        <v>0.99326974021417935</v>
      </c>
      <c r="Y131" s="22">
        <v>0.42271430694594797</v>
      </c>
      <c r="Z131" s="22">
        <v>5.0595078365627634E-2</v>
      </c>
      <c r="AC131" s="22">
        <v>2.7072261111004303E-2</v>
      </c>
      <c r="AD131" s="22">
        <v>0.99326974021417935</v>
      </c>
      <c r="AE131" s="22">
        <v>0.42271430694594797</v>
      </c>
      <c r="AF131" s="22">
        <v>5.0595078365627634E-2</v>
      </c>
    </row>
    <row r="132" spans="1:32" x14ac:dyDescent="0.25">
      <c r="A132" s="62" t="s">
        <v>44</v>
      </c>
      <c r="B132" s="62" t="s">
        <v>9</v>
      </c>
      <c r="C132" s="62" t="s">
        <v>29</v>
      </c>
      <c r="D132" s="62">
        <v>2</v>
      </c>
      <c r="E132" s="70">
        <v>0</v>
      </c>
      <c r="F132" s="50">
        <v>0</v>
      </c>
      <c r="G132" s="50">
        <v>0</v>
      </c>
      <c r="H132" s="49">
        <v>1</v>
      </c>
      <c r="W132" s="22">
        <v>2.7072261111004303E-2</v>
      </c>
      <c r="X132" s="22">
        <v>0.99326974021417935</v>
      </c>
      <c r="Y132" s="22">
        <v>0.42271430694594797</v>
      </c>
      <c r="Z132" s="22">
        <v>5.0595078365627634E-2</v>
      </c>
      <c r="AC132" s="22">
        <v>2.7072261111004303E-2</v>
      </c>
      <c r="AD132" s="22">
        <v>0.99326974021417935</v>
      </c>
      <c r="AE132" s="22">
        <v>0.42271430694594797</v>
      </c>
      <c r="AF132" s="22">
        <v>5.0595078365627634E-2</v>
      </c>
    </row>
    <row r="133" spans="1:32" x14ac:dyDescent="0.25">
      <c r="A133" s="62" t="s">
        <v>44</v>
      </c>
      <c r="B133" s="62" t="s">
        <v>9</v>
      </c>
      <c r="C133" s="62" t="s">
        <v>30</v>
      </c>
      <c r="D133" s="62">
        <v>2</v>
      </c>
      <c r="E133" s="70">
        <v>0</v>
      </c>
      <c r="F133" s="50">
        <v>0</v>
      </c>
      <c r="G133" s="50">
        <v>0</v>
      </c>
      <c r="H133" s="49">
        <v>1</v>
      </c>
      <c r="W133" s="22">
        <v>2.7072261111004303E-2</v>
      </c>
      <c r="X133" s="22">
        <v>0.99326974021417935</v>
      </c>
      <c r="Y133" s="22">
        <v>0.42271430694594797</v>
      </c>
      <c r="Z133" s="22">
        <v>5.0595078365627634E-2</v>
      </c>
      <c r="AC133" s="22">
        <v>2.7072261111004303E-2</v>
      </c>
      <c r="AD133" s="22">
        <v>0.99326974021417935</v>
      </c>
      <c r="AE133" s="22">
        <v>0.42271430694594797</v>
      </c>
      <c r="AF133" s="22">
        <v>5.0595078365627634E-2</v>
      </c>
    </row>
    <row r="134" spans="1:32" x14ac:dyDescent="0.25">
      <c r="A134" s="62" t="s">
        <v>45</v>
      </c>
      <c r="B134" s="62" t="s">
        <v>9</v>
      </c>
      <c r="C134" s="62" t="s">
        <v>19</v>
      </c>
      <c r="D134" s="62">
        <v>2</v>
      </c>
      <c r="E134" s="70">
        <v>0</v>
      </c>
      <c r="F134" s="50">
        <v>0</v>
      </c>
      <c r="G134" s="50">
        <v>0</v>
      </c>
      <c r="H134" s="49">
        <v>1</v>
      </c>
      <c r="W134" s="22">
        <v>2.7072261111004303E-2</v>
      </c>
      <c r="X134" s="22">
        <v>0.99326974021417935</v>
      </c>
      <c r="Y134" s="22">
        <v>0.42271430694594797</v>
      </c>
      <c r="Z134" s="22">
        <v>5.0595078365627634E-2</v>
      </c>
      <c r="AC134" s="22">
        <v>1.1877607920541323E-3</v>
      </c>
      <c r="AD134" s="22">
        <v>1.0039966489678811</v>
      </c>
      <c r="AE134" s="22">
        <v>0.48147111034433049</v>
      </c>
      <c r="AF134" s="22">
        <v>0.10105983856283134</v>
      </c>
    </row>
    <row r="135" spans="1:32" x14ac:dyDescent="0.25">
      <c r="A135" s="62" t="s">
        <v>45</v>
      </c>
      <c r="B135" s="62" t="s">
        <v>9</v>
      </c>
      <c r="C135" s="62" t="s">
        <v>20</v>
      </c>
      <c r="D135" s="62">
        <v>2</v>
      </c>
      <c r="E135" s="70">
        <v>0</v>
      </c>
      <c r="F135" s="50">
        <v>0</v>
      </c>
      <c r="G135" s="50">
        <v>0</v>
      </c>
      <c r="H135" s="49">
        <v>1</v>
      </c>
      <c r="W135" s="22">
        <v>2.7072261111004303E-2</v>
      </c>
      <c r="X135" s="22">
        <v>0.99326974021417935</v>
      </c>
      <c r="Y135" s="22">
        <v>0.42271430694594797</v>
      </c>
      <c r="Z135" s="22">
        <v>5.0595078365627634E-2</v>
      </c>
      <c r="AC135" s="22">
        <v>1.1877607920541323E-3</v>
      </c>
      <c r="AD135" s="22">
        <v>1.0039966489678811</v>
      </c>
      <c r="AE135" s="22">
        <v>0.48147111034433049</v>
      </c>
      <c r="AF135" s="22">
        <v>0.10105983856283134</v>
      </c>
    </row>
    <row r="136" spans="1:32" x14ac:dyDescent="0.25">
      <c r="A136" s="62" t="s">
        <v>45</v>
      </c>
      <c r="B136" s="62" t="s">
        <v>9</v>
      </c>
      <c r="C136" s="62" t="s">
        <v>21</v>
      </c>
      <c r="D136" s="62">
        <v>2</v>
      </c>
      <c r="E136" s="70">
        <v>0</v>
      </c>
      <c r="F136" s="50">
        <v>0</v>
      </c>
      <c r="G136" s="50">
        <v>0</v>
      </c>
      <c r="H136" s="49">
        <v>3</v>
      </c>
      <c r="W136" s="22">
        <v>2.7072261111004303E-2</v>
      </c>
      <c r="X136" s="22">
        <v>0.99326974021417935</v>
      </c>
      <c r="Y136" s="22">
        <v>0.42271430694594797</v>
      </c>
      <c r="Z136" s="22">
        <v>5.0595078365627634E-2</v>
      </c>
      <c r="AC136" s="22">
        <v>1.1877607920541323E-3</v>
      </c>
      <c r="AD136" s="22">
        <v>1.0039966489678811</v>
      </c>
      <c r="AE136" s="22">
        <v>0.48147111034433049</v>
      </c>
      <c r="AF136" s="22">
        <v>0.10105983856283134</v>
      </c>
    </row>
    <row r="137" spans="1:32" x14ac:dyDescent="0.25">
      <c r="A137" s="62" t="s">
        <v>45</v>
      </c>
      <c r="B137" s="62" t="s">
        <v>9</v>
      </c>
      <c r="C137" s="62" t="s">
        <v>22</v>
      </c>
      <c r="D137" s="62">
        <v>2</v>
      </c>
      <c r="E137" s="70">
        <v>0</v>
      </c>
      <c r="F137" s="50">
        <v>0</v>
      </c>
      <c r="G137" s="50">
        <v>0</v>
      </c>
      <c r="H137" s="49">
        <v>3</v>
      </c>
      <c r="W137" s="22">
        <v>2.9313504447006252E-2</v>
      </c>
      <c r="X137" s="22">
        <v>0.98886830769118483</v>
      </c>
      <c r="Y137" s="22">
        <v>0.24676177603351304</v>
      </c>
      <c r="Z137" s="22">
        <v>2.4946823585895402E-2</v>
      </c>
      <c r="AC137" s="22">
        <v>1.5942437461412402E-2</v>
      </c>
      <c r="AD137" s="22">
        <v>0.99091357130520463</v>
      </c>
      <c r="AE137" s="22">
        <v>0.16772169711848881</v>
      </c>
      <c r="AF137" s="22">
        <v>3.1354216893132524E-2</v>
      </c>
    </row>
    <row r="138" spans="1:32" x14ac:dyDescent="0.25">
      <c r="A138" s="62" t="s">
        <v>45</v>
      </c>
      <c r="B138" s="62" t="s">
        <v>9</v>
      </c>
      <c r="C138" s="62" t="s">
        <v>23</v>
      </c>
      <c r="D138" s="62">
        <v>2</v>
      </c>
      <c r="E138" s="70">
        <v>0</v>
      </c>
      <c r="F138" s="50">
        <v>0</v>
      </c>
      <c r="G138" s="50">
        <v>0</v>
      </c>
      <c r="H138" s="49">
        <v>3</v>
      </c>
      <c r="W138" s="22">
        <v>2.9313504447006252E-2</v>
      </c>
      <c r="X138" s="22">
        <v>0.98886830769118483</v>
      </c>
      <c r="Y138" s="22">
        <v>0.24676177603351304</v>
      </c>
      <c r="Z138" s="22">
        <v>2.4946823585895402E-2</v>
      </c>
      <c r="AC138" s="22">
        <v>1.5942437461412402E-2</v>
      </c>
      <c r="AD138" s="22">
        <v>0.99091357130520463</v>
      </c>
      <c r="AE138" s="22">
        <v>0.16772169711848881</v>
      </c>
      <c r="AF138" s="22">
        <v>3.1354216893132524E-2</v>
      </c>
    </row>
    <row r="139" spans="1:32" x14ac:dyDescent="0.25">
      <c r="A139" s="62" t="s">
        <v>45</v>
      </c>
      <c r="B139" s="62" t="s">
        <v>9</v>
      </c>
      <c r="C139" s="62" t="s">
        <v>24</v>
      </c>
      <c r="D139" s="62">
        <v>2</v>
      </c>
      <c r="E139" s="70">
        <v>0</v>
      </c>
      <c r="F139" s="50">
        <v>0</v>
      </c>
      <c r="G139" s="50">
        <v>0</v>
      </c>
      <c r="H139" s="49">
        <v>3</v>
      </c>
      <c r="W139" s="22">
        <v>2.9313504447006252E-2</v>
      </c>
      <c r="X139" s="22">
        <v>0.98886830769118483</v>
      </c>
      <c r="Y139" s="22">
        <v>0.24676177603351304</v>
      </c>
      <c r="Z139" s="22">
        <v>2.4946823585895402E-2</v>
      </c>
      <c r="AC139" s="22">
        <v>1.5942437461412402E-2</v>
      </c>
      <c r="AD139" s="22">
        <v>0.99091357130520463</v>
      </c>
      <c r="AE139" s="22">
        <v>0.16772169711848881</v>
      </c>
      <c r="AF139" s="22">
        <v>3.1354216893132524E-2</v>
      </c>
    </row>
    <row r="140" spans="1:32" x14ac:dyDescent="0.25">
      <c r="A140" s="62" t="s">
        <v>45</v>
      </c>
      <c r="B140" s="62" t="s">
        <v>9</v>
      </c>
      <c r="C140" s="62" t="s">
        <v>25</v>
      </c>
      <c r="D140" s="62">
        <v>2</v>
      </c>
      <c r="E140" s="70">
        <v>0</v>
      </c>
      <c r="F140" s="50">
        <v>0</v>
      </c>
      <c r="G140" s="50">
        <v>0</v>
      </c>
      <c r="H140" s="49">
        <v>3</v>
      </c>
      <c r="W140" s="22">
        <v>2.9313504447006252E-2</v>
      </c>
      <c r="X140" s="22">
        <v>0.98886830769118483</v>
      </c>
      <c r="Y140" s="22">
        <v>0.24676177603351304</v>
      </c>
      <c r="Z140" s="22">
        <v>2.4946823585895402E-2</v>
      </c>
      <c r="AC140" s="22">
        <v>1.5942437461412402E-2</v>
      </c>
      <c r="AD140" s="22">
        <v>0.99091357130520463</v>
      </c>
      <c r="AE140" s="22">
        <v>0.16772169711848881</v>
      </c>
      <c r="AF140" s="22">
        <v>3.1354216893132524E-2</v>
      </c>
    </row>
    <row r="141" spans="1:32" x14ac:dyDescent="0.25">
      <c r="A141" s="62" t="s">
        <v>45</v>
      </c>
      <c r="B141" s="62" t="s">
        <v>9</v>
      </c>
      <c r="C141" s="62" t="s">
        <v>26</v>
      </c>
      <c r="D141" s="62">
        <v>2</v>
      </c>
      <c r="E141" s="70">
        <v>0</v>
      </c>
      <c r="F141" s="50">
        <v>0</v>
      </c>
      <c r="G141" s="50">
        <v>0</v>
      </c>
      <c r="H141" s="49">
        <v>3</v>
      </c>
      <c r="W141" s="22">
        <v>2.9313504447006252E-2</v>
      </c>
      <c r="X141" s="22">
        <v>0.98886830769118483</v>
      </c>
      <c r="Y141" s="22">
        <v>0.24676177603351304</v>
      </c>
      <c r="Z141" s="22">
        <v>2.4946823585895402E-2</v>
      </c>
      <c r="AC141" s="22">
        <v>1.5942437461412402E-2</v>
      </c>
      <c r="AD141" s="22">
        <v>0.99091357130520463</v>
      </c>
      <c r="AE141" s="22">
        <v>0.16772169711848881</v>
      </c>
      <c r="AF141" s="22">
        <v>3.1354216893132524E-2</v>
      </c>
    </row>
    <row r="142" spans="1:32" x14ac:dyDescent="0.25">
      <c r="A142" s="62" t="s">
        <v>45</v>
      </c>
      <c r="B142" s="62" t="s">
        <v>9</v>
      </c>
      <c r="C142" s="62" t="s">
        <v>27</v>
      </c>
      <c r="D142" s="62">
        <v>2</v>
      </c>
      <c r="E142" s="70">
        <v>0</v>
      </c>
      <c r="F142" s="50">
        <v>0</v>
      </c>
      <c r="G142" s="50">
        <v>0</v>
      </c>
      <c r="H142" s="49">
        <v>1</v>
      </c>
      <c r="W142" s="22">
        <v>2.7072261111004303E-2</v>
      </c>
      <c r="X142" s="22">
        <v>0.99326974021417935</v>
      </c>
      <c r="Y142" s="22">
        <v>0.42271430694594797</v>
      </c>
      <c r="Z142" s="22">
        <v>5.0595078365627634E-2</v>
      </c>
      <c r="AC142" s="22">
        <v>1.1877607920541323E-3</v>
      </c>
      <c r="AD142" s="22">
        <v>1.0039966489678811</v>
      </c>
      <c r="AE142" s="22">
        <v>0.48147111034433049</v>
      </c>
      <c r="AF142" s="22">
        <v>0.10105983856283134</v>
      </c>
    </row>
    <row r="143" spans="1:32" x14ac:dyDescent="0.25">
      <c r="A143" s="62" t="s">
        <v>45</v>
      </c>
      <c r="B143" s="62" t="s">
        <v>9</v>
      </c>
      <c r="C143" s="62" t="s">
        <v>28</v>
      </c>
      <c r="D143" s="62">
        <v>2</v>
      </c>
      <c r="E143" s="70">
        <v>0</v>
      </c>
      <c r="F143" s="50">
        <v>0</v>
      </c>
      <c r="G143" s="50">
        <v>0</v>
      </c>
      <c r="H143" s="49">
        <v>1</v>
      </c>
      <c r="W143" s="22">
        <v>2.7072261111004303E-2</v>
      </c>
      <c r="X143" s="22">
        <v>0.99326974021417935</v>
      </c>
      <c r="Y143" s="22">
        <v>0.42271430694594797</v>
      </c>
      <c r="Z143" s="22">
        <v>5.0595078365627634E-2</v>
      </c>
      <c r="AC143" s="22">
        <v>1.1877607920541323E-3</v>
      </c>
      <c r="AD143" s="22">
        <v>1.0039966489678811</v>
      </c>
      <c r="AE143" s="22">
        <v>0.48147111034433049</v>
      </c>
      <c r="AF143" s="22">
        <v>0.10105983856283134</v>
      </c>
    </row>
    <row r="144" spans="1:32" x14ac:dyDescent="0.25">
      <c r="A144" s="62" t="s">
        <v>45</v>
      </c>
      <c r="B144" s="62" t="s">
        <v>9</v>
      </c>
      <c r="C144" s="62" t="s">
        <v>29</v>
      </c>
      <c r="D144" s="62">
        <v>2</v>
      </c>
      <c r="E144" s="70">
        <v>0</v>
      </c>
      <c r="F144" s="50">
        <v>0</v>
      </c>
      <c r="G144" s="50">
        <v>0</v>
      </c>
      <c r="H144" s="49">
        <v>1</v>
      </c>
      <c r="W144" s="22">
        <v>2.7072261111004303E-2</v>
      </c>
      <c r="X144" s="22">
        <v>0.99326974021417935</v>
      </c>
      <c r="Y144" s="22">
        <v>0.42271430694594797</v>
      </c>
      <c r="Z144" s="22">
        <v>5.0595078365627634E-2</v>
      </c>
      <c r="AC144" s="22">
        <v>1.1877607920541323E-3</v>
      </c>
      <c r="AD144" s="22">
        <v>1.0039966489678811</v>
      </c>
      <c r="AE144" s="22">
        <v>0.48147111034433049</v>
      </c>
      <c r="AF144" s="22">
        <v>0.10105983856283134</v>
      </c>
    </row>
    <row r="145" spans="1:32" x14ac:dyDescent="0.25">
      <c r="A145" s="62" t="s">
        <v>45</v>
      </c>
      <c r="B145" s="62" t="s">
        <v>9</v>
      </c>
      <c r="C145" s="62" t="s">
        <v>30</v>
      </c>
      <c r="D145" s="62">
        <v>2</v>
      </c>
      <c r="E145" s="70">
        <v>0</v>
      </c>
      <c r="F145" s="50">
        <v>0</v>
      </c>
      <c r="G145" s="50">
        <v>0</v>
      </c>
      <c r="H145" s="49">
        <v>1</v>
      </c>
      <c r="W145" s="22">
        <v>2.7072261111004303E-2</v>
      </c>
      <c r="X145" s="22">
        <v>0.99326974021417935</v>
      </c>
      <c r="Y145" s="22">
        <v>0.42271430694594797</v>
      </c>
      <c r="Z145" s="22">
        <v>5.0595078365627634E-2</v>
      </c>
      <c r="AC145" s="22">
        <v>1.1877607920541323E-3</v>
      </c>
      <c r="AD145" s="22">
        <v>1.0039966489678811</v>
      </c>
      <c r="AE145" s="22">
        <v>0.48147111034433049</v>
      </c>
      <c r="AF145" s="22">
        <v>0.10105983856283134</v>
      </c>
    </row>
    <row r="146" spans="1:32" x14ac:dyDescent="0.25">
      <c r="A146" s="62" t="s">
        <v>9</v>
      </c>
      <c r="B146" s="62" t="s">
        <v>46</v>
      </c>
      <c r="C146" s="62" t="s">
        <v>19</v>
      </c>
      <c r="D146" s="62">
        <v>2</v>
      </c>
      <c r="E146" s="70">
        <v>0</v>
      </c>
      <c r="F146" s="50">
        <v>0</v>
      </c>
      <c r="G146" s="50">
        <v>0</v>
      </c>
      <c r="H146" s="49">
        <v>1</v>
      </c>
      <c r="W146" s="22">
        <v>2.7072261111004303E-2</v>
      </c>
      <c r="X146" s="22">
        <v>0.99326974021417935</v>
      </c>
      <c r="Y146" s="22">
        <v>0.42271430694594797</v>
      </c>
      <c r="Z146" s="22">
        <v>5.0595078365627634E-2</v>
      </c>
      <c r="AC146" s="22">
        <v>2.7072261111004303E-2</v>
      </c>
      <c r="AD146" s="22">
        <v>0.99326974021417935</v>
      </c>
      <c r="AE146" s="22">
        <v>0.42271430694594797</v>
      </c>
      <c r="AF146" s="22">
        <v>5.0595078365627634E-2</v>
      </c>
    </row>
    <row r="147" spans="1:32" x14ac:dyDescent="0.25">
      <c r="A147" s="62" t="s">
        <v>9</v>
      </c>
      <c r="B147" s="62" t="s">
        <v>46</v>
      </c>
      <c r="C147" s="62" t="s">
        <v>20</v>
      </c>
      <c r="D147" s="62">
        <v>2</v>
      </c>
      <c r="E147" s="70">
        <v>0</v>
      </c>
      <c r="F147" s="50">
        <v>0</v>
      </c>
      <c r="G147" s="50">
        <v>0</v>
      </c>
      <c r="H147" s="49">
        <v>1</v>
      </c>
      <c r="W147" s="22">
        <v>2.7072261111004303E-2</v>
      </c>
      <c r="X147" s="22">
        <v>0.99326974021417935</v>
      </c>
      <c r="Y147" s="22">
        <v>0.42271430694594797</v>
      </c>
      <c r="Z147" s="22">
        <v>5.0595078365627634E-2</v>
      </c>
      <c r="AC147" s="22">
        <v>2.7072261111004303E-2</v>
      </c>
      <c r="AD147" s="22">
        <v>0.99326974021417935</v>
      </c>
      <c r="AE147" s="22">
        <v>0.42271430694594797</v>
      </c>
      <c r="AF147" s="22">
        <v>5.0595078365627634E-2</v>
      </c>
    </row>
    <row r="148" spans="1:32" x14ac:dyDescent="0.25">
      <c r="A148" s="62" t="s">
        <v>9</v>
      </c>
      <c r="B148" s="62" t="s">
        <v>46</v>
      </c>
      <c r="C148" s="62" t="s">
        <v>21</v>
      </c>
      <c r="D148" s="62">
        <v>2</v>
      </c>
      <c r="E148" s="70">
        <v>0</v>
      </c>
      <c r="F148" s="50">
        <v>0</v>
      </c>
      <c r="G148" s="50">
        <v>0</v>
      </c>
      <c r="H148" s="49">
        <v>3</v>
      </c>
      <c r="W148" s="22">
        <v>2.7072261111004303E-2</v>
      </c>
      <c r="X148" s="22">
        <v>0.99326974021417935</v>
      </c>
      <c r="Y148" s="22">
        <v>0.42271430694594797</v>
      </c>
      <c r="Z148" s="22">
        <v>5.0595078365627634E-2</v>
      </c>
      <c r="AC148" s="22">
        <v>2.7072261111004303E-2</v>
      </c>
      <c r="AD148" s="22">
        <v>0.99326974021417935</v>
      </c>
      <c r="AE148" s="22">
        <v>0.42271430694594797</v>
      </c>
      <c r="AF148" s="22">
        <v>5.0595078365627634E-2</v>
      </c>
    </row>
    <row r="149" spans="1:32" x14ac:dyDescent="0.25">
      <c r="A149" s="62" t="s">
        <v>9</v>
      </c>
      <c r="B149" s="62" t="s">
        <v>46</v>
      </c>
      <c r="C149" s="62" t="s">
        <v>22</v>
      </c>
      <c r="D149" s="62">
        <v>2</v>
      </c>
      <c r="E149" s="70">
        <v>0</v>
      </c>
      <c r="F149" s="50">
        <v>0</v>
      </c>
      <c r="G149" s="50">
        <v>0</v>
      </c>
      <c r="H149" s="49">
        <v>3</v>
      </c>
      <c r="W149" s="22">
        <v>2.9313504447006252E-2</v>
      </c>
      <c r="X149" s="22">
        <v>0.98886830769118483</v>
      </c>
      <c r="Y149" s="22">
        <v>0.24676177603351304</v>
      </c>
      <c r="Z149" s="22">
        <v>2.4946823585895402E-2</v>
      </c>
      <c r="AC149" s="22">
        <v>2.9313504447006252E-2</v>
      </c>
      <c r="AD149" s="22">
        <v>0.98886830769118483</v>
      </c>
      <c r="AE149" s="22">
        <v>0.24676177603351304</v>
      </c>
      <c r="AF149" s="22">
        <v>2.4946823585895402E-2</v>
      </c>
    </row>
    <row r="150" spans="1:32" x14ac:dyDescent="0.25">
      <c r="A150" s="62" t="s">
        <v>9</v>
      </c>
      <c r="B150" s="62" t="s">
        <v>46</v>
      </c>
      <c r="C150" s="62" t="s">
        <v>23</v>
      </c>
      <c r="D150" s="62">
        <v>2</v>
      </c>
      <c r="E150" s="70">
        <v>0</v>
      </c>
      <c r="F150" s="50">
        <v>0</v>
      </c>
      <c r="G150" s="50">
        <v>0</v>
      </c>
      <c r="H150" s="49">
        <v>3</v>
      </c>
      <c r="W150" s="22">
        <v>2.9313504447006252E-2</v>
      </c>
      <c r="X150" s="22">
        <v>0.98886830769118483</v>
      </c>
      <c r="Y150" s="22">
        <v>0.24676177603351304</v>
      </c>
      <c r="Z150" s="22">
        <v>2.4946823585895402E-2</v>
      </c>
      <c r="AC150" s="22">
        <v>2.9313504447006252E-2</v>
      </c>
      <c r="AD150" s="22">
        <v>0.98886830769118483</v>
      </c>
      <c r="AE150" s="22">
        <v>0.24676177603351304</v>
      </c>
      <c r="AF150" s="22">
        <v>2.4946823585895402E-2</v>
      </c>
    </row>
    <row r="151" spans="1:32" x14ac:dyDescent="0.25">
      <c r="A151" s="62" t="s">
        <v>9</v>
      </c>
      <c r="B151" s="62" t="s">
        <v>46</v>
      </c>
      <c r="C151" s="62" t="s">
        <v>24</v>
      </c>
      <c r="D151" s="62">
        <v>2</v>
      </c>
      <c r="E151" s="70">
        <v>0</v>
      </c>
      <c r="F151" s="50">
        <v>0</v>
      </c>
      <c r="G151" s="50">
        <v>0</v>
      </c>
      <c r="H151" s="49">
        <v>3</v>
      </c>
      <c r="W151" s="22">
        <v>2.9313504447006252E-2</v>
      </c>
      <c r="X151" s="22">
        <v>0.98886830769118483</v>
      </c>
      <c r="Y151" s="22">
        <v>0.24676177603351304</v>
      </c>
      <c r="Z151" s="22">
        <v>2.4946823585895402E-2</v>
      </c>
      <c r="AC151" s="22">
        <v>2.9313504447006252E-2</v>
      </c>
      <c r="AD151" s="22">
        <v>0.98886830769118483</v>
      </c>
      <c r="AE151" s="22">
        <v>0.24676177603351304</v>
      </c>
      <c r="AF151" s="22">
        <v>2.4946823585895402E-2</v>
      </c>
    </row>
    <row r="152" spans="1:32" x14ac:dyDescent="0.25">
      <c r="A152" s="62" t="s">
        <v>9</v>
      </c>
      <c r="B152" s="62" t="s">
        <v>46</v>
      </c>
      <c r="C152" s="62" t="s">
        <v>25</v>
      </c>
      <c r="D152" s="62">
        <v>2</v>
      </c>
      <c r="E152" s="70">
        <v>0</v>
      </c>
      <c r="F152" s="50">
        <v>0</v>
      </c>
      <c r="G152" s="50">
        <v>0</v>
      </c>
      <c r="H152" s="49">
        <v>3</v>
      </c>
      <c r="W152" s="22">
        <v>2.9313504447006252E-2</v>
      </c>
      <c r="X152" s="22">
        <v>0.98886830769118483</v>
      </c>
      <c r="Y152" s="22">
        <v>0.24676177603351304</v>
      </c>
      <c r="Z152" s="22">
        <v>2.4946823585895402E-2</v>
      </c>
      <c r="AC152" s="22">
        <v>2.9313504447006252E-2</v>
      </c>
      <c r="AD152" s="22">
        <v>0.98886830769118483</v>
      </c>
      <c r="AE152" s="22">
        <v>0.24676177603351304</v>
      </c>
      <c r="AF152" s="22">
        <v>2.4946823585895402E-2</v>
      </c>
    </row>
    <row r="153" spans="1:32" x14ac:dyDescent="0.25">
      <c r="A153" s="62" t="s">
        <v>9</v>
      </c>
      <c r="B153" s="62" t="s">
        <v>46</v>
      </c>
      <c r="C153" s="62" t="s">
        <v>26</v>
      </c>
      <c r="D153" s="62">
        <v>2</v>
      </c>
      <c r="E153" s="70">
        <v>0</v>
      </c>
      <c r="F153" s="50">
        <v>0</v>
      </c>
      <c r="G153" s="50">
        <v>0</v>
      </c>
      <c r="H153" s="49">
        <v>3</v>
      </c>
      <c r="W153" s="22">
        <v>2.9313504447006252E-2</v>
      </c>
      <c r="X153" s="22">
        <v>0.98886830769118483</v>
      </c>
      <c r="Y153" s="22">
        <v>0.24676177603351304</v>
      </c>
      <c r="Z153" s="22">
        <v>2.4946823585895402E-2</v>
      </c>
      <c r="AC153" s="22">
        <v>2.9313504447006252E-2</v>
      </c>
      <c r="AD153" s="22">
        <v>0.98886830769118483</v>
      </c>
      <c r="AE153" s="22">
        <v>0.24676177603351304</v>
      </c>
      <c r="AF153" s="22">
        <v>2.4946823585895402E-2</v>
      </c>
    </row>
    <row r="154" spans="1:32" x14ac:dyDescent="0.25">
      <c r="A154" s="62" t="s">
        <v>9</v>
      </c>
      <c r="B154" s="62" t="s">
        <v>46</v>
      </c>
      <c r="C154" s="62" t="s">
        <v>27</v>
      </c>
      <c r="D154" s="62">
        <v>2</v>
      </c>
      <c r="E154" s="70">
        <v>0</v>
      </c>
      <c r="F154" s="50">
        <v>0</v>
      </c>
      <c r="G154" s="50">
        <v>0</v>
      </c>
      <c r="H154" s="49">
        <v>1</v>
      </c>
      <c r="W154" s="22">
        <v>2.7072261111004303E-2</v>
      </c>
      <c r="X154" s="22">
        <v>0.99326974021417935</v>
      </c>
      <c r="Y154" s="22">
        <v>0.42271430694594797</v>
      </c>
      <c r="Z154" s="22">
        <v>5.0595078365627634E-2</v>
      </c>
      <c r="AC154" s="22">
        <v>2.7072261111004303E-2</v>
      </c>
      <c r="AD154" s="22">
        <v>0.99326974021417935</v>
      </c>
      <c r="AE154" s="22">
        <v>0.42271430694594797</v>
      </c>
      <c r="AF154" s="22">
        <v>5.0595078365627634E-2</v>
      </c>
    </row>
    <row r="155" spans="1:32" x14ac:dyDescent="0.25">
      <c r="A155" s="62" t="s">
        <v>9</v>
      </c>
      <c r="B155" s="62" t="s">
        <v>46</v>
      </c>
      <c r="C155" s="62" t="s">
        <v>28</v>
      </c>
      <c r="D155" s="62">
        <v>2</v>
      </c>
      <c r="E155" s="70">
        <v>0</v>
      </c>
      <c r="F155" s="50">
        <v>0</v>
      </c>
      <c r="G155" s="50">
        <v>0</v>
      </c>
      <c r="H155" s="49">
        <v>1</v>
      </c>
      <c r="W155" s="22">
        <v>2.7072261111004303E-2</v>
      </c>
      <c r="X155" s="22">
        <v>0.99326974021417935</v>
      </c>
      <c r="Y155" s="22">
        <v>0.42271430694594797</v>
      </c>
      <c r="Z155" s="22">
        <v>5.0595078365627634E-2</v>
      </c>
      <c r="AC155" s="22">
        <v>2.7072261111004303E-2</v>
      </c>
      <c r="AD155" s="22">
        <v>0.99326974021417935</v>
      </c>
      <c r="AE155" s="22">
        <v>0.42271430694594797</v>
      </c>
      <c r="AF155" s="22">
        <v>5.0595078365627634E-2</v>
      </c>
    </row>
    <row r="156" spans="1:32" x14ac:dyDescent="0.25">
      <c r="A156" s="62" t="s">
        <v>9</v>
      </c>
      <c r="B156" s="62" t="s">
        <v>46</v>
      </c>
      <c r="C156" s="62" t="s">
        <v>29</v>
      </c>
      <c r="D156" s="62">
        <v>2</v>
      </c>
      <c r="E156" s="70">
        <v>0</v>
      </c>
      <c r="F156" s="50">
        <v>0</v>
      </c>
      <c r="G156" s="50">
        <v>0</v>
      </c>
      <c r="H156" s="49">
        <v>1</v>
      </c>
      <c r="W156" s="22">
        <v>2.7072261111004303E-2</v>
      </c>
      <c r="X156" s="22">
        <v>0.99326974021417935</v>
      </c>
      <c r="Y156" s="22">
        <v>0.42271430694594797</v>
      </c>
      <c r="Z156" s="22">
        <v>5.0595078365627634E-2</v>
      </c>
      <c r="AC156" s="22">
        <v>2.7072261111004303E-2</v>
      </c>
      <c r="AD156" s="22">
        <v>0.99326974021417935</v>
      </c>
      <c r="AE156" s="22">
        <v>0.42271430694594797</v>
      </c>
      <c r="AF156" s="22">
        <v>5.0595078365627634E-2</v>
      </c>
    </row>
    <row r="157" spans="1:32" x14ac:dyDescent="0.25">
      <c r="A157" s="62" t="s">
        <v>9</v>
      </c>
      <c r="B157" s="62" t="s">
        <v>46</v>
      </c>
      <c r="C157" s="62" t="s">
        <v>30</v>
      </c>
      <c r="D157" s="62">
        <v>2</v>
      </c>
      <c r="E157" s="70">
        <v>0</v>
      </c>
      <c r="F157" s="50">
        <v>0</v>
      </c>
      <c r="G157" s="50">
        <v>0</v>
      </c>
      <c r="H157" s="49">
        <v>1</v>
      </c>
      <c r="W157" s="22">
        <v>2.7072261111004303E-2</v>
      </c>
      <c r="X157" s="22">
        <v>0.99326974021417935</v>
      </c>
      <c r="Y157" s="22">
        <v>0.42271430694594797</v>
      </c>
      <c r="Z157" s="22">
        <v>5.0595078365627634E-2</v>
      </c>
      <c r="AC157" s="22">
        <v>2.7072261111004303E-2</v>
      </c>
      <c r="AD157" s="22">
        <v>0.99326974021417935</v>
      </c>
      <c r="AE157" s="22">
        <v>0.42271430694594797</v>
      </c>
      <c r="AF157" s="22">
        <v>5.0595078365627634E-2</v>
      </c>
    </row>
    <row r="158" spans="1:32" x14ac:dyDescent="0.25">
      <c r="A158" s="62" t="s">
        <v>46</v>
      </c>
      <c r="B158" s="62" t="s">
        <v>48</v>
      </c>
      <c r="C158" s="62" t="s">
        <v>19</v>
      </c>
      <c r="D158" s="62">
        <v>2</v>
      </c>
      <c r="E158" s="70">
        <v>0</v>
      </c>
      <c r="F158" s="50">
        <v>0</v>
      </c>
      <c r="G158" s="50">
        <v>0</v>
      </c>
      <c r="H158" s="49">
        <v>1</v>
      </c>
      <c r="W158" s="22">
        <v>2.7072261111004303E-2</v>
      </c>
      <c r="X158" s="22">
        <v>0.99326974021417935</v>
      </c>
      <c r="Y158" s="22">
        <v>0.42271430694594797</v>
      </c>
      <c r="Z158" s="22">
        <v>5.0595078365627634E-2</v>
      </c>
      <c r="AC158" s="22">
        <v>2.7072261111004303E-2</v>
      </c>
      <c r="AD158" s="22">
        <v>0.99326974021417935</v>
      </c>
      <c r="AE158" s="22">
        <v>0.42271430694594797</v>
      </c>
      <c r="AF158" s="22">
        <v>5.0595078365627634E-2</v>
      </c>
    </row>
    <row r="159" spans="1:32" x14ac:dyDescent="0.25">
      <c r="A159" s="62" t="s">
        <v>46</v>
      </c>
      <c r="B159" s="62" t="s">
        <v>48</v>
      </c>
      <c r="C159" s="62" t="s">
        <v>20</v>
      </c>
      <c r="D159" s="62">
        <v>2</v>
      </c>
      <c r="E159" s="70">
        <v>0</v>
      </c>
      <c r="F159" s="50">
        <v>0</v>
      </c>
      <c r="G159" s="50">
        <v>0</v>
      </c>
      <c r="H159" s="49">
        <v>1</v>
      </c>
      <c r="W159" s="22">
        <v>2.7072261111004303E-2</v>
      </c>
      <c r="X159" s="22">
        <v>0.99326974021417935</v>
      </c>
      <c r="Y159" s="22">
        <v>0.42271430694594797</v>
      </c>
      <c r="Z159" s="22">
        <v>5.0595078365627634E-2</v>
      </c>
      <c r="AC159" s="22">
        <v>2.7072261111004303E-2</v>
      </c>
      <c r="AD159" s="22">
        <v>0.99326974021417935</v>
      </c>
      <c r="AE159" s="22">
        <v>0.42271430694594797</v>
      </c>
      <c r="AF159" s="22">
        <v>5.0595078365627634E-2</v>
      </c>
    </row>
    <row r="160" spans="1:32" x14ac:dyDescent="0.25">
      <c r="A160" s="62" t="s">
        <v>46</v>
      </c>
      <c r="B160" s="62" t="s">
        <v>48</v>
      </c>
      <c r="C160" s="62" t="s">
        <v>21</v>
      </c>
      <c r="D160" s="62">
        <v>2</v>
      </c>
      <c r="E160" s="70">
        <v>0</v>
      </c>
      <c r="F160" s="50">
        <v>0</v>
      </c>
      <c r="G160" s="50">
        <v>0</v>
      </c>
      <c r="H160" s="49">
        <v>3</v>
      </c>
      <c r="W160" s="22">
        <v>2.7072261111004303E-2</v>
      </c>
      <c r="X160" s="22">
        <v>0.99326974021417935</v>
      </c>
      <c r="Y160" s="22">
        <v>0.42271430694594797</v>
      </c>
      <c r="Z160" s="22">
        <v>5.0595078365627634E-2</v>
      </c>
      <c r="AC160" s="22">
        <v>2.7072261111004303E-2</v>
      </c>
      <c r="AD160" s="22">
        <v>0.99326974021417935</v>
      </c>
      <c r="AE160" s="22">
        <v>0.42271430694594797</v>
      </c>
      <c r="AF160" s="22">
        <v>5.0595078365627634E-2</v>
      </c>
    </row>
    <row r="161" spans="1:32" x14ac:dyDescent="0.25">
      <c r="A161" s="62" t="s">
        <v>46</v>
      </c>
      <c r="B161" s="62" t="s">
        <v>48</v>
      </c>
      <c r="C161" s="62" t="s">
        <v>22</v>
      </c>
      <c r="D161" s="62">
        <v>2</v>
      </c>
      <c r="E161" s="70">
        <v>0</v>
      </c>
      <c r="F161" s="50">
        <v>0</v>
      </c>
      <c r="G161" s="50">
        <v>0</v>
      </c>
      <c r="H161" s="49">
        <v>3</v>
      </c>
      <c r="W161" s="22">
        <v>2.9313504447006252E-2</v>
      </c>
      <c r="X161" s="22">
        <v>0.98886830769118483</v>
      </c>
      <c r="Y161" s="22">
        <v>0.24676177603351304</v>
      </c>
      <c r="Z161" s="22">
        <v>2.4946823585895402E-2</v>
      </c>
      <c r="AC161" s="22">
        <v>2.9313504447006252E-2</v>
      </c>
      <c r="AD161" s="22">
        <v>0.98886830769118483</v>
      </c>
      <c r="AE161" s="22">
        <v>0.24676177603351304</v>
      </c>
      <c r="AF161" s="22">
        <v>2.4946823585895402E-2</v>
      </c>
    </row>
    <row r="162" spans="1:32" x14ac:dyDescent="0.25">
      <c r="A162" s="62" t="s">
        <v>46</v>
      </c>
      <c r="B162" s="62" t="s">
        <v>48</v>
      </c>
      <c r="C162" s="62" t="s">
        <v>23</v>
      </c>
      <c r="D162" s="62">
        <v>2</v>
      </c>
      <c r="E162" s="70">
        <v>0</v>
      </c>
      <c r="F162" s="50">
        <v>0</v>
      </c>
      <c r="G162" s="50">
        <v>0</v>
      </c>
      <c r="H162" s="49">
        <v>3</v>
      </c>
      <c r="W162" s="22">
        <v>2.9313504447006252E-2</v>
      </c>
      <c r="X162" s="22">
        <v>0.98886830769118483</v>
      </c>
      <c r="Y162" s="22">
        <v>0.24676177603351304</v>
      </c>
      <c r="Z162" s="22">
        <v>2.4946823585895402E-2</v>
      </c>
      <c r="AC162" s="22">
        <v>2.9313504447006252E-2</v>
      </c>
      <c r="AD162" s="22">
        <v>0.98886830769118483</v>
      </c>
      <c r="AE162" s="22">
        <v>0.24676177603351304</v>
      </c>
      <c r="AF162" s="22">
        <v>2.4946823585895402E-2</v>
      </c>
    </row>
    <row r="163" spans="1:32" x14ac:dyDescent="0.25">
      <c r="A163" s="62" t="s">
        <v>46</v>
      </c>
      <c r="B163" s="62" t="s">
        <v>48</v>
      </c>
      <c r="C163" s="62" t="s">
        <v>24</v>
      </c>
      <c r="D163" s="62">
        <v>2</v>
      </c>
      <c r="E163" s="70">
        <v>0</v>
      </c>
      <c r="F163" s="50">
        <v>0</v>
      </c>
      <c r="G163" s="50">
        <v>0</v>
      </c>
      <c r="H163" s="49">
        <v>3</v>
      </c>
      <c r="W163" s="22">
        <v>2.9313504447006252E-2</v>
      </c>
      <c r="X163" s="22">
        <v>0.98886830769118483</v>
      </c>
      <c r="Y163" s="22">
        <v>0.24676177603351304</v>
      </c>
      <c r="Z163" s="22">
        <v>2.4946823585895402E-2</v>
      </c>
      <c r="AC163" s="22">
        <v>2.9313504447006252E-2</v>
      </c>
      <c r="AD163" s="22">
        <v>0.98886830769118483</v>
      </c>
      <c r="AE163" s="22">
        <v>0.24676177603351304</v>
      </c>
      <c r="AF163" s="22">
        <v>2.4946823585895402E-2</v>
      </c>
    </row>
    <row r="164" spans="1:32" x14ac:dyDescent="0.25">
      <c r="A164" s="62" t="s">
        <v>46</v>
      </c>
      <c r="B164" s="62" t="s">
        <v>48</v>
      </c>
      <c r="C164" s="62" t="s">
        <v>25</v>
      </c>
      <c r="D164" s="62">
        <v>2</v>
      </c>
      <c r="E164" s="70">
        <v>0</v>
      </c>
      <c r="F164" s="50">
        <v>0</v>
      </c>
      <c r="G164" s="50">
        <v>0</v>
      </c>
      <c r="H164" s="49">
        <v>3</v>
      </c>
      <c r="W164" s="22">
        <v>2.9313504447006252E-2</v>
      </c>
      <c r="X164" s="22">
        <v>0.98886830769118483</v>
      </c>
      <c r="Y164" s="22">
        <v>0.24676177603351304</v>
      </c>
      <c r="Z164" s="22">
        <v>2.4946823585895402E-2</v>
      </c>
      <c r="AC164" s="22">
        <v>2.9313504447006252E-2</v>
      </c>
      <c r="AD164" s="22">
        <v>0.98886830769118483</v>
      </c>
      <c r="AE164" s="22">
        <v>0.24676177603351304</v>
      </c>
      <c r="AF164" s="22">
        <v>2.4946823585895402E-2</v>
      </c>
    </row>
    <row r="165" spans="1:32" x14ac:dyDescent="0.25">
      <c r="A165" s="62" t="s">
        <v>46</v>
      </c>
      <c r="B165" s="62" t="s">
        <v>48</v>
      </c>
      <c r="C165" s="62" t="s">
        <v>26</v>
      </c>
      <c r="D165" s="62">
        <v>2</v>
      </c>
      <c r="E165" s="70">
        <v>0</v>
      </c>
      <c r="F165" s="50">
        <v>0</v>
      </c>
      <c r="G165" s="50">
        <v>0</v>
      </c>
      <c r="H165" s="49">
        <v>3</v>
      </c>
      <c r="W165" s="22">
        <v>2.9313504447006252E-2</v>
      </c>
      <c r="X165" s="22">
        <v>0.98886830769118483</v>
      </c>
      <c r="Y165" s="22">
        <v>0.24676177603351304</v>
      </c>
      <c r="Z165" s="22">
        <v>2.4946823585895402E-2</v>
      </c>
      <c r="AC165" s="22">
        <v>2.9313504447006252E-2</v>
      </c>
      <c r="AD165" s="22">
        <v>0.98886830769118483</v>
      </c>
      <c r="AE165" s="22">
        <v>0.24676177603351304</v>
      </c>
      <c r="AF165" s="22">
        <v>2.4946823585895402E-2</v>
      </c>
    </row>
    <row r="166" spans="1:32" x14ac:dyDescent="0.25">
      <c r="A166" s="62" t="s">
        <v>46</v>
      </c>
      <c r="B166" s="62" t="s">
        <v>48</v>
      </c>
      <c r="C166" s="62" t="s">
        <v>27</v>
      </c>
      <c r="D166" s="62">
        <v>2</v>
      </c>
      <c r="E166" s="70">
        <v>0</v>
      </c>
      <c r="F166" s="50">
        <v>0</v>
      </c>
      <c r="G166" s="50">
        <v>0</v>
      </c>
      <c r="H166" s="49">
        <v>1</v>
      </c>
      <c r="W166" s="22">
        <v>2.7072261111004303E-2</v>
      </c>
      <c r="X166" s="22">
        <v>0.99326974021417935</v>
      </c>
      <c r="Y166" s="22">
        <v>0.42271430694594797</v>
      </c>
      <c r="Z166" s="22">
        <v>5.0595078365627634E-2</v>
      </c>
      <c r="AC166" s="22">
        <v>2.7072261111004303E-2</v>
      </c>
      <c r="AD166" s="22">
        <v>0.99326974021417935</v>
      </c>
      <c r="AE166" s="22">
        <v>0.42271430694594797</v>
      </c>
      <c r="AF166" s="22">
        <v>5.0595078365627634E-2</v>
      </c>
    </row>
    <row r="167" spans="1:32" x14ac:dyDescent="0.25">
      <c r="A167" s="62" t="s">
        <v>46</v>
      </c>
      <c r="B167" s="62" t="s">
        <v>48</v>
      </c>
      <c r="C167" s="62" t="s">
        <v>28</v>
      </c>
      <c r="D167" s="62">
        <v>2</v>
      </c>
      <c r="E167" s="70">
        <v>0</v>
      </c>
      <c r="F167" s="50">
        <v>0</v>
      </c>
      <c r="G167" s="50">
        <v>0</v>
      </c>
      <c r="H167" s="49">
        <v>1</v>
      </c>
      <c r="W167" s="22">
        <v>2.7072261111004303E-2</v>
      </c>
      <c r="X167" s="22">
        <v>0.99326974021417935</v>
      </c>
      <c r="Y167" s="22">
        <v>0.42271430694594797</v>
      </c>
      <c r="Z167" s="22">
        <v>5.0595078365627634E-2</v>
      </c>
      <c r="AC167" s="22">
        <v>2.7072261111004303E-2</v>
      </c>
      <c r="AD167" s="22">
        <v>0.99326974021417935</v>
      </c>
      <c r="AE167" s="22">
        <v>0.42271430694594797</v>
      </c>
      <c r="AF167" s="22">
        <v>5.0595078365627634E-2</v>
      </c>
    </row>
    <row r="168" spans="1:32" x14ac:dyDescent="0.25">
      <c r="A168" s="62" t="s">
        <v>46</v>
      </c>
      <c r="B168" s="62" t="s">
        <v>48</v>
      </c>
      <c r="C168" s="62" t="s">
        <v>29</v>
      </c>
      <c r="D168" s="62">
        <v>2</v>
      </c>
      <c r="E168" s="70">
        <v>0</v>
      </c>
      <c r="F168" s="50">
        <v>0</v>
      </c>
      <c r="G168" s="50">
        <v>0</v>
      </c>
      <c r="H168" s="49">
        <v>1</v>
      </c>
      <c r="W168" s="22">
        <v>2.7072261111004303E-2</v>
      </c>
      <c r="X168" s="22">
        <v>0.99326974021417935</v>
      </c>
      <c r="Y168" s="22">
        <v>0.42271430694594797</v>
      </c>
      <c r="Z168" s="22">
        <v>5.0595078365627634E-2</v>
      </c>
      <c r="AC168" s="22">
        <v>2.7072261111004303E-2</v>
      </c>
      <c r="AD168" s="22">
        <v>0.99326974021417935</v>
      </c>
      <c r="AE168" s="22">
        <v>0.42271430694594797</v>
      </c>
      <c r="AF168" s="22">
        <v>5.0595078365627634E-2</v>
      </c>
    </row>
    <row r="169" spans="1:32" x14ac:dyDescent="0.25">
      <c r="A169" s="62" t="s">
        <v>46</v>
      </c>
      <c r="B169" s="62" t="s">
        <v>48</v>
      </c>
      <c r="C169" s="62" t="s">
        <v>30</v>
      </c>
      <c r="D169" s="62">
        <v>2</v>
      </c>
      <c r="E169" s="70">
        <v>0</v>
      </c>
      <c r="F169" s="50">
        <v>0</v>
      </c>
      <c r="G169" s="50">
        <v>0</v>
      </c>
      <c r="H169" s="49">
        <v>1</v>
      </c>
      <c r="W169" s="22">
        <v>2.7072261111004303E-2</v>
      </c>
      <c r="X169" s="22">
        <v>0.99326974021417935</v>
      </c>
      <c r="Y169" s="22">
        <v>0.42271430694594797</v>
      </c>
      <c r="Z169" s="22">
        <v>5.0595078365627634E-2</v>
      </c>
      <c r="AC169" s="22">
        <v>2.7072261111004303E-2</v>
      </c>
      <c r="AD169" s="22">
        <v>0.99326974021417935</v>
      </c>
      <c r="AE169" s="22">
        <v>0.42271430694594797</v>
      </c>
      <c r="AF169" s="22">
        <v>5.0595078365627634E-2</v>
      </c>
    </row>
    <row r="170" spans="1:32" x14ac:dyDescent="0.25">
      <c r="A170" s="62" t="s">
        <v>365</v>
      </c>
      <c r="B170" s="62" t="s">
        <v>56</v>
      </c>
      <c r="C170" s="62" t="s">
        <v>19</v>
      </c>
      <c r="D170" s="62">
        <v>1</v>
      </c>
      <c r="E170" s="62">
        <v>0</v>
      </c>
      <c r="F170" s="62">
        <v>1</v>
      </c>
      <c r="G170" s="67">
        <v>0.42240891000000003</v>
      </c>
      <c r="H170" s="67">
        <v>4.8960289999999997E-2</v>
      </c>
      <c r="W170" s="22">
        <v>2.7072261111004303E-2</v>
      </c>
      <c r="X170" s="22">
        <v>0.99326974021417935</v>
      </c>
      <c r="Y170" s="22">
        <v>0.42271430694594797</v>
      </c>
      <c r="Z170" s="22">
        <v>5.0595078365627634E-2</v>
      </c>
      <c r="AC170" s="22">
        <v>2.7072261111004303E-2</v>
      </c>
      <c r="AD170" s="22">
        <v>0.99326974021417935</v>
      </c>
      <c r="AE170" s="22">
        <v>0.42271430694594797</v>
      </c>
      <c r="AF170" s="22">
        <v>5.0595078365627634E-2</v>
      </c>
    </row>
    <row r="171" spans="1:32" x14ac:dyDescent="0.25">
      <c r="A171" s="62" t="s">
        <v>365</v>
      </c>
      <c r="B171" s="62" t="s">
        <v>56</v>
      </c>
      <c r="C171" s="62" t="s">
        <v>20</v>
      </c>
      <c r="D171" s="62">
        <v>1</v>
      </c>
      <c r="E171" s="62">
        <v>0</v>
      </c>
      <c r="F171" s="62">
        <v>1</v>
      </c>
      <c r="G171" s="67">
        <v>0.42240891000000003</v>
      </c>
      <c r="H171" s="67">
        <v>4.8960289999999997E-2</v>
      </c>
      <c r="W171" s="22">
        <v>2.7072261111004303E-2</v>
      </c>
      <c r="X171" s="22">
        <v>0.99326974021417935</v>
      </c>
      <c r="Y171" s="22">
        <v>0.42271430694594797</v>
      </c>
      <c r="Z171" s="22">
        <v>5.0595078365627634E-2</v>
      </c>
      <c r="AC171" s="22">
        <v>2.7072261111004303E-2</v>
      </c>
      <c r="AD171" s="22">
        <v>0.99326974021417935</v>
      </c>
      <c r="AE171" s="22">
        <v>0.42271430694594797</v>
      </c>
      <c r="AF171" s="22">
        <v>5.0595078365627634E-2</v>
      </c>
    </row>
    <row r="172" spans="1:32" x14ac:dyDescent="0.25">
      <c r="A172" s="62" t="s">
        <v>365</v>
      </c>
      <c r="B172" s="62" t="s">
        <v>56</v>
      </c>
      <c r="C172" s="62" t="s">
        <v>21</v>
      </c>
      <c r="D172" s="62">
        <v>1</v>
      </c>
      <c r="E172" s="62">
        <v>0</v>
      </c>
      <c r="F172" s="62">
        <v>1</v>
      </c>
      <c r="G172" s="67">
        <v>0.42240891000000003</v>
      </c>
      <c r="H172" s="67">
        <v>4.8960289999999997E-2</v>
      </c>
      <c r="W172" s="22">
        <v>2.7072261111004303E-2</v>
      </c>
      <c r="X172" s="22">
        <v>0.99326974021417935</v>
      </c>
      <c r="Y172" s="22">
        <v>0.42271430694594797</v>
      </c>
      <c r="Z172" s="22">
        <v>5.0595078365627634E-2</v>
      </c>
      <c r="AC172" s="22">
        <v>2.7072261111004303E-2</v>
      </c>
      <c r="AD172" s="22">
        <v>0.99326974021417935</v>
      </c>
      <c r="AE172" s="22">
        <v>0.42271430694594797</v>
      </c>
      <c r="AF172" s="22">
        <v>5.0595078365627634E-2</v>
      </c>
    </row>
    <row r="173" spans="1:32" x14ac:dyDescent="0.25">
      <c r="A173" s="62" t="s">
        <v>365</v>
      </c>
      <c r="B173" s="62" t="s">
        <v>56</v>
      </c>
      <c r="C173" s="62" t="s">
        <v>22</v>
      </c>
      <c r="D173" s="62">
        <v>1</v>
      </c>
      <c r="E173" s="62">
        <v>0</v>
      </c>
      <c r="F173" s="62">
        <v>1</v>
      </c>
      <c r="G173" s="67">
        <v>0.2888249</v>
      </c>
      <c r="H173" s="67">
        <v>1.9796190000000002E-2</v>
      </c>
      <c r="W173" s="22">
        <v>2.9313504447006252E-2</v>
      </c>
      <c r="X173" s="22">
        <v>0.98886830769118483</v>
      </c>
      <c r="Y173" s="22">
        <v>0.24676177603351304</v>
      </c>
      <c r="Z173" s="22">
        <v>2.4946823585895402E-2</v>
      </c>
      <c r="AC173" s="22">
        <v>2.9313504447006252E-2</v>
      </c>
      <c r="AD173" s="22">
        <v>0.98886830769118483</v>
      </c>
      <c r="AE173" s="22">
        <v>0.24676177603351304</v>
      </c>
      <c r="AF173" s="22">
        <v>2.4946823585895402E-2</v>
      </c>
    </row>
    <row r="174" spans="1:32" x14ac:dyDescent="0.25">
      <c r="A174" s="62" t="s">
        <v>365</v>
      </c>
      <c r="B174" s="62" t="s">
        <v>56</v>
      </c>
      <c r="C174" s="62" t="s">
        <v>23</v>
      </c>
      <c r="D174" s="62">
        <v>1</v>
      </c>
      <c r="E174" s="62">
        <v>0</v>
      </c>
      <c r="F174" s="62">
        <v>1</v>
      </c>
      <c r="G174" s="67">
        <v>0.2888249</v>
      </c>
      <c r="H174" s="67">
        <v>1.9796190000000002E-2</v>
      </c>
      <c r="W174" s="22">
        <v>2.9313504447006252E-2</v>
      </c>
      <c r="X174" s="22">
        <v>0.98886830769118483</v>
      </c>
      <c r="Y174" s="22">
        <v>0.24676177603351304</v>
      </c>
      <c r="Z174" s="22">
        <v>2.4946823585895402E-2</v>
      </c>
      <c r="AC174" s="22">
        <v>2.9313504447006252E-2</v>
      </c>
      <c r="AD174" s="22">
        <v>0.98886830769118483</v>
      </c>
      <c r="AE174" s="22">
        <v>0.24676177603351304</v>
      </c>
      <c r="AF174" s="22">
        <v>2.4946823585895402E-2</v>
      </c>
    </row>
    <row r="175" spans="1:32" x14ac:dyDescent="0.25">
      <c r="A175" s="62" t="s">
        <v>365</v>
      </c>
      <c r="B175" s="62" t="s">
        <v>56</v>
      </c>
      <c r="C175" s="62" t="s">
        <v>24</v>
      </c>
      <c r="D175" s="62">
        <v>1</v>
      </c>
      <c r="E175" s="62">
        <v>0</v>
      </c>
      <c r="F175" s="62">
        <v>1</v>
      </c>
      <c r="G175" s="67">
        <v>0.2888249</v>
      </c>
      <c r="H175" s="67">
        <v>1.9796190000000002E-2</v>
      </c>
      <c r="W175" s="22">
        <v>2.9313504447006252E-2</v>
      </c>
      <c r="X175" s="22">
        <v>0.98886830769118483</v>
      </c>
      <c r="Y175" s="22">
        <v>0.24676177603351304</v>
      </c>
      <c r="Z175" s="22">
        <v>2.4946823585895402E-2</v>
      </c>
      <c r="AC175" s="22">
        <v>2.9313504447006252E-2</v>
      </c>
      <c r="AD175" s="22">
        <v>0.98886830769118483</v>
      </c>
      <c r="AE175" s="22">
        <v>0.24676177603351304</v>
      </c>
      <c r="AF175" s="22">
        <v>2.4946823585895402E-2</v>
      </c>
    </row>
    <row r="176" spans="1:32" x14ac:dyDescent="0.25">
      <c r="A176" s="62" t="s">
        <v>365</v>
      </c>
      <c r="B176" s="62" t="s">
        <v>56</v>
      </c>
      <c r="C176" s="62" t="s">
        <v>25</v>
      </c>
      <c r="D176" s="62">
        <v>1</v>
      </c>
      <c r="E176" s="62">
        <v>0</v>
      </c>
      <c r="F176" s="62">
        <v>1</v>
      </c>
      <c r="G176" s="67">
        <v>0.2888249</v>
      </c>
      <c r="H176" s="67">
        <v>1.9796190000000002E-2</v>
      </c>
      <c r="W176" s="22">
        <v>2.9313504447006252E-2</v>
      </c>
      <c r="X176" s="22">
        <v>0.98886830769118483</v>
      </c>
      <c r="Y176" s="22">
        <v>0.24676177603351304</v>
      </c>
      <c r="Z176" s="22">
        <v>2.4946823585895402E-2</v>
      </c>
      <c r="AC176" s="22">
        <v>2.9313504447006252E-2</v>
      </c>
      <c r="AD176" s="22">
        <v>0.98886830769118483</v>
      </c>
      <c r="AE176" s="22">
        <v>0.24676177603351304</v>
      </c>
      <c r="AF176" s="22">
        <v>2.4946823585895402E-2</v>
      </c>
    </row>
    <row r="177" spans="1:32" x14ac:dyDescent="0.25">
      <c r="A177" s="62" t="s">
        <v>365</v>
      </c>
      <c r="B177" s="62" t="s">
        <v>56</v>
      </c>
      <c r="C177" s="62" t="s">
        <v>26</v>
      </c>
      <c r="D177" s="62">
        <v>1</v>
      </c>
      <c r="E177" s="62">
        <v>0</v>
      </c>
      <c r="F177" s="62">
        <v>1</v>
      </c>
      <c r="G177" s="67">
        <v>0.2888249</v>
      </c>
      <c r="H177" s="67">
        <v>1.9796190000000002E-2</v>
      </c>
      <c r="W177" s="22">
        <v>2.9313504447006252E-2</v>
      </c>
      <c r="X177" s="22">
        <v>0.98886830769118483</v>
      </c>
      <c r="Y177" s="22">
        <v>0.24676177603351304</v>
      </c>
      <c r="Z177" s="22">
        <v>2.4946823585895402E-2</v>
      </c>
      <c r="AC177" s="22">
        <v>2.9313504447006252E-2</v>
      </c>
      <c r="AD177" s="22">
        <v>0.98886830769118483</v>
      </c>
      <c r="AE177" s="22">
        <v>0.24676177603351304</v>
      </c>
      <c r="AF177" s="22">
        <v>2.4946823585895402E-2</v>
      </c>
    </row>
    <row r="178" spans="1:32" x14ac:dyDescent="0.25">
      <c r="A178" s="62" t="s">
        <v>365</v>
      </c>
      <c r="B178" s="62" t="s">
        <v>56</v>
      </c>
      <c r="C178" s="62" t="s">
        <v>27</v>
      </c>
      <c r="D178" s="62">
        <v>1</v>
      </c>
      <c r="E178" s="62">
        <v>0</v>
      </c>
      <c r="F178" s="62">
        <v>1</v>
      </c>
      <c r="G178" s="67">
        <v>0.42240891000000003</v>
      </c>
      <c r="H178" s="67">
        <v>4.8960289999999997E-2</v>
      </c>
      <c r="W178" s="22">
        <v>2.7072261111004303E-2</v>
      </c>
      <c r="X178" s="22">
        <v>0.99326974021417935</v>
      </c>
      <c r="Y178" s="22">
        <v>0.42271430694594797</v>
      </c>
      <c r="Z178" s="22">
        <v>5.0595078365627634E-2</v>
      </c>
      <c r="AC178" s="22">
        <v>2.7072261111004303E-2</v>
      </c>
      <c r="AD178" s="22">
        <v>0.99326974021417935</v>
      </c>
      <c r="AE178" s="22">
        <v>0.42271430694594797</v>
      </c>
      <c r="AF178" s="22">
        <v>5.0595078365627634E-2</v>
      </c>
    </row>
    <row r="179" spans="1:32" x14ac:dyDescent="0.25">
      <c r="A179" s="62" t="s">
        <v>365</v>
      </c>
      <c r="B179" s="62" t="s">
        <v>56</v>
      </c>
      <c r="C179" s="62" t="s">
        <v>28</v>
      </c>
      <c r="D179" s="62">
        <v>1</v>
      </c>
      <c r="E179" s="62">
        <v>0</v>
      </c>
      <c r="F179" s="62">
        <v>1</v>
      </c>
      <c r="G179" s="67">
        <v>0.42240891000000003</v>
      </c>
      <c r="H179" s="67">
        <v>4.8960289999999997E-2</v>
      </c>
      <c r="W179" s="22">
        <v>2.7072261111004303E-2</v>
      </c>
      <c r="X179" s="22">
        <v>0.99326974021417935</v>
      </c>
      <c r="Y179" s="22">
        <v>0.42271430694594797</v>
      </c>
      <c r="Z179" s="22">
        <v>5.0595078365627634E-2</v>
      </c>
      <c r="AC179" s="22">
        <v>2.7072261111004303E-2</v>
      </c>
      <c r="AD179" s="22">
        <v>0.99326974021417935</v>
      </c>
      <c r="AE179" s="22">
        <v>0.42271430694594797</v>
      </c>
      <c r="AF179" s="22">
        <v>5.0595078365627634E-2</v>
      </c>
    </row>
    <row r="180" spans="1:32" x14ac:dyDescent="0.25">
      <c r="A180" s="62" t="s">
        <v>365</v>
      </c>
      <c r="B180" s="62" t="s">
        <v>56</v>
      </c>
      <c r="C180" s="62" t="s">
        <v>29</v>
      </c>
      <c r="D180" s="62">
        <v>1</v>
      </c>
      <c r="E180" s="62">
        <v>0</v>
      </c>
      <c r="F180" s="62">
        <v>1</v>
      </c>
      <c r="G180" s="67">
        <v>0.42240891000000003</v>
      </c>
      <c r="H180" s="67">
        <v>4.8960289999999997E-2</v>
      </c>
      <c r="W180" s="22">
        <v>2.7072261111004303E-2</v>
      </c>
      <c r="X180" s="22">
        <v>0.99326974021417935</v>
      </c>
      <c r="Y180" s="22">
        <v>0.42271430694594797</v>
      </c>
      <c r="Z180" s="22">
        <v>5.0595078365627634E-2</v>
      </c>
      <c r="AC180" s="22">
        <v>2.7072261111004303E-2</v>
      </c>
      <c r="AD180" s="22">
        <v>0.99326974021417935</v>
      </c>
      <c r="AE180" s="22">
        <v>0.42271430694594797</v>
      </c>
      <c r="AF180" s="22">
        <v>5.0595078365627634E-2</v>
      </c>
    </row>
    <row r="181" spans="1:32" x14ac:dyDescent="0.25">
      <c r="A181" s="62" t="s">
        <v>365</v>
      </c>
      <c r="B181" s="62" t="s">
        <v>56</v>
      </c>
      <c r="C181" s="62" t="s">
        <v>30</v>
      </c>
      <c r="D181" s="62">
        <v>1</v>
      </c>
      <c r="E181" s="62">
        <v>0</v>
      </c>
      <c r="F181" s="62">
        <v>1</v>
      </c>
      <c r="G181" s="67">
        <v>0.42240891000000003</v>
      </c>
      <c r="H181" s="67">
        <v>4.8960289999999997E-2</v>
      </c>
      <c r="W181" s="22">
        <v>2.7072261111004303E-2</v>
      </c>
      <c r="X181" s="22">
        <v>0.99326974021417935</v>
      </c>
      <c r="Y181" s="22">
        <v>0.42271430694594797</v>
      </c>
      <c r="Z181" s="22">
        <v>5.0595078365627634E-2</v>
      </c>
      <c r="AC181" s="22">
        <v>2.7072261111004303E-2</v>
      </c>
      <c r="AD181" s="22">
        <v>0.99326974021417935</v>
      </c>
      <c r="AE181" s="22">
        <v>0.42271430694594797</v>
      </c>
      <c r="AF181" s="22">
        <v>5.0595078365627634E-2</v>
      </c>
    </row>
    <row r="182" spans="1:32" x14ac:dyDescent="0.25">
      <c r="A182" s="62" t="s">
        <v>58</v>
      </c>
      <c r="B182" s="62" t="s">
        <v>57</v>
      </c>
      <c r="C182" s="62" t="s">
        <v>19</v>
      </c>
      <c r="D182" s="62">
        <v>1</v>
      </c>
      <c r="E182" s="62">
        <v>0</v>
      </c>
      <c r="F182" s="62">
        <v>1</v>
      </c>
      <c r="G182" s="67">
        <v>0.42240891000000003</v>
      </c>
      <c r="H182" s="67">
        <v>4.8960289999999997E-2</v>
      </c>
      <c r="W182" s="22">
        <v>2.7072261111004303E-2</v>
      </c>
      <c r="X182" s="22">
        <v>0.99326974021417935</v>
      </c>
      <c r="Y182" s="22">
        <v>0.42271430694594797</v>
      </c>
      <c r="Z182" s="22">
        <v>5.0595078365627634E-2</v>
      </c>
      <c r="AC182" s="22">
        <v>2.7072261111004303E-2</v>
      </c>
      <c r="AD182" s="22">
        <v>0.99326974021417935</v>
      </c>
      <c r="AE182" s="22">
        <v>0.42271430694594797</v>
      </c>
      <c r="AF182" s="22">
        <v>5.0595078365627634E-2</v>
      </c>
    </row>
    <row r="183" spans="1:32" x14ac:dyDescent="0.25">
      <c r="A183" s="62" t="s">
        <v>58</v>
      </c>
      <c r="B183" s="62" t="s">
        <v>57</v>
      </c>
      <c r="C183" s="62" t="s">
        <v>20</v>
      </c>
      <c r="D183" s="62">
        <v>1</v>
      </c>
      <c r="E183" s="62">
        <v>0</v>
      </c>
      <c r="F183" s="62">
        <v>1</v>
      </c>
      <c r="G183" s="67">
        <v>0.42240891000000003</v>
      </c>
      <c r="H183" s="67">
        <v>4.8960289999999997E-2</v>
      </c>
      <c r="W183" s="22">
        <v>2.7072261111004303E-2</v>
      </c>
      <c r="X183" s="22">
        <v>0.99326974021417935</v>
      </c>
      <c r="Y183" s="22">
        <v>0.42271430694594797</v>
      </c>
      <c r="Z183" s="22">
        <v>5.0595078365627634E-2</v>
      </c>
      <c r="AC183" s="22">
        <v>2.7072261111004303E-2</v>
      </c>
      <c r="AD183" s="22">
        <v>0.99326974021417935</v>
      </c>
      <c r="AE183" s="22">
        <v>0.42271430694594797</v>
      </c>
      <c r="AF183" s="22">
        <v>5.0595078365627634E-2</v>
      </c>
    </row>
    <row r="184" spans="1:32" x14ac:dyDescent="0.25">
      <c r="A184" s="62" t="s">
        <v>58</v>
      </c>
      <c r="B184" s="62" t="s">
        <v>57</v>
      </c>
      <c r="C184" s="62" t="s">
        <v>21</v>
      </c>
      <c r="D184" s="62">
        <v>1</v>
      </c>
      <c r="E184" s="62">
        <v>0</v>
      </c>
      <c r="F184" s="62">
        <v>1</v>
      </c>
      <c r="G184" s="67">
        <v>0.42240891000000003</v>
      </c>
      <c r="H184" s="67">
        <v>4.8960289999999997E-2</v>
      </c>
      <c r="W184" s="22">
        <v>2.7072261111004303E-2</v>
      </c>
      <c r="X184" s="22">
        <v>0.99326974021417935</v>
      </c>
      <c r="Y184" s="22">
        <v>0.42271430694594797</v>
      </c>
      <c r="Z184" s="22">
        <v>5.0595078365627634E-2</v>
      </c>
      <c r="AC184" s="22">
        <v>2.7072261111004303E-2</v>
      </c>
      <c r="AD184" s="22">
        <v>0.99326974021417935</v>
      </c>
      <c r="AE184" s="22">
        <v>0.42271430694594797</v>
      </c>
      <c r="AF184" s="22">
        <v>5.0595078365627634E-2</v>
      </c>
    </row>
    <row r="185" spans="1:32" x14ac:dyDescent="0.25">
      <c r="A185" s="62" t="s">
        <v>58</v>
      </c>
      <c r="B185" s="62" t="s">
        <v>57</v>
      </c>
      <c r="C185" s="62" t="s">
        <v>22</v>
      </c>
      <c r="D185" s="62">
        <v>1</v>
      </c>
      <c r="E185" s="62">
        <v>0</v>
      </c>
      <c r="F185" s="62">
        <v>1</v>
      </c>
      <c r="G185" s="67">
        <v>0.14862101</v>
      </c>
      <c r="H185" s="67">
        <v>4.4471129999999998E-2</v>
      </c>
      <c r="W185" s="22">
        <v>2.9313504447006252E-2</v>
      </c>
      <c r="X185" s="22">
        <v>0.98886830769118483</v>
      </c>
      <c r="Y185" s="22">
        <v>0.24676177603351304</v>
      </c>
      <c r="Z185" s="22">
        <v>2.4946823585895402E-2</v>
      </c>
      <c r="AC185" s="22">
        <v>2.9313504447006252E-2</v>
      </c>
      <c r="AD185" s="22">
        <v>0.98886830769118483</v>
      </c>
      <c r="AE185" s="22">
        <v>0.24676177603351304</v>
      </c>
      <c r="AF185" s="22">
        <v>2.4946823585895402E-2</v>
      </c>
    </row>
    <row r="186" spans="1:32" x14ac:dyDescent="0.25">
      <c r="A186" s="62" t="s">
        <v>58</v>
      </c>
      <c r="B186" s="62" t="s">
        <v>57</v>
      </c>
      <c r="C186" s="62" t="s">
        <v>23</v>
      </c>
      <c r="D186" s="62">
        <v>1</v>
      </c>
      <c r="E186" s="62">
        <v>0</v>
      </c>
      <c r="F186" s="62">
        <v>1</v>
      </c>
      <c r="G186" s="67">
        <v>0.14862101</v>
      </c>
      <c r="H186" s="67">
        <v>4.4471129999999998E-2</v>
      </c>
      <c r="W186" s="22">
        <v>2.9313504447006252E-2</v>
      </c>
      <c r="X186" s="22">
        <v>0.98886830769118483</v>
      </c>
      <c r="Y186" s="22">
        <v>0.24676177603351304</v>
      </c>
      <c r="Z186" s="22">
        <v>2.4946823585895402E-2</v>
      </c>
      <c r="AC186" s="22">
        <v>2.9313504447006252E-2</v>
      </c>
      <c r="AD186" s="22">
        <v>0.98886830769118483</v>
      </c>
      <c r="AE186" s="22">
        <v>0.24676177603351304</v>
      </c>
      <c r="AF186" s="22">
        <v>2.4946823585895402E-2</v>
      </c>
    </row>
    <row r="187" spans="1:32" x14ac:dyDescent="0.25">
      <c r="A187" s="62" t="s">
        <v>58</v>
      </c>
      <c r="B187" s="62" t="s">
        <v>57</v>
      </c>
      <c r="C187" s="62" t="s">
        <v>24</v>
      </c>
      <c r="D187" s="62">
        <v>1</v>
      </c>
      <c r="E187" s="62">
        <v>0</v>
      </c>
      <c r="F187" s="62">
        <v>1</v>
      </c>
      <c r="G187" s="67">
        <v>0.14862101</v>
      </c>
      <c r="H187" s="67">
        <v>4.4471129999999998E-2</v>
      </c>
      <c r="W187" s="22">
        <v>2.9313504447006252E-2</v>
      </c>
      <c r="X187" s="22">
        <v>0.98886830769118483</v>
      </c>
      <c r="Y187" s="22">
        <v>0.24676177603351304</v>
      </c>
      <c r="Z187" s="22">
        <v>2.4946823585895402E-2</v>
      </c>
      <c r="AC187" s="22">
        <v>2.9313504447006252E-2</v>
      </c>
      <c r="AD187" s="22">
        <v>0.98886830769118483</v>
      </c>
      <c r="AE187" s="22">
        <v>0.24676177603351304</v>
      </c>
      <c r="AF187" s="22">
        <v>2.4946823585895402E-2</v>
      </c>
    </row>
    <row r="188" spans="1:32" x14ac:dyDescent="0.25">
      <c r="A188" s="62" t="s">
        <v>58</v>
      </c>
      <c r="B188" s="62" t="s">
        <v>57</v>
      </c>
      <c r="C188" s="62" t="s">
        <v>25</v>
      </c>
      <c r="D188" s="62">
        <v>1</v>
      </c>
      <c r="E188" s="62">
        <v>0</v>
      </c>
      <c r="F188" s="62">
        <v>1</v>
      </c>
      <c r="G188" s="67">
        <v>0.14862101</v>
      </c>
      <c r="H188" s="67">
        <v>4.4471129999999998E-2</v>
      </c>
      <c r="W188" s="22">
        <v>2.9313504447006252E-2</v>
      </c>
      <c r="X188" s="22">
        <v>0.98886830769118483</v>
      </c>
      <c r="Y188" s="22">
        <v>0.24676177603351304</v>
      </c>
      <c r="Z188" s="22">
        <v>2.4946823585895402E-2</v>
      </c>
      <c r="AC188" s="22">
        <v>2.9313504447006252E-2</v>
      </c>
      <c r="AD188" s="22">
        <v>0.98886830769118483</v>
      </c>
      <c r="AE188" s="22">
        <v>0.24676177603351304</v>
      </c>
      <c r="AF188" s="22">
        <v>2.4946823585895402E-2</v>
      </c>
    </row>
    <row r="189" spans="1:32" x14ac:dyDescent="0.25">
      <c r="A189" s="62" t="s">
        <v>58</v>
      </c>
      <c r="B189" s="62" t="s">
        <v>57</v>
      </c>
      <c r="C189" s="62" t="s">
        <v>26</v>
      </c>
      <c r="D189" s="62">
        <v>1</v>
      </c>
      <c r="E189" s="62">
        <v>0</v>
      </c>
      <c r="F189" s="62">
        <v>1</v>
      </c>
      <c r="G189" s="67">
        <v>0.14862101</v>
      </c>
      <c r="H189" s="67">
        <v>4.4471129999999998E-2</v>
      </c>
      <c r="W189" s="22">
        <v>2.9313504447006252E-2</v>
      </c>
      <c r="X189" s="22">
        <v>0.98886830769118483</v>
      </c>
      <c r="Y189" s="22">
        <v>0.24676177603351304</v>
      </c>
      <c r="Z189" s="22">
        <v>2.4946823585895402E-2</v>
      </c>
      <c r="AC189" s="22">
        <v>2.9313504447006252E-2</v>
      </c>
      <c r="AD189" s="22">
        <v>0.98886830769118483</v>
      </c>
      <c r="AE189" s="22">
        <v>0.24676177603351304</v>
      </c>
      <c r="AF189" s="22">
        <v>2.4946823585895402E-2</v>
      </c>
    </row>
    <row r="190" spans="1:32" x14ac:dyDescent="0.25">
      <c r="A190" s="62" t="s">
        <v>58</v>
      </c>
      <c r="B190" s="62" t="s">
        <v>57</v>
      </c>
      <c r="C190" s="62" t="s">
        <v>27</v>
      </c>
      <c r="D190" s="62">
        <v>1</v>
      </c>
      <c r="E190" s="62">
        <v>0</v>
      </c>
      <c r="F190" s="62">
        <v>1</v>
      </c>
      <c r="G190" s="67">
        <v>0.42240891000000003</v>
      </c>
      <c r="H190" s="67">
        <v>4.8960289999999997E-2</v>
      </c>
      <c r="W190" s="22">
        <v>2.7072261111004303E-2</v>
      </c>
      <c r="X190" s="22">
        <v>0.99326974021417935</v>
      </c>
      <c r="Y190" s="22">
        <v>0.42271430694594797</v>
      </c>
      <c r="Z190" s="22">
        <v>5.0595078365627634E-2</v>
      </c>
      <c r="AC190" s="22">
        <v>2.7072261111004303E-2</v>
      </c>
      <c r="AD190" s="22">
        <v>0.99326974021417935</v>
      </c>
      <c r="AE190" s="22">
        <v>0.42271430694594797</v>
      </c>
      <c r="AF190" s="22">
        <v>5.0595078365627634E-2</v>
      </c>
    </row>
    <row r="191" spans="1:32" x14ac:dyDescent="0.25">
      <c r="A191" s="62" t="s">
        <v>58</v>
      </c>
      <c r="B191" s="62" t="s">
        <v>57</v>
      </c>
      <c r="C191" s="62" t="s">
        <v>28</v>
      </c>
      <c r="D191" s="62">
        <v>1</v>
      </c>
      <c r="E191" s="62">
        <v>0</v>
      </c>
      <c r="F191" s="62">
        <v>1</v>
      </c>
      <c r="G191" s="67">
        <v>0.42240891000000003</v>
      </c>
      <c r="H191" s="67">
        <v>4.8960289999999997E-2</v>
      </c>
      <c r="W191" s="22">
        <v>2.7072261111004303E-2</v>
      </c>
      <c r="X191" s="22">
        <v>0.99326974021417935</v>
      </c>
      <c r="Y191" s="22">
        <v>0.42271430694594797</v>
      </c>
      <c r="Z191" s="22">
        <v>5.0595078365627634E-2</v>
      </c>
      <c r="AC191" s="22">
        <v>2.7072261111004303E-2</v>
      </c>
      <c r="AD191" s="22">
        <v>0.99326974021417935</v>
      </c>
      <c r="AE191" s="22">
        <v>0.42271430694594797</v>
      </c>
      <c r="AF191" s="22">
        <v>5.0595078365627634E-2</v>
      </c>
    </row>
    <row r="192" spans="1:32" x14ac:dyDescent="0.25">
      <c r="A192" s="62" t="s">
        <v>58</v>
      </c>
      <c r="B192" s="62" t="s">
        <v>57</v>
      </c>
      <c r="C192" s="62" t="s">
        <v>29</v>
      </c>
      <c r="D192" s="62">
        <v>1</v>
      </c>
      <c r="E192" s="62">
        <v>0</v>
      </c>
      <c r="F192" s="62">
        <v>1</v>
      </c>
      <c r="G192" s="67">
        <v>0.42240891000000003</v>
      </c>
      <c r="H192" s="67">
        <v>4.8960289999999997E-2</v>
      </c>
      <c r="W192" s="22">
        <v>2.7072261111004303E-2</v>
      </c>
      <c r="X192" s="22">
        <v>0.99326974021417935</v>
      </c>
      <c r="Y192" s="22">
        <v>0.42271430694594797</v>
      </c>
      <c r="Z192" s="22">
        <v>5.0595078365627634E-2</v>
      </c>
      <c r="AC192" s="22">
        <v>2.7072261111004303E-2</v>
      </c>
      <c r="AD192" s="22">
        <v>0.99326974021417935</v>
      </c>
      <c r="AE192" s="22">
        <v>0.42271430694594797</v>
      </c>
      <c r="AF192" s="22">
        <v>5.0595078365627634E-2</v>
      </c>
    </row>
    <row r="193" spans="1:32" x14ac:dyDescent="0.25">
      <c r="A193" s="62" t="s">
        <v>58</v>
      </c>
      <c r="B193" s="62" t="s">
        <v>57</v>
      </c>
      <c r="C193" s="62" t="s">
        <v>30</v>
      </c>
      <c r="D193" s="62">
        <v>1</v>
      </c>
      <c r="E193" s="62">
        <v>0</v>
      </c>
      <c r="F193" s="62">
        <v>1</v>
      </c>
      <c r="G193" s="67">
        <v>0.42240891000000003</v>
      </c>
      <c r="H193" s="67">
        <v>4.8960289999999997E-2</v>
      </c>
      <c r="W193" s="22">
        <v>2.7072261111004303E-2</v>
      </c>
      <c r="X193" s="22">
        <v>0.99326974021417935</v>
      </c>
      <c r="Y193" s="22">
        <v>0.42271430694594797</v>
      </c>
      <c r="Z193" s="22">
        <v>5.0595078365627634E-2</v>
      </c>
      <c r="AC193" s="22">
        <v>2.7072261111004303E-2</v>
      </c>
      <c r="AD193" s="22">
        <v>0.99326974021417935</v>
      </c>
      <c r="AE193" s="22">
        <v>0.42271430694594797</v>
      </c>
      <c r="AF193" s="22">
        <v>5.0595078365627634E-2</v>
      </c>
    </row>
    <row r="194" spans="1:32" x14ac:dyDescent="0.25">
      <c r="A194" s="62" t="s">
        <v>59</v>
      </c>
      <c r="B194" s="62" t="s">
        <v>365</v>
      </c>
      <c r="C194" s="62" t="s">
        <v>19</v>
      </c>
      <c r="D194" s="62">
        <v>1</v>
      </c>
      <c r="E194" s="62">
        <v>0</v>
      </c>
      <c r="F194" s="62">
        <v>1</v>
      </c>
      <c r="G194" s="67">
        <v>0.42240891000000003</v>
      </c>
      <c r="H194" s="67">
        <v>4.8960289999999997E-2</v>
      </c>
      <c r="W194" s="22">
        <v>2.7072261111004303E-2</v>
      </c>
      <c r="X194" s="22">
        <v>0.99326974021417935</v>
      </c>
      <c r="Y194" s="22">
        <v>0.42271430694594797</v>
      </c>
      <c r="Z194" s="22">
        <v>5.0595078365627634E-2</v>
      </c>
      <c r="AC194" s="22">
        <v>2.7072261111004303E-2</v>
      </c>
      <c r="AD194" s="22">
        <v>0.99326974021417935</v>
      </c>
      <c r="AE194" s="22">
        <v>0.42271430694594797</v>
      </c>
      <c r="AF194" s="22">
        <v>5.0595078365627634E-2</v>
      </c>
    </row>
    <row r="195" spans="1:32" x14ac:dyDescent="0.25">
      <c r="A195" s="62" t="s">
        <v>59</v>
      </c>
      <c r="B195" s="62" t="s">
        <v>365</v>
      </c>
      <c r="C195" s="62" t="s">
        <v>20</v>
      </c>
      <c r="D195" s="62">
        <v>1</v>
      </c>
      <c r="E195" s="62">
        <v>0</v>
      </c>
      <c r="F195" s="62">
        <v>1</v>
      </c>
      <c r="G195" s="67">
        <v>0.42240891000000003</v>
      </c>
      <c r="H195" s="67">
        <v>4.8960289999999997E-2</v>
      </c>
      <c r="W195" s="22">
        <v>2.7072261111004303E-2</v>
      </c>
      <c r="X195" s="22">
        <v>0.99326974021417935</v>
      </c>
      <c r="Y195" s="22">
        <v>0.42271430694594797</v>
      </c>
      <c r="Z195" s="22">
        <v>5.0595078365627634E-2</v>
      </c>
      <c r="AC195" s="22">
        <v>2.7072261111004303E-2</v>
      </c>
      <c r="AD195" s="22">
        <v>0.99326974021417935</v>
      </c>
      <c r="AE195" s="22">
        <v>0.42271430694594797</v>
      </c>
      <c r="AF195" s="22">
        <v>5.0595078365627634E-2</v>
      </c>
    </row>
    <row r="196" spans="1:32" x14ac:dyDescent="0.25">
      <c r="A196" s="62" t="s">
        <v>59</v>
      </c>
      <c r="B196" s="62" t="s">
        <v>365</v>
      </c>
      <c r="C196" s="62" t="s">
        <v>21</v>
      </c>
      <c r="D196" s="62">
        <v>1</v>
      </c>
      <c r="E196" s="62">
        <v>0</v>
      </c>
      <c r="F196" s="62">
        <v>1</v>
      </c>
      <c r="G196" s="67">
        <v>0.42240891000000003</v>
      </c>
      <c r="H196" s="67">
        <v>4.8960289999999997E-2</v>
      </c>
      <c r="W196" s="22">
        <v>2.7072261111004303E-2</v>
      </c>
      <c r="X196" s="22">
        <v>0.99326974021417935</v>
      </c>
      <c r="Y196" s="22">
        <v>0.42271430694594797</v>
      </c>
      <c r="Z196" s="22">
        <v>5.0595078365627634E-2</v>
      </c>
      <c r="AC196" s="22">
        <v>2.7072261111004303E-2</v>
      </c>
      <c r="AD196" s="22">
        <v>0.99326974021417935</v>
      </c>
      <c r="AE196" s="22">
        <v>0.42271430694594797</v>
      </c>
      <c r="AF196" s="22">
        <v>5.0595078365627634E-2</v>
      </c>
    </row>
    <row r="197" spans="1:32" x14ac:dyDescent="0.25">
      <c r="A197" s="62" t="s">
        <v>59</v>
      </c>
      <c r="B197" s="62" t="s">
        <v>365</v>
      </c>
      <c r="C197" s="62" t="s">
        <v>22</v>
      </c>
      <c r="D197" s="62">
        <v>1</v>
      </c>
      <c r="E197" s="62">
        <v>0</v>
      </c>
      <c r="F197" s="62">
        <v>1</v>
      </c>
      <c r="G197" s="67">
        <v>0.14862101</v>
      </c>
      <c r="H197" s="67">
        <v>4.4471129999999998E-2</v>
      </c>
      <c r="W197" s="22">
        <v>2.9313504447006252E-2</v>
      </c>
      <c r="X197" s="22">
        <v>0.98886830769118483</v>
      </c>
      <c r="Y197" s="22">
        <v>0.24676177603351304</v>
      </c>
      <c r="Z197" s="22">
        <v>2.4946823585895402E-2</v>
      </c>
      <c r="AC197" s="22">
        <v>2.9313504447006252E-2</v>
      </c>
      <c r="AD197" s="22">
        <v>0.98886830769118483</v>
      </c>
      <c r="AE197" s="22">
        <v>0.24676177603351304</v>
      </c>
      <c r="AF197" s="22">
        <v>2.4946823585895402E-2</v>
      </c>
    </row>
    <row r="198" spans="1:32" x14ac:dyDescent="0.25">
      <c r="A198" s="62" t="s">
        <v>59</v>
      </c>
      <c r="B198" s="62" t="s">
        <v>365</v>
      </c>
      <c r="C198" s="62" t="s">
        <v>23</v>
      </c>
      <c r="D198" s="62">
        <v>1</v>
      </c>
      <c r="E198" s="62">
        <v>0</v>
      </c>
      <c r="F198" s="62">
        <v>1</v>
      </c>
      <c r="G198" s="67">
        <v>0.14862101</v>
      </c>
      <c r="H198" s="67">
        <v>4.4471129999999998E-2</v>
      </c>
      <c r="W198" s="22">
        <v>2.9313504447006252E-2</v>
      </c>
      <c r="X198" s="22">
        <v>0.98886830769118483</v>
      </c>
      <c r="Y198" s="22">
        <v>0.24676177603351304</v>
      </c>
      <c r="Z198" s="22">
        <v>2.4946823585895402E-2</v>
      </c>
      <c r="AC198" s="22">
        <v>2.9313504447006252E-2</v>
      </c>
      <c r="AD198" s="22">
        <v>0.98886830769118483</v>
      </c>
      <c r="AE198" s="22">
        <v>0.24676177603351304</v>
      </c>
      <c r="AF198" s="22">
        <v>2.4946823585895402E-2</v>
      </c>
    </row>
    <row r="199" spans="1:32" x14ac:dyDescent="0.25">
      <c r="A199" s="62" t="s">
        <v>59</v>
      </c>
      <c r="B199" s="62" t="s">
        <v>365</v>
      </c>
      <c r="C199" s="62" t="s">
        <v>24</v>
      </c>
      <c r="D199" s="62">
        <v>1</v>
      </c>
      <c r="E199" s="62">
        <v>0</v>
      </c>
      <c r="F199" s="62">
        <v>1</v>
      </c>
      <c r="G199" s="67">
        <v>0.14862101</v>
      </c>
      <c r="H199" s="67">
        <v>4.4471129999999998E-2</v>
      </c>
      <c r="W199" s="22">
        <v>2.9313504447006252E-2</v>
      </c>
      <c r="X199" s="22">
        <v>0.98886830769118483</v>
      </c>
      <c r="Y199" s="22">
        <v>0.24676177603351304</v>
      </c>
      <c r="Z199" s="22">
        <v>2.4946823585895402E-2</v>
      </c>
      <c r="AC199" s="22">
        <v>2.9313504447006252E-2</v>
      </c>
      <c r="AD199" s="22">
        <v>0.98886830769118483</v>
      </c>
      <c r="AE199" s="22">
        <v>0.24676177603351304</v>
      </c>
      <c r="AF199" s="22">
        <v>2.4946823585895402E-2</v>
      </c>
    </row>
    <row r="200" spans="1:32" x14ac:dyDescent="0.25">
      <c r="A200" s="62" t="s">
        <v>59</v>
      </c>
      <c r="B200" s="62" t="s">
        <v>365</v>
      </c>
      <c r="C200" s="62" t="s">
        <v>25</v>
      </c>
      <c r="D200" s="62">
        <v>1</v>
      </c>
      <c r="E200" s="62">
        <v>0</v>
      </c>
      <c r="F200" s="62">
        <v>1</v>
      </c>
      <c r="G200" s="67">
        <v>0.14862101</v>
      </c>
      <c r="H200" s="67">
        <v>4.4471129999999998E-2</v>
      </c>
      <c r="W200" s="22">
        <v>2.9313504447006252E-2</v>
      </c>
      <c r="X200" s="22">
        <v>0.98886830769118483</v>
      </c>
      <c r="Y200" s="22">
        <v>0.24676177603351304</v>
      </c>
      <c r="Z200" s="22">
        <v>2.4946823585895402E-2</v>
      </c>
      <c r="AC200" s="22">
        <v>2.9313504447006252E-2</v>
      </c>
      <c r="AD200" s="22">
        <v>0.98886830769118483</v>
      </c>
      <c r="AE200" s="22">
        <v>0.24676177603351304</v>
      </c>
      <c r="AF200" s="22">
        <v>2.4946823585895402E-2</v>
      </c>
    </row>
    <row r="201" spans="1:32" x14ac:dyDescent="0.25">
      <c r="A201" s="62" t="s">
        <v>59</v>
      </c>
      <c r="B201" s="62" t="s">
        <v>365</v>
      </c>
      <c r="C201" s="62" t="s">
        <v>26</v>
      </c>
      <c r="D201" s="62">
        <v>1</v>
      </c>
      <c r="E201" s="62">
        <v>0</v>
      </c>
      <c r="F201" s="62">
        <v>1</v>
      </c>
      <c r="G201" s="67">
        <v>0.14862101</v>
      </c>
      <c r="H201" s="67">
        <v>4.4471129999999998E-2</v>
      </c>
      <c r="W201" s="22">
        <v>2.9313504447006252E-2</v>
      </c>
      <c r="X201" s="22">
        <v>0.98886830769118483</v>
      </c>
      <c r="Y201" s="22">
        <v>0.24676177603351304</v>
      </c>
      <c r="Z201" s="22">
        <v>2.4946823585895402E-2</v>
      </c>
      <c r="AC201" s="22">
        <v>2.9313504447006252E-2</v>
      </c>
      <c r="AD201" s="22">
        <v>0.98886830769118483</v>
      </c>
      <c r="AE201" s="22">
        <v>0.24676177603351304</v>
      </c>
      <c r="AF201" s="22">
        <v>2.4946823585895402E-2</v>
      </c>
    </row>
    <row r="202" spans="1:32" x14ac:dyDescent="0.25">
      <c r="A202" s="62" t="s">
        <v>59</v>
      </c>
      <c r="B202" s="62" t="s">
        <v>365</v>
      </c>
      <c r="C202" s="62" t="s">
        <v>27</v>
      </c>
      <c r="D202" s="62">
        <v>1</v>
      </c>
      <c r="E202" s="62">
        <v>0</v>
      </c>
      <c r="F202" s="62">
        <v>1</v>
      </c>
      <c r="G202" s="67">
        <v>0.42240891000000003</v>
      </c>
      <c r="H202" s="67">
        <v>4.8960289999999997E-2</v>
      </c>
      <c r="W202" s="22">
        <v>2.7072261111004303E-2</v>
      </c>
      <c r="X202" s="22">
        <v>0.99326974021417935</v>
      </c>
      <c r="Y202" s="22">
        <v>0.42271430694594797</v>
      </c>
      <c r="Z202" s="22">
        <v>5.0595078365627634E-2</v>
      </c>
      <c r="AC202" s="22">
        <v>2.7072261111004303E-2</v>
      </c>
      <c r="AD202" s="22">
        <v>0.99326974021417935</v>
      </c>
      <c r="AE202" s="22">
        <v>0.42271430694594797</v>
      </c>
      <c r="AF202" s="22">
        <v>5.0595078365627634E-2</v>
      </c>
    </row>
    <row r="203" spans="1:32" x14ac:dyDescent="0.25">
      <c r="A203" s="62" t="s">
        <v>59</v>
      </c>
      <c r="B203" s="62" t="s">
        <v>365</v>
      </c>
      <c r="C203" s="62" t="s">
        <v>28</v>
      </c>
      <c r="D203" s="62">
        <v>1</v>
      </c>
      <c r="E203" s="62">
        <v>0</v>
      </c>
      <c r="F203" s="62">
        <v>1</v>
      </c>
      <c r="G203" s="67">
        <v>0.42240891000000003</v>
      </c>
      <c r="H203" s="67">
        <v>4.8960289999999997E-2</v>
      </c>
      <c r="W203" s="22">
        <v>2.7072261111004303E-2</v>
      </c>
      <c r="X203" s="22">
        <v>0.99326974021417935</v>
      </c>
      <c r="Y203" s="22">
        <v>0.42271430694594797</v>
      </c>
      <c r="Z203" s="22">
        <v>5.0595078365627634E-2</v>
      </c>
      <c r="AC203" s="22">
        <v>2.7072261111004303E-2</v>
      </c>
      <c r="AD203" s="22">
        <v>0.99326974021417935</v>
      </c>
      <c r="AE203" s="22">
        <v>0.42271430694594797</v>
      </c>
      <c r="AF203" s="22">
        <v>5.0595078365627634E-2</v>
      </c>
    </row>
    <row r="204" spans="1:32" x14ac:dyDescent="0.25">
      <c r="A204" s="62" t="s">
        <v>59</v>
      </c>
      <c r="B204" s="62" t="s">
        <v>365</v>
      </c>
      <c r="C204" s="62" t="s">
        <v>29</v>
      </c>
      <c r="D204" s="62">
        <v>1</v>
      </c>
      <c r="E204" s="62">
        <v>0</v>
      </c>
      <c r="F204" s="62">
        <v>1</v>
      </c>
      <c r="G204" s="67">
        <v>0.42240891000000003</v>
      </c>
      <c r="H204" s="67">
        <v>4.8960289999999997E-2</v>
      </c>
      <c r="W204" s="22">
        <v>2.7072261111004303E-2</v>
      </c>
      <c r="X204" s="22">
        <v>0.99326974021417935</v>
      </c>
      <c r="Y204" s="22">
        <v>0.42271430694594797</v>
      </c>
      <c r="Z204" s="22">
        <v>5.0595078365627634E-2</v>
      </c>
      <c r="AC204" s="22">
        <v>2.7072261111004303E-2</v>
      </c>
      <c r="AD204" s="22">
        <v>0.99326974021417935</v>
      </c>
      <c r="AE204" s="22">
        <v>0.42271430694594797</v>
      </c>
      <c r="AF204" s="22">
        <v>5.0595078365627634E-2</v>
      </c>
    </row>
    <row r="205" spans="1:32" x14ac:dyDescent="0.25">
      <c r="A205" s="62" t="s">
        <v>59</v>
      </c>
      <c r="B205" s="62" t="s">
        <v>365</v>
      </c>
      <c r="C205" s="62" t="s">
        <v>30</v>
      </c>
      <c r="D205" s="62">
        <v>1</v>
      </c>
      <c r="E205" s="62">
        <v>0</v>
      </c>
      <c r="F205" s="62">
        <v>1</v>
      </c>
      <c r="G205" s="67">
        <v>0.42240891000000003</v>
      </c>
      <c r="H205" s="67">
        <v>4.8960289999999997E-2</v>
      </c>
      <c r="W205" s="22">
        <v>2.7072261111004303E-2</v>
      </c>
      <c r="X205" s="22">
        <v>0.99326974021417935</v>
      </c>
      <c r="Y205" s="22">
        <v>0.42271430694594797</v>
      </c>
      <c r="Z205" s="22">
        <v>5.0595078365627634E-2</v>
      </c>
      <c r="AC205" s="22">
        <v>2.7072261111004303E-2</v>
      </c>
      <c r="AD205" s="22">
        <v>0.99326974021417935</v>
      </c>
      <c r="AE205" s="22">
        <v>0.42271430694594797</v>
      </c>
      <c r="AF205" s="22">
        <v>5.0595078365627634E-2</v>
      </c>
    </row>
    <row r="206" spans="1:32" x14ac:dyDescent="0.25">
      <c r="A206" s="62" t="s">
        <v>55</v>
      </c>
      <c r="B206" s="62" t="s">
        <v>54</v>
      </c>
      <c r="C206" s="62" t="s">
        <v>19</v>
      </c>
      <c r="D206" s="62">
        <v>1</v>
      </c>
      <c r="E206" s="62">
        <v>0</v>
      </c>
      <c r="F206" s="62">
        <v>1</v>
      </c>
      <c r="G206" s="67">
        <v>0.42240891000000003</v>
      </c>
      <c r="H206" s="67">
        <v>4.8960289999999997E-2</v>
      </c>
      <c r="W206" s="22">
        <v>2.7072261111004303E-2</v>
      </c>
      <c r="X206" s="22">
        <v>0.99326974021417935</v>
      </c>
      <c r="Y206" s="22">
        <v>0.42271430694594797</v>
      </c>
      <c r="Z206" s="22">
        <v>5.0595078365627634E-2</v>
      </c>
      <c r="AC206" s="22">
        <v>1.1877607920541323E-3</v>
      </c>
      <c r="AD206" s="22">
        <v>1.0039966489678811</v>
      </c>
      <c r="AE206" s="22">
        <v>0.48147111034433049</v>
      </c>
      <c r="AF206" s="22">
        <v>0.10105983856283134</v>
      </c>
    </row>
    <row r="207" spans="1:32" x14ac:dyDescent="0.25">
      <c r="A207" s="62" t="s">
        <v>55</v>
      </c>
      <c r="B207" s="62" t="s">
        <v>54</v>
      </c>
      <c r="C207" s="62" t="s">
        <v>20</v>
      </c>
      <c r="D207" s="62">
        <v>1</v>
      </c>
      <c r="E207" s="62">
        <v>0</v>
      </c>
      <c r="F207" s="62">
        <v>1</v>
      </c>
      <c r="G207" s="67">
        <v>0.42240891000000003</v>
      </c>
      <c r="H207" s="67">
        <v>4.8960289999999997E-2</v>
      </c>
      <c r="W207" s="22">
        <v>2.7072261111004303E-2</v>
      </c>
      <c r="X207" s="22">
        <v>0.99326974021417935</v>
      </c>
      <c r="Y207" s="22">
        <v>0.42271430694594797</v>
      </c>
      <c r="Z207" s="22">
        <v>5.0595078365627634E-2</v>
      </c>
      <c r="AC207" s="22">
        <v>1.1877607920541323E-3</v>
      </c>
      <c r="AD207" s="22">
        <v>1.0039966489678811</v>
      </c>
      <c r="AE207" s="22">
        <v>0.48147111034433049</v>
      </c>
      <c r="AF207" s="22">
        <v>0.10105983856283134</v>
      </c>
    </row>
    <row r="208" spans="1:32" x14ac:dyDescent="0.25">
      <c r="A208" s="62" t="s">
        <v>55</v>
      </c>
      <c r="B208" s="62" t="s">
        <v>54</v>
      </c>
      <c r="C208" s="62" t="s">
        <v>21</v>
      </c>
      <c r="D208" s="62">
        <v>1</v>
      </c>
      <c r="E208" s="62">
        <v>0</v>
      </c>
      <c r="F208" s="62">
        <v>1</v>
      </c>
      <c r="G208" s="67">
        <v>0.42240891000000003</v>
      </c>
      <c r="H208" s="67">
        <v>4.8960289999999997E-2</v>
      </c>
      <c r="W208" s="22">
        <v>2.7072261111004303E-2</v>
      </c>
      <c r="X208" s="22">
        <v>0.99326974021417935</v>
      </c>
      <c r="Y208" s="22">
        <v>0.42271430694594797</v>
      </c>
      <c r="Z208" s="22">
        <v>5.0595078365627634E-2</v>
      </c>
      <c r="AC208" s="22">
        <v>1.1877607920541323E-3</v>
      </c>
      <c r="AD208" s="22">
        <v>1.0039966489678811</v>
      </c>
      <c r="AE208" s="22">
        <v>0.48147111034433049</v>
      </c>
      <c r="AF208" s="22">
        <v>0.10105983856283134</v>
      </c>
    </row>
    <row r="209" spans="1:32" x14ac:dyDescent="0.25">
      <c r="A209" s="62" t="s">
        <v>55</v>
      </c>
      <c r="B209" s="62" t="s">
        <v>54</v>
      </c>
      <c r="C209" s="62" t="s">
        <v>22</v>
      </c>
      <c r="D209" s="62">
        <v>1</v>
      </c>
      <c r="E209" s="62">
        <v>0</v>
      </c>
      <c r="F209" s="62">
        <v>1</v>
      </c>
      <c r="G209" s="67">
        <v>0.14862101</v>
      </c>
      <c r="H209" s="67">
        <v>4.4471129999999998E-2</v>
      </c>
      <c r="W209" s="22">
        <v>2.9313504447006252E-2</v>
      </c>
      <c r="X209" s="22">
        <v>0.98886830769118483</v>
      </c>
      <c r="Y209" s="22">
        <v>0.24676177603351304</v>
      </c>
      <c r="Z209" s="22">
        <v>2.4946823585895402E-2</v>
      </c>
      <c r="AC209" s="22">
        <v>1.5942437461412402E-2</v>
      </c>
      <c r="AD209" s="22">
        <v>0.99091357130520463</v>
      </c>
      <c r="AE209" s="22">
        <v>0.16772169711848881</v>
      </c>
      <c r="AF209" s="22">
        <v>3.1354216893132524E-2</v>
      </c>
    </row>
    <row r="210" spans="1:32" x14ac:dyDescent="0.25">
      <c r="A210" s="62" t="s">
        <v>55</v>
      </c>
      <c r="B210" s="62" t="s">
        <v>54</v>
      </c>
      <c r="C210" s="62" t="s">
        <v>23</v>
      </c>
      <c r="D210" s="62">
        <v>1</v>
      </c>
      <c r="E210" s="62">
        <v>0</v>
      </c>
      <c r="F210" s="62">
        <v>1</v>
      </c>
      <c r="G210" s="67">
        <v>0.14862101</v>
      </c>
      <c r="H210" s="67">
        <v>4.4471129999999998E-2</v>
      </c>
      <c r="W210" s="22">
        <v>2.9313504447006252E-2</v>
      </c>
      <c r="X210" s="22">
        <v>0.98886830769118483</v>
      </c>
      <c r="Y210" s="22">
        <v>0.24676177603351304</v>
      </c>
      <c r="Z210" s="22">
        <v>2.4946823585895402E-2</v>
      </c>
      <c r="AC210" s="22">
        <v>1.5942437461412402E-2</v>
      </c>
      <c r="AD210" s="22">
        <v>0.99091357130520463</v>
      </c>
      <c r="AE210" s="22">
        <v>0.16772169711848881</v>
      </c>
      <c r="AF210" s="22">
        <v>3.1354216893132524E-2</v>
      </c>
    </row>
    <row r="211" spans="1:32" x14ac:dyDescent="0.25">
      <c r="A211" s="62" t="s">
        <v>55</v>
      </c>
      <c r="B211" s="62" t="s">
        <v>54</v>
      </c>
      <c r="C211" s="62" t="s">
        <v>24</v>
      </c>
      <c r="D211" s="62">
        <v>1</v>
      </c>
      <c r="E211" s="62">
        <v>0</v>
      </c>
      <c r="F211" s="62">
        <v>1</v>
      </c>
      <c r="G211" s="67">
        <v>0.14862101</v>
      </c>
      <c r="H211" s="67">
        <v>4.4471129999999998E-2</v>
      </c>
      <c r="W211" s="22">
        <v>2.9313504447006252E-2</v>
      </c>
      <c r="X211" s="22">
        <v>0.98886830769118483</v>
      </c>
      <c r="Y211" s="22">
        <v>0.24676177603351304</v>
      </c>
      <c r="Z211" s="22">
        <v>2.4946823585895402E-2</v>
      </c>
      <c r="AC211" s="22">
        <v>1.5942437461412402E-2</v>
      </c>
      <c r="AD211" s="22">
        <v>0.99091357130520463</v>
      </c>
      <c r="AE211" s="22">
        <v>0.16772169711848881</v>
      </c>
      <c r="AF211" s="22">
        <v>3.1354216893132524E-2</v>
      </c>
    </row>
    <row r="212" spans="1:32" x14ac:dyDescent="0.25">
      <c r="A212" s="62" t="s">
        <v>55</v>
      </c>
      <c r="B212" s="62" t="s">
        <v>54</v>
      </c>
      <c r="C212" s="62" t="s">
        <v>25</v>
      </c>
      <c r="D212" s="62">
        <v>1</v>
      </c>
      <c r="E212" s="62">
        <v>0</v>
      </c>
      <c r="F212" s="62">
        <v>1</v>
      </c>
      <c r="G212" s="67">
        <v>0.14862101</v>
      </c>
      <c r="H212" s="67">
        <v>4.4471129999999998E-2</v>
      </c>
      <c r="W212" s="22">
        <v>2.9313504447006252E-2</v>
      </c>
      <c r="X212" s="22">
        <v>0.98886830769118483</v>
      </c>
      <c r="Y212" s="22">
        <v>0.24676177603351304</v>
      </c>
      <c r="Z212" s="22">
        <v>2.4946823585895402E-2</v>
      </c>
      <c r="AC212" s="22">
        <v>1.5942437461412402E-2</v>
      </c>
      <c r="AD212" s="22">
        <v>0.99091357130520463</v>
      </c>
      <c r="AE212" s="22">
        <v>0.16772169711848881</v>
      </c>
      <c r="AF212" s="22">
        <v>3.1354216893132524E-2</v>
      </c>
    </row>
    <row r="213" spans="1:32" x14ac:dyDescent="0.25">
      <c r="A213" s="62" t="s">
        <v>55</v>
      </c>
      <c r="B213" s="62" t="s">
        <v>54</v>
      </c>
      <c r="C213" s="62" t="s">
        <v>26</v>
      </c>
      <c r="D213" s="62">
        <v>1</v>
      </c>
      <c r="E213" s="62">
        <v>0</v>
      </c>
      <c r="F213" s="62">
        <v>1</v>
      </c>
      <c r="G213" s="67">
        <v>0.14862101</v>
      </c>
      <c r="H213" s="67">
        <v>4.4471129999999998E-2</v>
      </c>
      <c r="W213" s="22">
        <v>2.9313504447006252E-2</v>
      </c>
      <c r="X213" s="22">
        <v>0.98886830769118483</v>
      </c>
      <c r="Y213" s="22">
        <v>0.24676177603351304</v>
      </c>
      <c r="Z213" s="22">
        <v>2.4946823585895402E-2</v>
      </c>
      <c r="AC213" s="22">
        <v>1.5942437461412402E-2</v>
      </c>
      <c r="AD213" s="22">
        <v>0.99091357130520463</v>
      </c>
      <c r="AE213" s="22">
        <v>0.16772169711848881</v>
      </c>
      <c r="AF213" s="22">
        <v>3.1354216893132524E-2</v>
      </c>
    </row>
    <row r="214" spans="1:32" x14ac:dyDescent="0.25">
      <c r="A214" s="62" t="s">
        <v>55</v>
      </c>
      <c r="B214" s="62" t="s">
        <v>54</v>
      </c>
      <c r="C214" s="62" t="s">
        <v>27</v>
      </c>
      <c r="D214" s="62">
        <v>1</v>
      </c>
      <c r="E214" s="62">
        <v>0</v>
      </c>
      <c r="F214" s="62">
        <v>1</v>
      </c>
      <c r="G214" s="67">
        <v>0.42240891000000003</v>
      </c>
      <c r="H214" s="67">
        <v>4.8960289999999997E-2</v>
      </c>
      <c r="W214" s="22">
        <v>2.7072261111004303E-2</v>
      </c>
      <c r="X214" s="22">
        <v>0.99326974021417935</v>
      </c>
      <c r="Y214" s="22">
        <v>0.42271430694594797</v>
      </c>
      <c r="Z214" s="22">
        <v>5.0595078365627634E-2</v>
      </c>
      <c r="AC214" s="22">
        <v>1.1877607920541323E-3</v>
      </c>
      <c r="AD214" s="22">
        <v>1.0039966489678811</v>
      </c>
      <c r="AE214" s="22">
        <v>0.48147111034433049</v>
      </c>
      <c r="AF214" s="22">
        <v>0.10105983856283134</v>
      </c>
    </row>
    <row r="215" spans="1:32" x14ac:dyDescent="0.25">
      <c r="A215" s="62" t="s">
        <v>55</v>
      </c>
      <c r="B215" s="62" t="s">
        <v>54</v>
      </c>
      <c r="C215" s="62" t="s">
        <v>28</v>
      </c>
      <c r="D215" s="62">
        <v>1</v>
      </c>
      <c r="E215" s="62">
        <v>0</v>
      </c>
      <c r="F215" s="62">
        <v>1</v>
      </c>
      <c r="G215" s="67">
        <v>0.42240891000000003</v>
      </c>
      <c r="H215" s="67">
        <v>4.8960289999999997E-2</v>
      </c>
      <c r="W215" s="22">
        <v>2.7072261111004303E-2</v>
      </c>
      <c r="X215" s="22">
        <v>0.99326974021417935</v>
      </c>
      <c r="Y215" s="22">
        <v>0.42271430694594797</v>
      </c>
      <c r="Z215" s="22">
        <v>5.0595078365627634E-2</v>
      </c>
      <c r="AC215" s="22">
        <v>1.1877607920541323E-3</v>
      </c>
      <c r="AD215" s="22">
        <v>1.0039966489678811</v>
      </c>
      <c r="AE215" s="22">
        <v>0.48147111034433049</v>
      </c>
      <c r="AF215" s="22">
        <v>0.10105983856283134</v>
      </c>
    </row>
    <row r="216" spans="1:32" x14ac:dyDescent="0.25">
      <c r="A216" s="62" t="s">
        <v>55</v>
      </c>
      <c r="B216" s="62" t="s">
        <v>54</v>
      </c>
      <c r="C216" s="62" t="s">
        <v>29</v>
      </c>
      <c r="D216" s="62">
        <v>1</v>
      </c>
      <c r="E216" s="62">
        <v>0</v>
      </c>
      <c r="F216" s="62">
        <v>1</v>
      </c>
      <c r="G216" s="67">
        <v>0.42240891000000003</v>
      </c>
      <c r="H216" s="67">
        <v>4.8960289999999997E-2</v>
      </c>
      <c r="W216" s="22">
        <v>2.7072261111004303E-2</v>
      </c>
      <c r="X216" s="22">
        <v>0.99326974021417935</v>
      </c>
      <c r="Y216" s="22">
        <v>0.42271430694594797</v>
      </c>
      <c r="Z216" s="22">
        <v>5.0595078365627634E-2</v>
      </c>
      <c r="AC216" s="22">
        <v>1.1877607920541323E-3</v>
      </c>
      <c r="AD216" s="22">
        <v>1.0039966489678811</v>
      </c>
      <c r="AE216" s="22">
        <v>0.48147111034433049</v>
      </c>
      <c r="AF216" s="22">
        <v>0.10105983856283134</v>
      </c>
    </row>
    <row r="217" spans="1:32" x14ac:dyDescent="0.25">
      <c r="A217" s="62" t="s">
        <v>55</v>
      </c>
      <c r="B217" s="62" t="s">
        <v>54</v>
      </c>
      <c r="C217" s="62" t="s">
        <v>30</v>
      </c>
      <c r="D217" s="62">
        <v>1</v>
      </c>
      <c r="E217" s="62">
        <v>0</v>
      </c>
      <c r="F217" s="62">
        <v>1</v>
      </c>
      <c r="G217" s="67">
        <v>0.42240891000000003</v>
      </c>
      <c r="H217" s="67">
        <v>4.8960289999999997E-2</v>
      </c>
      <c r="W217" s="22">
        <v>2.7072261111004303E-2</v>
      </c>
      <c r="X217" s="22">
        <v>0.99326974021417935</v>
      </c>
      <c r="Y217" s="22">
        <v>0.42271430694594797</v>
      </c>
      <c r="Z217" s="22">
        <v>5.0595078365627634E-2</v>
      </c>
      <c r="AC217" s="22">
        <v>1.1877607920541323E-3</v>
      </c>
      <c r="AD217" s="22">
        <v>1.0039966489678811</v>
      </c>
      <c r="AE217" s="22">
        <v>0.48147111034433049</v>
      </c>
      <c r="AF217" s="22">
        <v>0.10105983856283134</v>
      </c>
    </row>
    <row r="218" spans="1:32" x14ac:dyDescent="0.25">
      <c r="A218" s="62" t="s">
        <v>54</v>
      </c>
      <c r="B218" s="62" t="s">
        <v>50</v>
      </c>
      <c r="C218" s="62" t="s">
        <v>19</v>
      </c>
      <c r="D218" s="62">
        <v>1</v>
      </c>
      <c r="E218" s="62">
        <v>0</v>
      </c>
      <c r="F218" s="62">
        <v>1</v>
      </c>
      <c r="G218" s="67">
        <v>0.42240891000000003</v>
      </c>
      <c r="H218" s="67">
        <v>4.8960289999999997E-2</v>
      </c>
      <c r="W218" s="22">
        <v>2.7072261111004303E-2</v>
      </c>
      <c r="X218" s="22">
        <v>0.99326974021417935</v>
      </c>
      <c r="Y218" s="22">
        <v>0.42271430694594797</v>
      </c>
      <c r="Z218" s="22">
        <v>5.0595078365627634E-2</v>
      </c>
      <c r="AC218" s="22">
        <v>1.1877607920541323E-3</v>
      </c>
      <c r="AD218" s="22">
        <v>1.0039966489678811</v>
      </c>
      <c r="AE218" s="22">
        <v>0.48147111034433049</v>
      </c>
      <c r="AF218" s="22">
        <v>0.10105983856283134</v>
      </c>
    </row>
    <row r="219" spans="1:32" x14ac:dyDescent="0.25">
      <c r="A219" s="62" t="s">
        <v>54</v>
      </c>
      <c r="B219" s="62" t="s">
        <v>50</v>
      </c>
      <c r="C219" s="62" t="s">
        <v>20</v>
      </c>
      <c r="D219" s="62">
        <v>1</v>
      </c>
      <c r="E219" s="62">
        <v>0</v>
      </c>
      <c r="F219" s="62">
        <v>1</v>
      </c>
      <c r="G219" s="67">
        <v>0.42240891000000003</v>
      </c>
      <c r="H219" s="67">
        <v>4.8960289999999997E-2</v>
      </c>
      <c r="W219" s="22">
        <v>2.7072261111004303E-2</v>
      </c>
      <c r="X219" s="22">
        <v>0.99326974021417935</v>
      </c>
      <c r="Y219" s="22">
        <v>0.42271430694594797</v>
      </c>
      <c r="Z219" s="22">
        <v>5.0595078365627634E-2</v>
      </c>
      <c r="AC219" s="22">
        <v>1.1877607920541323E-3</v>
      </c>
      <c r="AD219" s="22">
        <v>1.0039966489678811</v>
      </c>
      <c r="AE219" s="22">
        <v>0.48147111034433049</v>
      </c>
      <c r="AF219" s="22">
        <v>0.10105983856283134</v>
      </c>
    </row>
    <row r="220" spans="1:32" x14ac:dyDescent="0.25">
      <c r="A220" s="62" t="s">
        <v>54</v>
      </c>
      <c r="B220" s="62" t="s">
        <v>50</v>
      </c>
      <c r="C220" s="62" t="s">
        <v>21</v>
      </c>
      <c r="D220" s="62">
        <v>1</v>
      </c>
      <c r="E220" s="62">
        <v>0</v>
      </c>
      <c r="F220" s="62">
        <v>1</v>
      </c>
      <c r="G220" s="67">
        <v>0.42240891000000003</v>
      </c>
      <c r="H220" s="67">
        <v>4.8960289999999997E-2</v>
      </c>
      <c r="W220" s="22">
        <v>2.7072261111004303E-2</v>
      </c>
      <c r="X220" s="22">
        <v>0.99326974021417935</v>
      </c>
      <c r="Y220" s="22">
        <v>0.42271430694594797</v>
      </c>
      <c r="Z220" s="22">
        <v>5.0595078365627634E-2</v>
      </c>
      <c r="AC220" s="22">
        <v>1.1877607920541323E-3</v>
      </c>
      <c r="AD220" s="22">
        <v>1.0039966489678811</v>
      </c>
      <c r="AE220" s="22">
        <v>0.48147111034433049</v>
      </c>
      <c r="AF220" s="22">
        <v>0.10105983856283134</v>
      </c>
    </row>
    <row r="221" spans="1:32" x14ac:dyDescent="0.25">
      <c r="A221" s="62" t="s">
        <v>54</v>
      </c>
      <c r="B221" s="62" t="s">
        <v>50</v>
      </c>
      <c r="C221" s="62" t="s">
        <v>22</v>
      </c>
      <c r="D221" s="62">
        <v>1</v>
      </c>
      <c r="E221" s="62">
        <v>0</v>
      </c>
      <c r="F221" s="62">
        <v>1</v>
      </c>
      <c r="G221" s="67">
        <v>0.14862101</v>
      </c>
      <c r="H221" s="67">
        <v>4.4471129999999998E-2</v>
      </c>
      <c r="W221" s="22">
        <v>2.9313504447006252E-2</v>
      </c>
      <c r="X221" s="22">
        <v>0.98886830769118483</v>
      </c>
      <c r="Y221" s="22">
        <v>0.24676177603351304</v>
      </c>
      <c r="Z221" s="22">
        <v>2.4946823585895402E-2</v>
      </c>
      <c r="AC221" s="22">
        <v>1.5942437461412402E-2</v>
      </c>
      <c r="AD221" s="22">
        <v>0.99091357130520463</v>
      </c>
      <c r="AE221" s="22">
        <v>0.16772169711848881</v>
      </c>
      <c r="AF221" s="22">
        <v>3.1354216893132524E-2</v>
      </c>
    </row>
    <row r="222" spans="1:32" x14ac:dyDescent="0.25">
      <c r="A222" s="62" t="s">
        <v>54</v>
      </c>
      <c r="B222" s="62" t="s">
        <v>50</v>
      </c>
      <c r="C222" s="62" t="s">
        <v>23</v>
      </c>
      <c r="D222" s="62">
        <v>1</v>
      </c>
      <c r="E222" s="62">
        <v>0</v>
      </c>
      <c r="F222" s="62">
        <v>1</v>
      </c>
      <c r="G222" s="67">
        <v>0.14862101</v>
      </c>
      <c r="H222" s="67">
        <v>4.4471129999999998E-2</v>
      </c>
      <c r="W222" s="22">
        <v>2.9313504447006252E-2</v>
      </c>
      <c r="X222" s="22">
        <v>0.98886830769118483</v>
      </c>
      <c r="Y222" s="22">
        <v>0.24676177603351304</v>
      </c>
      <c r="Z222" s="22">
        <v>2.4946823585895402E-2</v>
      </c>
      <c r="AC222" s="22">
        <v>1.5942437461412402E-2</v>
      </c>
      <c r="AD222" s="22">
        <v>0.99091357130520463</v>
      </c>
      <c r="AE222" s="22">
        <v>0.16772169711848881</v>
      </c>
      <c r="AF222" s="22">
        <v>3.1354216893132524E-2</v>
      </c>
    </row>
    <row r="223" spans="1:32" x14ac:dyDescent="0.25">
      <c r="A223" s="62" t="s">
        <v>54</v>
      </c>
      <c r="B223" s="62" t="s">
        <v>50</v>
      </c>
      <c r="C223" s="62" t="s">
        <v>24</v>
      </c>
      <c r="D223" s="62">
        <v>1</v>
      </c>
      <c r="E223" s="62">
        <v>0</v>
      </c>
      <c r="F223" s="62">
        <v>1</v>
      </c>
      <c r="G223" s="67">
        <v>0.14862101</v>
      </c>
      <c r="H223" s="67">
        <v>4.4471129999999998E-2</v>
      </c>
      <c r="W223" s="22">
        <v>2.9313504447006252E-2</v>
      </c>
      <c r="X223" s="22">
        <v>0.98886830769118483</v>
      </c>
      <c r="Y223" s="22">
        <v>0.24676177603351304</v>
      </c>
      <c r="Z223" s="22">
        <v>2.4946823585895402E-2</v>
      </c>
      <c r="AC223" s="22">
        <v>1.5942437461412402E-2</v>
      </c>
      <c r="AD223" s="22">
        <v>0.99091357130520463</v>
      </c>
      <c r="AE223" s="22">
        <v>0.16772169711848881</v>
      </c>
      <c r="AF223" s="22">
        <v>3.1354216893132524E-2</v>
      </c>
    </row>
    <row r="224" spans="1:32" x14ac:dyDescent="0.25">
      <c r="A224" s="62" t="s">
        <v>54</v>
      </c>
      <c r="B224" s="62" t="s">
        <v>50</v>
      </c>
      <c r="C224" s="62" t="s">
        <v>25</v>
      </c>
      <c r="D224" s="62">
        <v>1</v>
      </c>
      <c r="E224" s="62">
        <v>0</v>
      </c>
      <c r="F224" s="62">
        <v>1</v>
      </c>
      <c r="G224" s="67">
        <v>0.14862101</v>
      </c>
      <c r="H224" s="67">
        <v>4.4471129999999998E-2</v>
      </c>
      <c r="W224" s="22">
        <v>2.9313504447006252E-2</v>
      </c>
      <c r="X224" s="22">
        <v>0.98886830769118483</v>
      </c>
      <c r="Y224" s="22">
        <v>0.24676177603351304</v>
      </c>
      <c r="Z224" s="22">
        <v>2.4946823585895402E-2</v>
      </c>
      <c r="AC224" s="22">
        <v>1.5942437461412402E-2</v>
      </c>
      <c r="AD224" s="22">
        <v>0.99091357130520463</v>
      </c>
      <c r="AE224" s="22">
        <v>0.16772169711848881</v>
      </c>
      <c r="AF224" s="22">
        <v>3.1354216893132524E-2</v>
      </c>
    </row>
    <row r="225" spans="1:32" x14ac:dyDescent="0.25">
      <c r="A225" s="62" t="s">
        <v>54</v>
      </c>
      <c r="B225" s="62" t="s">
        <v>50</v>
      </c>
      <c r="C225" s="62" t="s">
        <v>26</v>
      </c>
      <c r="D225" s="62">
        <v>1</v>
      </c>
      <c r="E225" s="62">
        <v>0</v>
      </c>
      <c r="F225" s="62">
        <v>1</v>
      </c>
      <c r="G225" s="67">
        <v>0.14862101</v>
      </c>
      <c r="H225" s="67">
        <v>4.4471129999999998E-2</v>
      </c>
      <c r="W225" s="22">
        <v>2.9313504447006252E-2</v>
      </c>
      <c r="X225" s="22">
        <v>0.98886830769118483</v>
      </c>
      <c r="Y225" s="22">
        <v>0.24676177603351304</v>
      </c>
      <c r="Z225" s="22">
        <v>2.4946823585895402E-2</v>
      </c>
      <c r="AC225" s="22">
        <v>1.5942437461412402E-2</v>
      </c>
      <c r="AD225" s="22">
        <v>0.99091357130520463</v>
      </c>
      <c r="AE225" s="22">
        <v>0.16772169711848881</v>
      </c>
      <c r="AF225" s="22">
        <v>3.1354216893132524E-2</v>
      </c>
    </row>
    <row r="226" spans="1:32" x14ac:dyDescent="0.25">
      <c r="A226" s="62" t="s">
        <v>54</v>
      </c>
      <c r="B226" s="62" t="s">
        <v>50</v>
      </c>
      <c r="C226" s="62" t="s">
        <v>27</v>
      </c>
      <c r="D226" s="62">
        <v>1</v>
      </c>
      <c r="E226" s="62">
        <v>0</v>
      </c>
      <c r="F226" s="62">
        <v>1</v>
      </c>
      <c r="G226" s="67">
        <v>0.42240891000000003</v>
      </c>
      <c r="H226" s="67">
        <v>4.8960289999999997E-2</v>
      </c>
      <c r="W226" s="22">
        <v>2.7072261111004303E-2</v>
      </c>
      <c r="X226" s="22">
        <v>0.99326974021417935</v>
      </c>
      <c r="Y226" s="22">
        <v>0.42271430694594797</v>
      </c>
      <c r="Z226" s="22">
        <v>5.0595078365627634E-2</v>
      </c>
      <c r="AC226" s="22">
        <v>1.1877607920541323E-3</v>
      </c>
      <c r="AD226" s="22">
        <v>1.0039966489678811</v>
      </c>
      <c r="AE226" s="22">
        <v>0.48147111034433049</v>
      </c>
      <c r="AF226" s="22">
        <v>0.10105983856283134</v>
      </c>
    </row>
    <row r="227" spans="1:32" x14ac:dyDescent="0.25">
      <c r="A227" s="62" t="s">
        <v>54</v>
      </c>
      <c r="B227" s="62" t="s">
        <v>50</v>
      </c>
      <c r="C227" s="62" t="s">
        <v>28</v>
      </c>
      <c r="D227" s="62">
        <v>1</v>
      </c>
      <c r="E227" s="62">
        <v>0</v>
      </c>
      <c r="F227" s="62">
        <v>1</v>
      </c>
      <c r="G227" s="67">
        <v>0.42240891000000003</v>
      </c>
      <c r="H227" s="67">
        <v>4.8960289999999997E-2</v>
      </c>
      <c r="W227" s="22">
        <v>2.7072261111004303E-2</v>
      </c>
      <c r="X227" s="22">
        <v>0.99326974021417935</v>
      </c>
      <c r="Y227" s="22">
        <v>0.42271430694594797</v>
      </c>
      <c r="Z227" s="22">
        <v>5.0595078365627634E-2</v>
      </c>
      <c r="AC227" s="22">
        <v>1.1877607920541323E-3</v>
      </c>
      <c r="AD227" s="22">
        <v>1.0039966489678811</v>
      </c>
      <c r="AE227" s="22">
        <v>0.48147111034433049</v>
      </c>
      <c r="AF227" s="22">
        <v>0.10105983856283134</v>
      </c>
    </row>
    <row r="228" spans="1:32" x14ac:dyDescent="0.25">
      <c r="A228" s="62" t="s">
        <v>54</v>
      </c>
      <c r="B228" s="62" t="s">
        <v>50</v>
      </c>
      <c r="C228" s="62" t="s">
        <v>29</v>
      </c>
      <c r="D228" s="62">
        <v>1</v>
      </c>
      <c r="E228" s="62">
        <v>0</v>
      </c>
      <c r="F228" s="62">
        <v>1</v>
      </c>
      <c r="G228" s="67">
        <v>0.42240891000000003</v>
      </c>
      <c r="H228" s="67">
        <v>4.8960289999999997E-2</v>
      </c>
      <c r="W228" s="22">
        <v>2.7072261111004303E-2</v>
      </c>
      <c r="X228" s="22">
        <v>0.99326974021417935</v>
      </c>
      <c r="Y228" s="22">
        <v>0.42271430694594797</v>
      </c>
      <c r="Z228" s="22">
        <v>5.0595078365627634E-2</v>
      </c>
      <c r="AC228" s="22">
        <v>1.1877607920541323E-3</v>
      </c>
      <c r="AD228" s="22">
        <v>1.0039966489678811</v>
      </c>
      <c r="AE228" s="22">
        <v>0.48147111034433049</v>
      </c>
      <c r="AF228" s="22">
        <v>0.10105983856283134</v>
      </c>
    </row>
    <row r="229" spans="1:32" x14ac:dyDescent="0.25">
      <c r="A229" s="62" t="s">
        <v>54</v>
      </c>
      <c r="B229" s="62" t="s">
        <v>50</v>
      </c>
      <c r="C229" s="62" t="s">
        <v>30</v>
      </c>
      <c r="D229" s="62">
        <v>1</v>
      </c>
      <c r="E229" s="62">
        <v>0</v>
      </c>
      <c r="F229" s="62">
        <v>1</v>
      </c>
      <c r="G229" s="67">
        <v>0.42240891000000003</v>
      </c>
      <c r="H229" s="67">
        <v>4.8960289999999997E-2</v>
      </c>
      <c r="W229" s="22">
        <v>2.7072261111004303E-2</v>
      </c>
      <c r="X229" s="22">
        <v>0.99326974021417935</v>
      </c>
      <c r="Y229" s="22">
        <v>0.42271430694594797</v>
      </c>
      <c r="Z229" s="22">
        <v>5.0595078365627634E-2</v>
      </c>
      <c r="AC229" s="22">
        <v>1.1877607920541323E-3</v>
      </c>
      <c r="AD229" s="22">
        <v>1.0039966489678811</v>
      </c>
      <c r="AE229" s="22">
        <v>0.48147111034433049</v>
      </c>
      <c r="AF229" s="22">
        <v>0.10105983856283134</v>
      </c>
    </row>
    <row r="230" spans="1:32" x14ac:dyDescent="0.25">
      <c r="A230" s="62" t="s">
        <v>56</v>
      </c>
      <c r="B230" s="62" t="s">
        <v>10</v>
      </c>
      <c r="C230" s="62" t="s">
        <v>19</v>
      </c>
      <c r="D230" s="62">
        <v>1</v>
      </c>
      <c r="E230" s="62">
        <v>0</v>
      </c>
      <c r="F230" s="62">
        <v>1</v>
      </c>
      <c r="G230" s="67">
        <v>0.42240891000000003</v>
      </c>
      <c r="H230" s="67">
        <v>4.8960289999999997E-2</v>
      </c>
    </row>
    <row r="231" spans="1:32" x14ac:dyDescent="0.25">
      <c r="A231" s="62" t="s">
        <v>56</v>
      </c>
      <c r="B231" s="62" t="s">
        <v>10</v>
      </c>
      <c r="C231" s="62" t="s">
        <v>20</v>
      </c>
      <c r="D231" s="62">
        <v>1</v>
      </c>
      <c r="E231" s="62">
        <v>0</v>
      </c>
      <c r="F231" s="62">
        <v>1</v>
      </c>
      <c r="G231" s="67">
        <v>0.42240891000000003</v>
      </c>
      <c r="H231" s="67">
        <v>4.8960289999999997E-2</v>
      </c>
    </row>
    <row r="232" spans="1:32" x14ac:dyDescent="0.25">
      <c r="A232" s="62" t="s">
        <v>56</v>
      </c>
      <c r="B232" s="62" t="s">
        <v>10</v>
      </c>
      <c r="C232" s="62" t="s">
        <v>21</v>
      </c>
      <c r="D232" s="62">
        <v>1</v>
      </c>
      <c r="E232" s="62">
        <v>0</v>
      </c>
      <c r="F232" s="62">
        <v>1</v>
      </c>
      <c r="G232" s="67">
        <v>0.42240891000000003</v>
      </c>
      <c r="H232" s="67">
        <v>4.8960289999999997E-2</v>
      </c>
    </row>
    <row r="233" spans="1:32" x14ac:dyDescent="0.25">
      <c r="A233" s="62" t="s">
        <v>56</v>
      </c>
      <c r="B233" s="62" t="s">
        <v>10</v>
      </c>
      <c r="C233" s="62" t="s">
        <v>22</v>
      </c>
      <c r="D233" s="62">
        <v>1</v>
      </c>
      <c r="E233" s="62">
        <v>0</v>
      </c>
      <c r="F233" s="62">
        <v>1</v>
      </c>
      <c r="G233" s="67">
        <v>0.14862101</v>
      </c>
      <c r="H233" s="67">
        <v>4.4471129999999998E-2</v>
      </c>
    </row>
    <row r="234" spans="1:32" x14ac:dyDescent="0.25">
      <c r="A234" s="62" t="s">
        <v>56</v>
      </c>
      <c r="B234" s="62" t="s">
        <v>10</v>
      </c>
      <c r="C234" s="62" t="s">
        <v>23</v>
      </c>
      <c r="D234" s="62">
        <v>1</v>
      </c>
      <c r="E234" s="62">
        <v>0</v>
      </c>
      <c r="F234" s="62">
        <v>1</v>
      </c>
      <c r="G234" s="67">
        <v>0.14862101</v>
      </c>
      <c r="H234" s="67">
        <v>4.4471129999999998E-2</v>
      </c>
    </row>
    <row r="235" spans="1:32" x14ac:dyDescent="0.25">
      <c r="A235" s="62" t="s">
        <v>56</v>
      </c>
      <c r="B235" s="62" t="s">
        <v>10</v>
      </c>
      <c r="C235" s="62" t="s">
        <v>24</v>
      </c>
      <c r="D235" s="62">
        <v>1</v>
      </c>
      <c r="E235" s="62">
        <v>0</v>
      </c>
      <c r="F235" s="62">
        <v>1</v>
      </c>
      <c r="G235" s="67">
        <v>0.14862101</v>
      </c>
      <c r="H235" s="67">
        <v>4.4471129999999998E-2</v>
      </c>
    </row>
    <row r="236" spans="1:32" x14ac:dyDescent="0.25">
      <c r="A236" s="62" t="s">
        <v>56</v>
      </c>
      <c r="B236" s="62" t="s">
        <v>10</v>
      </c>
      <c r="C236" s="62" t="s">
        <v>25</v>
      </c>
      <c r="D236" s="62">
        <v>1</v>
      </c>
      <c r="E236" s="62">
        <v>0</v>
      </c>
      <c r="F236" s="62">
        <v>1</v>
      </c>
      <c r="G236" s="67">
        <v>0.14862101</v>
      </c>
      <c r="H236" s="67">
        <v>4.4471129999999998E-2</v>
      </c>
    </row>
    <row r="237" spans="1:32" x14ac:dyDescent="0.25">
      <c r="A237" s="62" t="s">
        <v>56</v>
      </c>
      <c r="B237" s="62" t="s">
        <v>10</v>
      </c>
      <c r="C237" s="62" t="s">
        <v>26</v>
      </c>
      <c r="D237" s="62">
        <v>1</v>
      </c>
      <c r="E237" s="62">
        <v>0</v>
      </c>
      <c r="F237" s="62">
        <v>1</v>
      </c>
      <c r="G237" s="67">
        <v>0.14862101</v>
      </c>
      <c r="H237" s="67">
        <v>4.4471129999999998E-2</v>
      </c>
    </row>
    <row r="238" spans="1:32" x14ac:dyDescent="0.25">
      <c r="A238" s="62" t="s">
        <v>56</v>
      </c>
      <c r="B238" s="62" t="s">
        <v>10</v>
      </c>
      <c r="C238" s="62" t="s">
        <v>27</v>
      </c>
      <c r="D238" s="62">
        <v>1</v>
      </c>
      <c r="E238" s="62">
        <v>0</v>
      </c>
      <c r="F238" s="62">
        <v>1</v>
      </c>
      <c r="G238" s="67">
        <v>0.42240891000000003</v>
      </c>
      <c r="H238" s="67">
        <v>4.8960289999999997E-2</v>
      </c>
    </row>
    <row r="239" spans="1:32" x14ac:dyDescent="0.25">
      <c r="A239" s="62" t="s">
        <v>56</v>
      </c>
      <c r="B239" s="62" t="s">
        <v>10</v>
      </c>
      <c r="C239" s="62" t="s">
        <v>28</v>
      </c>
      <c r="D239" s="62">
        <v>1</v>
      </c>
      <c r="E239" s="62">
        <v>0</v>
      </c>
      <c r="F239" s="62">
        <v>1</v>
      </c>
      <c r="G239" s="67">
        <v>0.42240891000000003</v>
      </c>
      <c r="H239" s="67">
        <v>4.8960289999999997E-2</v>
      </c>
    </row>
    <row r="240" spans="1:32" x14ac:dyDescent="0.25">
      <c r="A240" s="62" t="s">
        <v>56</v>
      </c>
      <c r="B240" s="62" t="s">
        <v>10</v>
      </c>
      <c r="C240" s="62" t="s">
        <v>29</v>
      </c>
      <c r="D240" s="62">
        <v>1</v>
      </c>
      <c r="E240" s="62">
        <v>0</v>
      </c>
      <c r="F240" s="62">
        <v>1</v>
      </c>
      <c r="G240" s="67">
        <v>0.42240891000000003</v>
      </c>
      <c r="H240" s="67">
        <v>4.8960289999999997E-2</v>
      </c>
    </row>
    <row r="241" spans="1:8" x14ac:dyDescent="0.25">
      <c r="A241" s="62" t="s">
        <v>56</v>
      </c>
      <c r="B241" s="62" t="s">
        <v>10</v>
      </c>
      <c r="C241" s="62" t="s">
        <v>30</v>
      </c>
      <c r="D241" s="62">
        <v>1</v>
      </c>
      <c r="E241" s="62">
        <v>0</v>
      </c>
      <c r="F241" s="62">
        <v>1</v>
      </c>
      <c r="G241" s="67">
        <v>0.42240891000000003</v>
      </c>
      <c r="H241" s="67">
        <v>4.8960289999999997E-2</v>
      </c>
    </row>
    <row r="242" spans="1:8" x14ac:dyDescent="0.25">
      <c r="A242" s="62" t="s">
        <v>57</v>
      </c>
      <c r="B242" s="62" t="s">
        <v>368</v>
      </c>
      <c r="C242" s="62" t="s">
        <v>19</v>
      </c>
      <c r="D242" s="62">
        <v>1</v>
      </c>
      <c r="E242" s="62">
        <v>0</v>
      </c>
      <c r="F242" s="62">
        <v>1</v>
      </c>
      <c r="G242" s="67">
        <v>0.42240891000000003</v>
      </c>
      <c r="H242" s="67">
        <v>4.8960289999999997E-2</v>
      </c>
    </row>
    <row r="243" spans="1:8" x14ac:dyDescent="0.25">
      <c r="A243" s="62" t="s">
        <v>57</v>
      </c>
      <c r="B243" s="62" t="s">
        <v>368</v>
      </c>
      <c r="C243" s="62" t="s">
        <v>20</v>
      </c>
      <c r="D243" s="62">
        <v>1</v>
      </c>
      <c r="E243" s="62">
        <v>0</v>
      </c>
      <c r="F243" s="62">
        <v>1</v>
      </c>
      <c r="G243" s="67">
        <v>0.42240891000000003</v>
      </c>
      <c r="H243" s="67">
        <v>4.8960289999999997E-2</v>
      </c>
    </row>
    <row r="244" spans="1:8" x14ac:dyDescent="0.25">
      <c r="A244" s="62" t="s">
        <v>57</v>
      </c>
      <c r="B244" s="62" t="s">
        <v>368</v>
      </c>
      <c r="C244" s="62" t="s">
        <v>21</v>
      </c>
      <c r="D244" s="62">
        <v>1</v>
      </c>
      <c r="E244" s="62">
        <v>0</v>
      </c>
      <c r="F244" s="62">
        <v>1</v>
      </c>
      <c r="G244" s="67">
        <v>0.42240891000000003</v>
      </c>
      <c r="H244" s="67">
        <v>4.8960289999999997E-2</v>
      </c>
    </row>
    <row r="245" spans="1:8" x14ac:dyDescent="0.25">
      <c r="A245" s="62" t="s">
        <v>57</v>
      </c>
      <c r="B245" s="62" t="s">
        <v>368</v>
      </c>
      <c r="C245" s="62" t="s">
        <v>22</v>
      </c>
      <c r="D245" s="62">
        <v>1</v>
      </c>
      <c r="E245" s="62">
        <v>0</v>
      </c>
      <c r="F245" s="62">
        <v>1</v>
      </c>
      <c r="G245" s="67">
        <v>0.14862101</v>
      </c>
      <c r="H245" s="67">
        <v>4.4471129999999998E-2</v>
      </c>
    </row>
    <row r="246" spans="1:8" x14ac:dyDescent="0.25">
      <c r="A246" s="62" t="s">
        <v>57</v>
      </c>
      <c r="B246" s="62" t="s">
        <v>368</v>
      </c>
      <c r="C246" s="62" t="s">
        <v>23</v>
      </c>
      <c r="D246" s="62">
        <v>1</v>
      </c>
      <c r="E246" s="62">
        <v>0</v>
      </c>
      <c r="F246" s="62">
        <v>1</v>
      </c>
      <c r="G246" s="67">
        <v>0.14862101</v>
      </c>
      <c r="H246" s="67">
        <v>4.4471129999999998E-2</v>
      </c>
    </row>
    <row r="247" spans="1:8" x14ac:dyDescent="0.25">
      <c r="A247" s="62" t="s">
        <v>57</v>
      </c>
      <c r="B247" s="62" t="s">
        <v>368</v>
      </c>
      <c r="C247" s="62" t="s">
        <v>24</v>
      </c>
      <c r="D247" s="62">
        <v>1</v>
      </c>
      <c r="E247" s="62">
        <v>0</v>
      </c>
      <c r="F247" s="62">
        <v>1</v>
      </c>
      <c r="G247" s="67">
        <v>0.14862101</v>
      </c>
      <c r="H247" s="67">
        <v>4.4471129999999998E-2</v>
      </c>
    </row>
    <row r="248" spans="1:8" x14ac:dyDescent="0.25">
      <c r="A248" s="62" t="s">
        <v>57</v>
      </c>
      <c r="B248" s="62" t="s">
        <v>368</v>
      </c>
      <c r="C248" s="62" t="s">
        <v>25</v>
      </c>
      <c r="D248" s="62">
        <v>1</v>
      </c>
      <c r="E248" s="62">
        <v>0</v>
      </c>
      <c r="F248" s="62">
        <v>1</v>
      </c>
      <c r="G248" s="67">
        <v>0.14862101</v>
      </c>
      <c r="H248" s="67">
        <v>4.4471129999999998E-2</v>
      </c>
    </row>
    <row r="249" spans="1:8" x14ac:dyDescent="0.25">
      <c r="A249" s="62" t="s">
        <v>57</v>
      </c>
      <c r="B249" s="62" t="s">
        <v>368</v>
      </c>
      <c r="C249" s="62" t="s">
        <v>26</v>
      </c>
      <c r="D249" s="62">
        <v>1</v>
      </c>
      <c r="E249" s="62">
        <v>0</v>
      </c>
      <c r="F249" s="62">
        <v>1</v>
      </c>
      <c r="G249" s="67">
        <v>0.14862101</v>
      </c>
      <c r="H249" s="67">
        <v>4.4471129999999998E-2</v>
      </c>
    </row>
    <row r="250" spans="1:8" x14ac:dyDescent="0.25">
      <c r="A250" s="62" t="s">
        <v>57</v>
      </c>
      <c r="B250" s="62" t="s">
        <v>368</v>
      </c>
      <c r="C250" s="62" t="s">
        <v>27</v>
      </c>
      <c r="D250" s="62">
        <v>1</v>
      </c>
      <c r="E250" s="62">
        <v>0</v>
      </c>
      <c r="F250" s="62">
        <v>1</v>
      </c>
      <c r="G250" s="67">
        <v>0.42240891000000003</v>
      </c>
      <c r="H250" s="67">
        <v>4.8960289999999997E-2</v>
      </c>
    </row>
    <row r="251" spans="1:8" x14ac:dyDescent="0.25">
      <c r="A251" s="62" t="s">
        <v>57</v>
      </c>
      <c r="B251" s="62" t="s">
        <v>368</v>
      </c>
      <c r="C251" s="62" t="s">
        <v>28</v>
      </c>
      <c r="D251" s="62">
        <v>1</v>
      </c>
      <c r="E251" s="62">
        <v>0</v>
      </c>
      <c r="F251" s="62">
        <v>1</v>
      </c>
      <c r="G251" s="67">
        <v>0.42240891000000003</v>
      </c>
      <c r="H251" s="67">
        <v>4.8960289999999997E-2</v>
      </c>
    </row>
    <row r="252" spans="1:8" x14ac:dyDescent="0.25">
      <c r="A252" s="62" t="s">
        <v>57</v>
      </c>
      <c r="B252" s="62" t="s">
        <v>368</v>
      </c>
      <c r="C252" s="62" t="s">
        <v>29</v>
      </c>
      <c r="D252" s="62">
        <v>1</v>
      </c>
      <c r="E252" s="62">
        <v>0</v>
      </c>
      <c r="F252" s="62">
        <v>1</v>
      </c>
      <c r="G252" s="67">
        <v>0.42240891000000003</v>
      </c>
      <c r="H252" s="67">
        <v>4.8960289999999997E-2</v>
      </c>
    </row>
    <row r="253" spans="1:8" x14ac:dyDescent="0.25">
      <c r="A253" s="62" t="s">
        <v>57</v>
      </c>
      <c r="B253" s="62" t="s">
        <v>368</v>
      </c>
      <c r="C253" s="62" t="s">
        <v>30</v>
      </c>
      <c r="D253" s="62">
        <v>1</v>
      </c>
      <c r="E253" s="62">
        <v>0</v>
      </c>
      <c r="F253" s="62">
        <v>1</v>
      </c>
      <c r="G253" s="67">
        <v>0.42240891000000003</v>
      </c>
      <c r="H253" s="67">
        <v>4.8960289999999997E-2</v>
      </c>
    </row>
    <row r="254" spans="1:8" x14ac:dyDescent="0.25">
      <c r="A254" s="62" t="s">
        <v>10</v>
      </c>
      <c r="B254" s="62" t="s">
        <v>49</v>
      </c>
      <c r="C254" s="62" t="s">
        <v>19</v>
      </c>
      <c r="D254" s="62">
        <v>2</v>
      </c>
      <c r="E254" s="70">
        <v>0</v>
      </c>
      <c r="F254" s="50">
        <v>0</v>
      </c>
      <c r="G254" s="50">
        <v>0</v>
      </c>
      <c r="H254" s="49">
        <v>1</v>
      </c>
    </row>
    <row r="255" spans="1:8" x14ac:dyDescent="0.25">
      <c r="A255" s="62" t="s">
        <v>10</v>
      </c>
      <c r="B255" s="62" t="s">
        <v>49</v>
      </c>
      <c r="C255" s="62" t="s">
        <v>20</v>
      </c>
      <c r="D255" s="62">
        <v>2</v>
      </c>
      <c r="E255" s="70">
        <v>0</v>
      </c>
      <c r="F255" s="50">
        <v>0</v>
      </c>
      <c r="G255" s="50">
        <v>0</v>
      </c>
      <c r="H255" s="49">
        <v>1</v>
      </c>
    </row>
    <row r="256" spans="1:8" x14ac:dyDescent="0.25">
      <c r="A256" s="62" t="s">
        <v>10</v>
      </c>
      <c r="B256" s="62" t="s">
        <v>49</v>
      </c>
      <c r="C256" s="62" t="s">
        <v>21</v>
      </c>
      <c r="D256" s="62">
        <v>2</v>
      </c>
      <c r="E256" s="70">
        <v>0</v>
      </c>
      <c r="F256" s="50">
        <v>0</v>
      </c>
      <c r="G256" s="50">
        <v>0</v>
      </c>
      <c r="H256" s="49">
        <v>3</v>
      </c>
    </row>
    <row r="257" spans="1:8" x14ac:dyDescent="0.25">
      <c r="A257" s="62" t="s">
        <v>10</v>
      </c>
      <c r="B257" s="62" t="s">
        <v>49</v>
      </c>
      <c r="C257" s="62" t="s">
        <v>22</v>
      </c>
      <c r="D257" s="62">
        <v>2</v>
      </c>
      <c r="E257" s="70">
        <v>0</v>
      </c>
      <c r="F257" s="50">
        <v>0</v>
      </c>
      <c r="G257" s="50">
        <v>0</v>
      </c>
      <c r="H257" s="49">
        <v>3</v>
      </c>
    </row>
    <row r="258" spans="1:8" x14ac:dyDescent="0.25">
      <c r="A258" s="62" t="s">
        <v>10</v>
      </c>
      <c r="B258" s="62" t="s">
        <v>49</v>
      </c>
      <c r="C258" s="62" t="s">
        <v>23</v>
      </c>
      <c r="D258" s="62">
        <v>2</v>
      </c>
      <c r="E258" s="70">
        <v>0</v>
      </c>
      <c r="F258" s="50">
        <v>0</v>
      </c>
      <c r="G258" s="50">
        <v>0</v>
      </c>
      <c r="H258" s="49">
        <v>3</v>
      </c>
    </row>
    <row r="259" spans="1:8" x14ac:dyDescent="0.25">
      <c r="A259" s="62" t="s">
        <v>10</v>
      </c>
      <c r="B259" s="62" t="s">
        <v>49</v>
      </c>
      <c r="C259" s="62" t="s">
        <v>24</v>
      </c>
      <c r="D259" s="62">
        <v>2</v>
      </c>
      <c r="E259" s="70">
        <v>0</v>
      </c>
      <c r="F259" s="50">
        <v>0</v>
      </c>
      <c r="G259" s="50">
        <v>0</v>
      </c>
      <c r="H259" s="49">
        <v>3</v>
      </c>
    </row>
    <row r="260" spans="1:8" x14ac:dyDescent="0.25">
      <c r="A260" s="62" t="s">
        <v>10</v>
      </c>
      <c r="B260" s="62" t="s">
        <v>49</v>
      </c>
      <c r="C260" s="62" t="s">
        <v>25</v>
      </c>
      <c r="D260" s="62">
        <v>2</v>
      </c>
      <c r="E260" s="70">
        <v>0</v>
      </c>
      <c r="F260" s="50">
        <v>0</v>
      </c>
      <c r="G260" s="50">
        <v>0</v>
      </c>
      <c r="H260" s="49">
        <v>3</v>
      </c>
    </row>
    <row r="261" spans="1:8" x14ac:dyDescent="0.25">
      <c r="A261" s="62" t="s">
        <v>10</v>
      </c>
      <c r="B261" s="62" t="s">
        <v>49</v>
      </c>
      <c r="C261" s="62" t="s">
        <v>26</v>
      </c>
      <c r="D261" s="62">
        <v>2</v>
      </c>
      <c r="E261" s="70">
        <v>0</v>
      </c>
      <c r="F261" s="50">
        <v>0</v>
      </c>
      <c r="G261" s="50">
        <v>0</v>
      </c>
      <c r="H261" s="49">
        <v>3</v>
      </c>
    </row>
    <row r="262" spans="1:8" x14ac:dyDescent="0.25">
      <c r="A262" s="62" t="s">
        <v>10</v>
      </c>
      <c r="B262" s="62" t="s">
        <v>49</v>
      </c>
      <c r="C262" s="62" t="s">
        <v>27</v>
      </c>
      <c r="D262" s="62">
        <v>2</v>
      </c>
      <c r="E262" s="70">
        <v>0</v>
      </c>
      <c r="F262" s="50">
        <v>0</v>
      </c>
      <c r="G262" s="50">
        <v>0</v>
      </c>
      <c r="H262" s="49">
        <v>1</v>
      </c>
    </row>
    <row r="263" spans="1:8" x14ac:dyDescent="0.25">
      <c r="A263" s="62" t="s">
        <v>10</v>
      </c>
      <c r="B263" s="62" t="s">
        <v>49</v>
      </c>
      <c r="C263" s="62" t="s">
        <v>28</v>
      </c>
      <c r="D263" s="62">
        <v>2</v>
      </c>
      <c r="E263" s="70">
        <v>0</v>
      </c>
      <c r="F263" s="50">
        <v>0</v>
      </c>
      <c r="G263" s="50">
        <v>0</v>
      </c>
      <c r="H263" s="49">
        <v>1</v>
      </c>
    </row>
    <row r="264" spans="1:8" x14ac:dyDescent="0.25">
      <c r="A264" s="62" t="s">
        <v>10</v>
      </c>
      <c r="B264" s="62" t="s">
        <v>49</v>
      </c>
      <c r="C264" s="62" t="s">
        <v>29</v>
      </c>
      <c r="D264" s="62">
        <v>2</v>
      </c>
      <c r="E264" s="70">
        <v>0</v>
      </c>
      <c r="F264" s="50">
        <v>0</v>
      </c>
      <c r="G264" s="50">
        <v>0</v>
      </c>
      <c r="H264" s="49">
        <v>1</v>
      </c>
    </row>
    <row r="265" spans="1:8" x14ac:dyDescent="0.25">
      <c r="A265" s="62" t="s">
        <v>10</v>
      </c>
      <c r="B265" s="62" t="s">
        <v>49</v>
      </c>
      <c r="C265" s="62" t="s">
        <v>30</v>
      </c>
      <c r="D265" s="62">
        <v>2</v>
      </c>
      <c r="E265" s="70">
        <v>0</v>
      </c>
      <c r="F265" s="50">
        <v>0</v>
      </c>
      <c r="G265" s="50">
        <v>0</v>
      </c>
      <c r="H265" s="49">
        <v>1</v>
      </c>
    </row>
    <row r="266" spans="1:8" x14ac:dyDescent="0.25">
      <c r="A266" s="62" t="s">
        <v>49</v>
      </c>
      <c r="B266" s="62" t="s">
        <v>34</v>
      </c>
      <c r="C266" s="62" t="s">
        <v>19</v>
      </c>
      <c r="D266" s="62">
        <v>2</v>
      </c>
      <c r="E266" s="70">
        <v>0</v>
      </c>
      <c r="F266" s="50">
        <v>0</v>
      </c>
      <c r="G266" s="50">
        <v>0</v>
      </c>
      <c r="H266" s="49">
        <v>1</v>
      </c>
    </row>
    <row r="267" spans="1:8" x14ac:dyDescent="0.25">
      <c r="A267" s="62" t="s">
        <v>49</v>
      </c>
      <c r="B267" s="62" t="s">
        <v>34</v>
      </c>
      <c r="C267" s="62" t="s">
        <v>20</v>
      </c>
      <c r="D267" s="62">
        <v>2</v>
      </c>
      <c r="E267" s="70">
        <v>0</v>
      </c>
      <c r="F267" s="50">
        <v>0</v>
      </c>
      <c r="G267" s="50">
        <v>0</v>
      </c>
      <c r="H267" s="49">
        <v>1</v>
      </c>
    </row>
    <row r="268" spans="1:8" x14ac:dyDescent="0.25">
      <c r="A268" s="62" t="s">
        <v>49</v>
      </c>
      <c r="B268" s="62" t="s">
        <v>34</v>
      </c>
      <c r="C268" s="62" t="s">
        <v>21</v>
      </c>
      <c r="D268" s="62">
        <v>2</v>
      </c>
      <c r="E268" s="70">
        <v>0</v>
      </c>
      <c r="F268" s="50">
        <v>0</v>
      </c>
      <c r="G268" s="50">
        <v>0</v>
      </c>
      <c r="H268" s="49">
        <v>3</v>
      </c>
    </row>
    <row r="269" spans="1:8" x14ac:dyDescent="0.25">
      <c r="A269" s="62" t="s">
        <v>49</v>
      </c>
      <c r="B269" s="62" t="s">
        <v>34</v>
      </c>
      <c r="C269" s="62" t="s">
        <v>22</v>
      </c>
      <c r="D269" s="62">
        <v>2</v>
      </c>
      <c r="E269" s="70">
        <v>0</v>
      </c>
      <c r="F269" s="50">
        <v>0</v>
      </c>
      <c r="G269" s="50">
        <v>0</v>
      </c>
      <c r="H269" s="49">
        <v>3</v>
      </c>
    </row>
    <row r="270" spans="1:8" x14ac:dyDescent="0.25">
      <c r="A270" s="62" t="s">
        <v>49</v>
      </c>
      <c r="B270" s="62" t="s">
        <v>34</v>
      </c>
      <c r="C270" s="62" t="s">
        <v>23</v>
      </c>
      <c r="D270" s="62">
        <v>2</v>
      </c>
      <c r="E270" s="70">
        <v>0</v>
      </c>
      <c r="F270" s="50">
        <v>0</v>
      </c>
      <c r="G270" s="50">
        <v>0</v>
      </c>
      <c r="H270" s="49">
        <v>3</v>
      </c>
    </row>
    <row r="271" spans="1:8" x14ac:dyDescent="0.25">
      <c r="A271" s="62" t="s">
        <v>49</v>
      </c>
      <c r="B271" s="62" t="s">
        <v>34</v>
      </c>
      <c r="C271" s="62" t="s">
        <v>24</v>
      </c>
      <c r="D271" s="62">
        <v>2</v>
      </c>
      <c r="E271" s="70">
        <v>0</v>
      </c>
      <c r="F271" s="50">
        <v>0</v>
      </c>
      <c r="G271" s="50">
        <v>0</v>
      </c>
      <c r="H271" s="49">
        <v>3</v>
      </c>
    </row>
    <row r="272" spans="1:8" x14ac:dyDescent="0.25">
      <c r="A272" s="62" t="s">
        <v>49</v>
      </c>
      <c r="B272" s="62" t="s">
        <v>34</v>
      </c>
      <c r="C272" s="62" t="s">
        <v>25</v>
      </c>
      <c r="D272" s="62">
        <v>2</v>
      </c>
      <c r="E272" s="70">
        <v>0</v>
      </c>
      <c r="F272" s="50">
        <v>0</v>
      </c>
      <c r="G272" s="50">
        <v>0</v>
      </c>
      <c r="H272" s="49">
        <v>3</v>
      </c>
    </row>
    <row r="273" spans="1:8" x14ac:dyDescent="0.25">
      <c r="A273" s="62" t="s">
        <v>49</v>
      </c>
      <c r="B273" s="62" t="s">
        <v>34</v>
      </c>
      <c r="C273" s="62" t="s">
        <v>26</v>
      </c>
      <c r="D273" s="62">
        <v>2</v>
      </c>
      <c r="E273" s="70">
        <v>0</v>
      </c>
      <c r="F273" s="50">
        <v>0</v>
      </c>
      <c r="G273" s="50">
        <v>0</v>
      </c>
      <c r="H273" s="49">
        <v>3</v>
      </c>
    </row>
    <row r="274" spans="1:8" x14ac:dyDescent="0.25">
      <c r="A274" s="62" t="s">
        <v>49</v>
      </c>
      <c r="B274" s="62" t="s">
        <v>34</v>
      </c>
      <c r="C274" s="62" t="s">
        <v>27</v>
      </c>
      <c r="D274" s="62">
        <v>2</v>
      </c>
      <c r="E274" s="70">
        <v>0</v>
      </c>
      <c r="F274" s="50">
        <v>0</v>
      </c>
      <c r="G274" s="50">
        <v>0</v>
      </c>
      <c r="H274" s="49">
        <v>1</v>
      </c>
    </row>
    <row r="275" spans="1:8" x14ac:dyDescent="0.25">
      <c r="A275" s="62" t="s">
        <v>49</v>
      </c>
      <c r="B275" s="62" t="s">
        <v>34</v>
      </c>
      <c r="C275" s="62" t="s">
        <v>28</v>
      </c>
      <c r="D275" s="62">
        <v>2</v>
      </c>
      <c r="E275" s="70">
        <v>0</v>
      </c>
      <c r="F275" s="50">
        <v>0</v>
      </c>
      <c r="G275" s="50">
        <v>0</v>
      </c>
      <c r="H275" s="49">
        <v>1</v>
      </c>
    </row>
    <row r="276" spans="1:8" x14ac:dyDescent="0.25">
      <c r="A276" s="62" t="s">
        <v>49</v>
      </c>
      <c r="B276" s="62" t="s">
        <v>34</v>
      </c>
      <c r="C276" s="62" t="s">
        <v>29</v>
      </c>
      <c r="D276" s="62">
        <v>2</v>
      </c>
      <c r="E276" s="70">
        <v>0</v>
      </c>
      <c r="F276" s="50">
        <v>0</v>
      </c>
      <c r="G276" s="50">
        <v>0</v>
      </c>
      <c r="H276" s="49">
        <v>1</v>
      </c>
    </row>
    <row r="277" spans="1:8" x14ac:dyDescent="0.25">
      <c r="A277" s="62" t="s">
        <v>49</v>
      </c>
      <c r="B277" s="62" t="s">
        <v>34</v>
      </c>
      <c r="C277" s="62" t="s">
        <v>30</v>
      </c>
      <c r="D277" s="62">
        <v>2</v>
      </c>
      <c r="E277" s="70">
        <v>0</v>
      </c>
      <c r="F277" s="50">
        <v>0</v>
      </c>
      <c r="G277" s="50">
        <v>0</v>
      </c>
      <c r="H277" s="49">
        <v>1</v>
      </c>
    </row>
    <row r="278" spans="1:8" x14ac:dyDescent="0.25">
      <c r="A278" s="62" t="s">
        <v>50</v>
      </c>
      <c r="B278" s="62" t="s">
        <v>49</v>
      </c>
      <c r="C278" s="62" t="s">
        <v>19</v>
      </c>
      <c r="D278" s="62">
        <v>2</v>
      </c>
      <c r="E278" s="70">
        <v>0</v>
      </c>
      <c r="F278" s="50">
        <v>0</v>
      </c>
      <c r="G278" s="50">
        <v>0</v>
      </c>
      <c r="H278" s="49">
        <v>1</v>
      </c>
    </row>
    <row r="279" spans="1:8" x14ac:dyDescent="0.25">
      <c r="A279" s="62" t="s">
        <v>50</v>
      </c>
      <c r="B279" s="62" t="s">
        <v>49</v>
      </c>
      <c r="C279" s="62" t="s">
        <v>20</v>
      </c>
      <c r="D279" s="62">
        <v>2</v>
      </c>
      <c r="E279" s="70">
        <v>0</v>
      </c>
      <c r="F279" s="50">
        <v>0</v>
      </c>
      <c r="G279" s="50">
        <v>0</v>
      </c>
      <c r="H279" s="49">
        <v>1</v>
      </c>
    </row>
    <row r="280" spans="1:8" x14ac:dyDescent="0.25">
      <c r="A280" s="62" t="s">
        <v>50</v>
      </c>
      <c r="B280" s="62" t="s">
        <v>49</v>
      </c>
      <c r="C280" s="62" t="s">
        <v>21</v>
      </c>
      <c r="D280" s="62">
        <v>2</v>
      </c>
      <c r="E280" s="70">
        <v>0</v>
      </c>
      <c r="F280" s="50">
        <v>0</v>
      </c>
      <c r="G280" s="50">
        <v>0</v>
      </c>
      <c r="H280" s="49">
        <v>3</v>
      </c>
    </row>
    <row r="281" spans="1:8" x14ac:dyDescent="0.25">
      <c r="A281" s="62" t="s">
        <v>50</v>
      </c>
      <c r="B281" s="62" t="s">
        <v>49</v>
      </c>
      <c r="C281" s="62" t="s">
        <v>22</v>
      </c>
      <c r="D281" s="62">
        <v>2</v>
      </c>
      <c r="E281" s="70">
        <v>0</v>
      </c>
      <c r="F281" s="50">
        <v>0</v>
      </c>
      <c r="G281" s="50">
        <v>0</v>
      </c>
      <c r="H281" s="49">
        <v>3</v>
      </c>
    </row>
    <row r="282" spans="1:8" x14ac:dyDescent="0.25">
      <c r="A282" s="62" t="s">
        <v>50</v>
      </c>
      <c r="B282" s="62" t="s">
        <v>49</v>
      </c>
      <c r="C282" s="62" t="s">
        <v>23</v>
      </c>
      <c r="D282" s="62">
        <v>2</v>
      </c>
      <c r="E282" s="70">
        <v>0</v>
      </c>
      <c r="F282" s="50">
        <v>0</v>
      </c>
      <c r="G282" s="50">
        <v>0</v>
      </c>
      <c r="H282" s="49">
        <v>3</v>
      </c>
    </row>
    <row r="283" spans="1:8" x14ac:dyDescent="0.25">
      <c r="A283" s="62" t="s">
        <v>50</v>
      </c>
      <c r="B283" s="62" t="s">
        <v>49</v>
      </c>
      <c r="C283" s="62" t="s">
        <v>24</v>
      </c>
      <c r="D283" s="62">
        <v>2</v>
      </c>
      <c r="E283" s="70">
        <v>0</v>
      </c>
      <c r="F283" s="50">
        <v>0</v>
      </c>
      <c r="G283" s="50">
        <v>0</v>
      </c>
      <c r="H283" s="49">
        <v>3</v>
      </c>
    </row>
    <row r="284" spans="1:8" x14ac:dyDescent="0.25">
      <c r="A284" s="62" t="s">
        <v>50</v>
      </c>
      <c r="B284" s="62" t="s">
        <v>49</v>
      </c>
      <c r="C284" s="62" t="s">
        <v>25</v>
      </c>
      <c r="D284" s="62">
        <v>2</v>
      </c>
      <c r="E284" s="70">
        <v>0</v>
      </c>
      <c r="F284" s="50">
        <v>0</v>
      </c>
      <c r="G284" s="50">
        <v>0</v>
      </c>
      <c r="H284" s="49">
        <v>3</v>
      </c>
    </row>
    <row r="285" spans="1:8" x14ac:dyDescent="0.25">
      <c r="A285" s="62" t="s">
        <v>50</v>
      </c>
      <c r="B285" s="62" t="s">
        <v>49</v>
      </c>
      <c r="C285" s="62" t="s">
        <v>26</v>
      </c>
      <c r="D285" s="62">
        <v>2</v>
      </c>
      <c r="E285" s="70">
        <v>0</v>
      </c>
      <c r="F285" s="50">
        <v>0</v>
      </c>
      <c r="G285" s="50">
        <v>0</v>
      </c>
      <c r="H285" s="49">
        <v>3</v>
      </c>
    </row>
    <row r="286" spans="1:8" x14ac:dyDescent="0.25">
      <c r="A286" s="62" t="s">
        <v>50</v>
      </c>
      <c r="B286" s="62" t="s">
        <v>49</v>
      </c>
      <c r="C286" s="62" t="s">
        <v>27</v>
      </c>
      <c r="D286" s="62">
        <v>2</v>
      </c>
      <c r="E286" s="70">
        <v>0</v>
      </c>
      <c r="F286" s="50">
        <v>0</v>
      </c>
      <c r="G286" s="50">
        <v>0</v>
      </c>
      <c r="H286" s="49">
        <v>1</v>
      </c>
    </row>
    <row r="287" spans="1:8" x14ac:dyDescent="0.25">
      <c r="A287" s="62" t="s">
        <v>50</v>
      </c>
      <c r="B287" s="62" t="s">
        <v>49</v>
      </c>
      <c r="C287" s="62" t="s">
        <v>28</v>
      </c>
      <c r="D287" s="62">
        <v>2</v>
      </c>
      <c r="E287" s="70">
        <v>0</v>
      </c>
      <c r="F287" s="50">
        <v>0</v>
      </c>
      <c r="G287" s="50">
        <v>0</v>
      </c>
      <c r="H287" s="49">
        <v>1</v>
      </c>
    </row>
    <row r="288" spans="1:8" x14ac:dyDescent="0.25">
      <c r="A288" s="62" t="s">
        <v>50</v>
      </c>
      <c r="B288" s="62" t="s">
        <v>49</v>
      </c>
      <c r="C288" s="62" t="s">
        <v>29</v>
      </c>
      <c r="D288" s="62">
        <v>2</v>
      </c>
      <c r="E288" s="70">
        <v>0</v>
      </c>
      <c r="F288" s="50">
        <v>0</v>
      </c>
      <c r="G288" s="50">
        <v>0</v>
      </c>
      <c r="H288" s="49">
        <v>1</v>
      </c>
    </row>
    <row r="289" spans="1:8" x14ac:dyDescent="0.25">
      <c r="A289" s="62" t="s">
        <v>50</v>
      </c>
      <c r="B289" s="62" t="s">
        <v>49</v>
      </c>
      <c r="C289" s="62" t="s">
        <v>30</v>
      </c>
      <c r="D289" s="62">
        <v>2</v>
      </c>
      <c r="E289" s="70">
        <v>0</v>
      </c>
      <c r="F289" s="50">
        <v>0</v>
      </c>
      <c r="G289" s="50">
        <v>0</v>
      </c>
      <c r="H289" s="49">
        <v>1</v>
      </c>
    </row>
    <row r="290" spans="1:8" x14ac:dyDescent="0.25">
      <c r="A290" s="62" t="s">
        <v>368</v>
      </c>
      <c r="B290" s="62" t="s">
        <v>371</v>
      </c>
      <c r="C290" s="62" t="s">
        <v>19</v>
      </c>
      <c r="D290" s="62">
        <v>1</v>
      </c>
      <c r="E290" s="62">
        <v>0</v>
      </c>
      <c r="F290" s="62">
        <v>1</v>
      </c>
      <c r="G290" s="67">
        <v>0.42240891000000003</v>
      </c>
      <c r="H290" s="67">
        <v>4.8960289999999997E-2</v>
      </c>
    </row>
    <row r="291" spans="1:8" x14ac:dyDescent="0.25">
      <c r="A291" s="62" t="s">
        <v>368</v>
      </c>
      <c r="B291" s="62" t="s">
        <v>371</v>
      </c>
      <c r="C291" s="62" t="s">
        <v>20</v>
      </c>
      <c r="D291" s="62">
        <v>1</v>
      </c>
      <c r="E291" s="62">
        <v>0</v>
      </c>
      <c r="F291" s="62">
        <v>1</v>
      </c>
      <c r="G291" s="67">
        <v>0.42240891000000003</v>
      </c>
      <c r="H291" s="67">
        <v>4.8960289999999997E-2</v>
      </c>
    </row>
    <row r="292" spans="1:8" x14ac:dyDescent="0.25">
      <c r="A292" s="62" t="s">
        <v>368</v>
      </c>
      <c r="B292" s="62" t="s">
        <v>371</v>
      </c>
      <c r="C292" s="62" t="s">
        <v>21</v>
      </c>
      <c r="D292" s="62">
        <v>1</v>
      </c>
      <c r="E292" s="62">
        <v>0</v>
      </c>
      <c r="F292" s="62">
        <v>1</v>
      </c>
      <c r="G292" s="67">
        <v>0.42240891000000003</v>
      </c>
      <c r="H292" s="67">
        <v>4.8960289999999997E-2</v>
      </c>
    </row>
    <row r="293" spans="1:8" x14ac:dyDescent="0.25">
      <c r="A293" s="62" t="s">
        <v>368</v>
      </c>
      <c r="B293" s="62" t="s">
        <v>371</v>
      </c>
      <c r="C293" s="62" t="s">
        <v>22</v>
      </c>
      <c r="D293" s="62">
        <v>1</v>
      </c>
      <c r="E293" s="62">
        <v>0</v>
      </c>
      <c r="F293" s="62">
        <v>1</v>
      </c>
      <c r="G293" s="67">
        <v>0.14862101</v>
      </c>
      <c r="H293" s="67">
        <v>4.4471129999999998E-2</v>
      </c>
    </row>
    <row r="294" spans="1:8" x14ac:dyDescent="0.25">
      <c r="A294" s="62" t="s">
        <v>368</v>
      </c>
      <c r="B294" s="62" t="s">
        <v>371</v>
      </c>
      <c r="C294" s="62" t="s">
        <v>23</v>
      </c>
      <c r="D294" s="62">
        <v>1</v>
      </c>
      <c r="E294" s="62">
        <v>0</v>
      </c>
      <c r="F294" s="62">
        <v>1</v>
      </c>
      <c r="G294" s="67">
        <v>0.14862101</v>
      </c>
      <c r="H294" s="67">
        <v>4.4471129999999998E-2</v>
      </c>
    </row>
    <row r="295" spans="1:8" x14ac:dyDescent="0.25">
      <c r="A295" s="62" t="s">
        <v>368</v>
      </c>
      <c r="B295" s="62" t="s">
        <v>371</v>
      </c>
      <c r="C295" s="62" t="s">
        <v>24</v>
      </c>
      <c r="D295" s="62">
        <v>1</v>
      </c>
      <c r="E295" s="62">
        <v>0</v>
      </c>
      <c r="F295" s="62">
        <v>1</v>
      </c>
      <c r="G295" s="67">
        <v>0.14862101</v>
      </c>
      <c r="H295" s="67">
        <v>4.4471129999999998E-2</v>
      </c>
    </row>
    <row r="296" spans="1:8" x14ac:dyDescent="0.25">
      <c r="A296" s="62" t="s">
        <v>368</v>
      </c>
      <c r="B296" s="62" t="s">
        <v>371</v>
      </c>
      <c r="C296" s="62" t="s">
        <v>25</v>
      </c>
      <c r="D296" s="62">
        <v>1</v>
      </c>
      <c r="E296" s="62">
        <v>0</v>
      </c>
      <c r="F296" s="62">
        <v>1</v>
      </c>
      <c r="G296" s="67">
        <v>0.14862101</v>
      </c>
      <c r="H296" s="67">
        <v>4.4471129999999998E-2</v>
      </c>
    </row>
    <row r="297" spans="1:8" x14ac:dyDescent="0.25">
      <c r="A297" s="62" t="s">
        <v>368</v>
      </c>
      <c r="B297" s="62" t="s">
        <v>371</v>
      </c>
      <c r="C297" s="62" t="s">
        <v>26</v>
      </c>
      <c r="D297" s="62">
        <v>1</v>
      </c>
      <c r="E297" s="62">
        <v>0</v>
      </c>
      <c r="F297" s="62">
        <v>1</v>
      </c>
      <c r="G297" s="67">
        <v>0.14862101</v>
      </c>
      <c r="H297" s="67">
        <v>4.4471129999999998E-2</v>
      </c>
    </row>
    <row r="298" spans="1:8" x14ac:dyDescent="0.25">
      <c r="A298" s="62" t="s">
        <v>368</v>
      </c>
      <c r="B298" s="62" t="s">
        <v>371</v>
      </c>
      <c r="C298" s="62" t="s">
        <v>27</v>
      </c>
      <c r="D298" s="62">
        <v>1</v>
      </c>
      <c r="E298" s="62">
        <v>0</v>
      </c>
      <c r="F298" s="62">
        <v>1</v>
      </c>
      <c r="G298" s="67">
        <v>0.42240891000000003</v>
      </c>
      <c r="H298" s="67">
        <v>4.8960289999999997E-2</v>
      </c>
    </row>
    <row r="299" spans="1:8" x14ac:dyDescent="0.25">
      <c r="A299" s="62" t="s">
        <v>368</v>
      </c>
      <c r="B299" s="62" t="s">
        <v>371</v>
      </c>
      <c r="C299" s="62" t="s">
        <v>28</v>
      </c>
      <c r="D299" s="62">
        <v>1</v>
      </c>
      <c r="E299" s="62">
        <v>0</v>
      </c>
      <c r="F299" s="62">
        <v>1</v>
      </c>
      <c r="G299" s="67">
        <v>0.42240891000000003</v>
      </c>
      <c r="H299" s="67">
        <v>4.8960289999999997E-2</v>
      </c>
    </row>
    <row r="300" spans="1:8" x14ac:dyDescent="0.25">
      <c r="A300" s="62" t="s">
        <v>368</v>
      </c>
      <c r="B300" s="62" t="s">
        <v>371</v>
      </c>
      <c r="C300" s="62" t="s">
        <v>29</v>
      </c>
      <c r="D300" s="62">
        <v>1</v>
      </c>
      <c r="E300" s="62">
        <v>0</v>
      </c>
      <c r="F300" s="62">
        <v>1</v>
      </c>
      <c r="G300" s="67">
        <v>0.42240891000000003</v>
      </c>
      <c r="H300" s="67">
        <v>4.8960289999999997E-2</v>
      </c>
    </row>
    <row r="301" spans="1:8" x14ac:dyDescent="0.25">
      <c r="A301" s="62" t="s">
        <v>368</v>
      </c>
      <c r="B301" s="62" t="s">
        <v>371</v>
      </c>
      <c r="C301" s="62" t="s">
        <v>30</v>
      </c>
      <c r="D301" s="62">
        <v>1</v>
      </c>
      <c r="E301" s="62">
        <v>0</v>
      </c>
      <c r="F301" s="62">
        <v>1</v>
      </c>
      <c r="G301" s="67">
        <v>0.42240891000000003</v>
      </c>
      <c r="H301" s="67">
        <v>4.8960289999999997E-2</v>
      </c>
    </row>
    <row r="302" spans="1:8" x14ac:dyDescent="0.25">
      <c r="A302" s="62" t="s">
        <v>371</v>
      </c>
      <c r="B302" s="62" t="s">
        <v>56</v>
      </c>
      <c r="C302" s="62" t="s">
        <v>19</v>
      </c>
      <c r="D302" s="62">
        <v>1</v>
      </c>
      <c r="E302" s="62">
        <v>0</v>
      </c>
      <c r="F302" s="62">
        <v>1</v>
      </c>
      <c r="G302" s="67">
        <v>0.42240891000000003</v>
      </c>
      <c r="H302" s="67">
        <v>4.8960289999999997E-2</v>
      </c>
    </row>
    <row r="303" spans="1:8" x14ac:dyDescent="0.25">
      <c r="A303" s="62" t="s">
        <v>371</v>
      </c>
      <c r="B303" s="62" t="s">
        <v>56</v>
      </c>
      <c r="C303" s="62" t="s">
        <v>20</v>
      </c>
      <c r="D303" s="62">
        <v>1</v>
      </c>
      <c r="E303" s="62">
        <v>0</v>
      </c>
      <c r="F303" s="62">
        <v>1</v>
      </c>
      <c r="G303" s="67">
        <v>0.42240891000000003</v>
      </c>
      <c r="H303" s="67">
        <v>4.8960289999999997E-2</v>
      </c>
    </row>
    <row r="304" spans="1:8" x14ac:dyDescent="0.25">
      <c r="A304" s="62" t="s">
        <v>371</v>
      </c>
      <c r="B304" s="62" t="s">
        <v>56</v>
      </c>
      <c r="C304" s="62" t="s">
        <v>21</v>
      </c>
      <c r="D304" s="62">
        <v>1</v>
      </c>
      <c r="E304" s="62">
        <v>0</v>
      </c>
      <c r="F304" s="62">
        <v>1</v>
      </c>
      <c r="G304" s="67">
        <v>0.42240891000000003</v>
      </c>
      <c r="H304" s="67">
        <v>4.8960289999999997E-2</v>
      </c>
    </row>
    <row r="305" spans="1:8" x14ac:dyDescent="0.25">
      <c r="A305" s="62" t="s">
        <v>371</v>
      </c>
      <c r="B305" s="62" t="s">
        <v>56</v>
      </c>
      <c r="C305" s="62" t="s">
        <v>22</v>
      </c>
      <c r="D305" s="62">
        <v>1</v>
      </c>
      <c r="E305" s="62">
        <v>0</v>
      </c>
      <c r="F305" s="62">
        <v>1</v>
      </c>
      <c r="G305" s="67">
        <v>0.14862101</v>
      </c>
      <c r="H305" s="67">
        <v>4.4471129999999998E-2</v>
      </c>
    </row>
    <row r="306" spans="1:8" x14ac:dyDescent="0.25">
      <c r="A306" s="62" t="s">
        <v>371</v>
      </c>
      <c r="B306" s="62" t="s">
        <v>56</v>
      </c>
      <c r="C306" s="62" t="s">
        <v>23</v>
      </c>
      <c r="D306" s="62">
        <v>1</v>
      </c>
      <c r="E306" s="62">
        <v>0</v>
      </c>
      <c r="F306" s="62">
        <v>1</v>
      </c>
      <c r="G306" s="67">
        <v>0.14862101</v>
      </c>
      <c r="H306" s="67">
        <v>4.4471129999999998E-2</v>
      </c>
    </row>
    <row r="307" spans="1:8" x14ac:dyDescent="0.25">
      <c r="A307" s="62" t="s">
        <v>371</v>
      </c>
      <c r="B307" s="62" t="s">
        <v>56</v>
      </c>
      <c r="C307" s="62" t="s">
        <v>24</v>
      </c>
      <c r="D307" s="62">
        <v>1</v>
      </c>
      <c r="E307" s="62">
        <v>0</v>
      </c>
      <c r="F307" s="62">
        <v>1</v>
      </c>
      <c r="G307" s="67">
        <v>0.14862101</v>
      </c>
      <c r="H307" s="67">
        <v>4.4471129999999998E-2</v>
      </c>
    </row>
    <row r="308" spans="1:8" x14ac:dyDescent="0.25">
      <c r="A308" s="62" t="s">
        <v>371</v>
      </c>
      <c r="B308" s="62" t="s">
        <v>56</v>
      </c>
      <c r="C308" s="62" t="s">
        <v>25</v>
      </c>
      <c r="D308" s="62">
        <v>1</v>
      </c>
      <c r="E308" s="62">
        <v>0</v>
      </c>
      <c r="F308" s="62">
        <v>1</v>
      </c>
      <c r="G308" s="67">
        <v>0.14862101</v>
      </c>
      <c r="H308" s="67">
        <v>4.4471129999999998E-2</v>
      </c>
    </row>
    <row r="309" spans="1:8" x14ac:dyDescent="0.25">
      <c r="A309" s="62" t="s">
        <v>371</v>
      </c>
      <c r="B309" s="62" t="s">
        <v>56</v>
      </c>
      <c r="C309" s="62" t="s">
        <v>26</v>
      </c>
      <c r="D309" s="62">
        <v>1</v>
      </c>
      <c r="E309" s="62">
        <v>0</v>
      </c>
      <c r="F309" s="62">
        <v>1</v>
      </c>
      <c r="G309" s="67">
        <v>0.14862101</v>
      </c>
      <c r="H309" s="67">
        <v>4.4471129999999998E-2</v>
      </c>
    </row>
    <row r="310" spans="1:8" x14ac:dyDescent="0.25">
      <c r="A310" s="62" t="s">
        <v>371</v>
      </c>
      <c r="B310" s="62" t="s">
        <v>56</v>
      </c>
      <c r="C310" s="62" t="s">
        <v>27</v>
      </c>
      <c r="D310" s="62">
        <v>1</v>
      </c>
      <c r="E310" s="62">
        <v>0</v>
      </c>
      <c r="F310" s="62">
        <v>1</v>
      </c>
      <c r="G310" s="67">
        <v>0.42240891000000003</v>
      </c>
      <c r="H310" s="67">
        <v>4.8960289999999997E-2</v>
      </c>
    </row>
    <row r="311" spans="1:8" x14ac:dyDescent="0.25">
      <c r="A311" s="62" t="s">
        <v>371</v>
      </c>
      <c r="B311" s="62" t="s">
        <v>56</v>
      </c>
      <c r="C311" s="62" t="s">
        <v>28</v>
      </c>
      <c r="D311" s="62">
        <v>1</v>
      </c>
      <c r="E311" s="62">
        <v>0</v>
      </c>
      <c r="F311" s="62">
        <v>1</v>
      </c>
      <c r="G311" s="67">
        <v>0.42240891000000003</v>
      </c>
      <c r="H311" s="67">
        <v>4.8960289999999997E-2</v>
      </c>
    </row>
    <row r="312" spans="1:8" x14ac:dyDescent="0.25">
      <c r="A312" s="62" t="s">
        <v>371</v>
      </c>
      <c r="B312" s="62" t="s">
        <v>56</v>
      </c>
      <c r="C312" s="62" t="s">
        <v>29</v>
      </c>
      <c r="D312" s="62">
        <v>1</v>
      </c>
      <c r="E312" s="62">
        <v>0</v>
      </c>
      <c r="F312" s="62">
        <v>1</v>
      </c>
      <c r="G312" s="67">
        <v>0.42240891000000003</v>
      </c>
      <c r="H312" s="67">
        <v>4.8960289999999997E-2</v>
      </c>
    </row>
    <row r="313" spans="1:8" x14ac:dyDescent="0.25">
      <c r="A313" s="62" t="s">
        <v>371</v>
      </c>
      <c r="B313" s="62" t="s">
        <v>56</v>
      </c>
      <c r="C313" s="62" t="s">
        <v>30</v>
      </c>
      <c r="D313" s="62">
        <v>1</v>
      </c>
      <c r="E313" s="62">
        <v>0</v>
      </c>
      <c r="F313" s="62">
        <v>1</v>
      </c>
      <c r="G313" s="67">
        <v>0.42240891000000003</v>
      </c>
      <c r="H313" s="67">
        <v>4.8960289999999997E-2</v>
      </c>
    </row>
    <row r="314" spans="1:8" x14ac:dyDescent="0.25">
      <c r="C314" s="22"/>
    </row>
    <row r="315" spans="1:8" x14ac:dyDescent="0.25">
      <c r="C315" s="22"/>
    </row>
    <row r="316" spans="1:8" x14ac:dyDescent="0.25">
      <c r="C316" s="22"/>
    </row>
    <row r="317" spans="1:8" x14ac:dyDescent="0.25">
      <c r="C317" s="22"/>
    </row>
    <row r="318" spans="1:8" x14ac:dyDescent="0.25">
      <c r="C318" s="22"/>
    </row>
    <row r="319" spans="1:8" x14ac:dyDescent="0.25">
      <c r="C319" s="22"/>
    </row>
    <row r="320" spans="1:8" x14ac:dyDescent="0.25">
      <c r="C320" s="22"/>
    </row>
    <row r="321" spans="3:3" x14ac:dyDescent="0.25">
      <c r="C321" s="22"/>
    </row>
    <row r="322" spans="3:3" x14ac:dyDescent="0.25">
      <c r="C322" s="22"/>
    </row>
    <row r="323" spans="3:3" x14ac:dyDescent="0.25">
      <c r="C323" s="22"/>
    </row>
    <row r="324" spans="3:3" x14ac:dyDescent="0.25">
      <c r="C324" s="22"/>
    </row>
    <row r="325" spans="3:3" x14ac:dyDescent="0.25">
      <c r="C325" s="22"/>
    </row>
    <row r="326" spans="3:3" x14ac:dyDescent="0.25">
      <c r="C326" s="22"/>
    </row>
    <row r="327" spans="3:3" x14ac:dyDescent="0.25">
      <c r="C327" s="22"/>
    </row>
    <row r="328" spans="3:3" x14ac:dyDescent="0.25">
      <c r="C328" s="22"/>
    </row>
    <row r="329" spans="3:3" x14ac:dyDescent="0.25">
      <c r="C329" s="22"/>
    </row>
    <row r="330" spans="3:3" x14ac:dyDescent="0.25">
      <c r="C330" s="22"/>
    </row>
    <row r="331" spans="3:3" x14ac:dyDescent="0.25">
      <c r="C331" s="22"/>
    </row>
    <row r="332" spans="3:3" x14ac:dyDescent="0.25">
      <c r="C332" s="22"/>
    </row>
    <row r="333" spans="3:3" x14ac:dyDescent="0.25">
      <c r="C333" s="22"/>
    </row>
    <row r="334" spans="3:3" x14ac:dyDescent="0.25">
      <c r="C334" s="22"/>
    </row>
    <row r="335" spans="3:3" x14ac:dyDescent="0.25">
      <c r="C335" s="22"/>
    </row>
    <row r="336" spans="3:3" x14ac:dyDescent="0.25">
      <c r="C336" s="22"/>
    </row>
    <row r="337" spans="3:3" x14ac:dyDescent="0.25">
      <c r="C337" s="22"/>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L3" sqref="L3:M4"/>
    </sheetView>
  </sheetViews>
  <sheetFormatPr defaultRowHeight="15" x14ac:dyDescent="0.25"/>
  <cols>
    <col min="1" max="1" width="27.5703125" customWidth="1"/>
  </cols>
  <sheetData>
    <row r="1" spans="1:13" ht="50.65" customHeight="1" x14ac:dyDescent="0.25">
      <c r="A1" s="97" t="s">
        <v>375</v>
      </c>
      <c r="B1" s="99" t="s">
        <v>361</v>
      </c>
      <c r="C1" s="99" t="s">
        <v>376</v>
      </c>
      <c r="D1" s="65" t="s">
        <v>377</v>
      </c>
      <c r="I1" s="65" t="s">
        <v>379</v>
      </c>
    </row>
    <row r="2" spans="1:13" ht="26.25" thickBot="1" x14ac:dyDescent="0.3">
      <c r="A2" s="98"/>
      <c r="B2" s="100"/>
      <c r="C2" s="100"/>
      <c r="D2" s="66" t="s">
        <v>378</v>
      </c>
      <c r="E2" s="62" t="s">
        <v>64</v>
      </c>
      <c r="F2" s="62" t="s">
        <v>65</v>
      </c>
      <c r="G2" s="62" t="s">
        <v>66</v>
      </c>
      <c r="H2" s="62" t="s">
        <v>67</v>
      </c>
      <c r="I2" s="66" t="s">
        <v>380</v>
      </c>
      <c r="J2" s="62" t="s">
        <v>64</v>
      </c>
      <c r="K2" s="62" t="s">
        <v>65</v>
      </c>
      <c r="L2" s="62" t="s">
        <v>66</v>
      </c>
      <c r="M2" s="62" t="s">
        <v>67</v>
      </c>
    </row>
    <row r="3" spans="1:13" ht="37.9" customHeight="1" x14ac:dyDescent="0.25">
      <c r="A3" s="89" t="s">
        <v>381</v>
      </c>
      <c r="B3" s="91">
        <v>4436</v>
      </c>
      <c r="C3" s="93">
        <v>26.3</v>
      </c>
      <c r="D3" s="93" t="s">
        <v>373</v>
      </c>
      <c r="E3" s="88">
        <v>0</v>
      </c>
      <c r="F3" s="88">
        <v>1</v>
      </c>
      <c r="G3" s="88">
        <v>0.42240891000000003</v>
      </c>
      <c r="H3" s="88">
        <v>4.8960289999999997E-2</v>
      </c>
      <c r="I3" s="93" t="s">
        <v>374</v>
      </c>
      <c r="J3" s="88">
        <v>0</v>
      </c>
      <c r="K3" s="88">
        <v>1</v>
      </c>
      <c r="L3" s="88">
        <v>0.2888249</v>
      </c>
      <c r="M3" s="88">
        <v>1.9796190000000002E-2</v>
      </c>
    </row>
    <row r="4" spans="1:13" ht="15.75" thickBot="1" x14ac:dyDescent="0.3">
      <c r="A4" s="90"/>
      <c r="B4" s="92"/>
      <c r="C4" s="94"/>
      <c r="D4" s="94"/>
      <c r="E4" s="88"/>
      <c r="F4" s="88">
        <v>1</v>
      </c>
      <c r="G4" s="88"/>
      <c r="H4" s="88"/>
      <c r="I4" s="94"/>
      <c r="J4" s="88"/>
      <c r="K4" s="88">
        <v>1</v>
      </c>
      <c r="L4" s="88"/>
      <c r="M4" s="88"/>
    </row>
    <row r="5" spans="1:13" x14ac:dyDescent="0.25">
      <c r="A5" s="89" t="s">
        <v>382</v>
      </c>
      <c r="B5" s="91">
        <v>4422</v>
      </c>
      <c r="C5" s="93">
        <v>26.7</v>
      </c>
      <c r="D5" s="93" t="s">
        <v>373</v>
      </c>
      <c r="E5" s="88">
        <v>0</v>
      </c>
      <c r="F5" s="88">
        <v>1</v>
      </c>
      <c r="G5" s="88">
        <v>0.42240891000000003</v>
      </c>
      <c r="H5" s="88">
        <v>4.8960289999999997E-2</v>
      </c>
      <c r="I5" s="93" t="s">
        <v>383</v>
      </c>
      <c r="J5" s="88">
        <v>0</v>
      </c>
      <c r="K5" s="88">
        <v>1</v>
      </c>
      <c r="L5" s="88">
        <v>0.26067639999999997</v>
      </c>
      <c r="M5" s="88">
        <v>4.1888399999999999E-2</v>
      </c>
    </row>
    <row r="6" spans="1:13" ht="15.75" thickBot="1" x14ac:dyDescent="0.3">
      <c r="A6" s="90"/>
      <c r="B6" s="92"/>
      <c r="C6" s="94"/>
      <c r="D6" s="94"/>
      <c r="E6" s="88">
        <v>0</v>
      </c>
      <c r="F6" s="88">
        <v>1</v>
      </c>
      <c r="G6" s="88"/>
      <c r="H6" s="88"/>
      <c r="I6" s="94"/>
      <c r="J6" s="88"/>
      <c r="K6" s="88">
        <v>1</v>
      </c>
      <c r="L6" s="88"/>
      <c r="M6" s="88"/>
    </row>
    <row r="7" spans="1:13" x14ac:dyDescent="0.25">
      <c r="A7" s="89" t="s">
        <v>384</v>
      </c>
      <c r="B7" s="91">
        <v>4423</v>
      </c>
      <c r="C7" s="93">
        <v>26.3</v>
      </c>
      <c r="D7" s="93" t="s">
        <v>373</v>
      </c>
      <c r="E7" s="88">
        <v>0</v>
      </c>
      <c r="F7" s="88">
        <v>1</v>
      </c>
      <c r="G7" s="88">
        <v>0.42240891000000003</v>
      </c>
      <c r="H7" s="88">
        <v>4.8960289999999997E-2</v>
      </c>
      <c r="I7" s="93" t="s">
        <v>383</v>
      </c>
      <c r="J7" s="88">
        <v>0</v>
      </c>
      <c r="K7" s="88">
        <v>1</v>
      </c>
      <c r="L7" s="88">
        <v>0.26067639999999997</v>
      </c>
      <c r="M7" s="88">
        <v>4.1888399999999999E-2</v>
      </c>
    </row>
    <row r="8" spans="1:13" ht="15.75" thickBot="1" x14ac:dyDescent="0.3">
      <c r="A8" s="90"/>
      <c r="B8" s="92"/>
      <c r="C8" s="94"/>
      <c r="D8" s="94"/>
      <c r="E8" s="88">
        <v>0</v>
      </c>
      <c r="F8" s="88">
        <v>1</v>
      </c>
      <c r="G8" s="88"/>
      <c r="H8" s="88"/>
      <c r="I8" s="94"/>
      <c r="J8" s="88"/>
      <c r="K8" s="88">
        <v>1</v>
      </c>
      <c r="L8" s="88"/>
      <c r="M8" s="88"/>
    </row>
    <row r="9" spans="1:13" x14ac:dyDescent="0.25">
      <c r="A9" s="95" t="s">
        <v>385</v>
      </c>
      <c r="B9" s="91">
        <v>4245</v>
      </c>
      <c r="C9" s="93">
        <v>25.9</v>
      </c>
      <c r="D9" s="93" t="s">
        <v>373</v>
      </c>
      <c r="E9" s="88">
        <v>0</v>
      </c>
      <c r="F9" s="88">
        <v>1</v>
      </c>
      <c r="G9" s="88">
        <v>0.42240891000000003</v>
      </c>
      <c r="H9" s="88">
        <v>4.8960289999999997E-2</v>
      </c>
      <c r="I9" s="93" t="s">
        <v>383</v>
      </c>
      <c r="J9" s="88">
        <v>0</v>
      </c>
      <c r="K9" s="88">
        <v>1</v>
      </c>
      <c r="L9" s="88">
        <v>0.26067639999999997</v>
      </c>
      <c r="M9" s="88">
        <v>4.1888399999999999E-2</v>
      </c>
    </row>
    <row r="10" spans="1:13" ht="30.95" customHeight="1" thickBot="1" x14ac:dyDescent="0.3">
      <c r="A10" s="96"/>
      <c r="B10" s="92"/>
      <c r="C10" s="94"/>
      <c r="D10" s="94"/>
      <c r="E10" s="88">
        <v>0</v>
      </c>
      <c r="F10" s="88">
        <v>1</v>
      </c>
      <c r="G10" s="88"/>
      <c r="H10" s="88"/>
      <c r="I10" s="94"/>
      <c r="J10" s="88"/>
      <c r="K10" s="88">
        <v>1</v>
      </c>
      <c r="L10" s="88"/>
      <c r="M10" s="88"/>
    </row>
    <row r="11" spans="1:13" x14ac:dyDescent="0.25">
      <c r="A11" s="89" t="s">
        <v>386</v>
      </c>
      <c r="B11" s="91">
        <v>4816</v>
      </c>
      <c r="C11" s="93">
        <v>20.5</v>
      </c>
      <c r="D11" s="93" t="s">
        <v>373</v>
      </c>
      <c r="E11" s="88">
        <v>0</v>
      </c>
      <c r="F11" s="88">
        <v>1</v>
      </c>
      <c r="G11" s="88">
        <v>0.42240891000000003</v>
      </c>
      <c r="H11" s="88">
        <v>4.8960289999999997E-2</v>
      </c>
      <c r="I11" s="93" t="s">
        <v>387</v>
      </c>
      <c r="J11" s="88">
        <v>0</v>
      </c>
      <c r="K11" s="88">
        <v>1</v>
      </c>
      <c r="L11" s="88">
        <v>0.14862101</v>
      </c>
      <c r="M11" s="88">
        <v>4.4471129999999998E-2</v>
      </c>
    </row>
    <row r="12" spans="1:13" ht="15.75" thickBot="1" x14ac:dyDescent="0.3">
      <c r="A12" s="90"/>
      <c r="B12" s="92"/>
      <c r="C12" s="94"/>
      <c r="D12" s="94"/>
      <c r="E12" s="88">
        <v>0</v>
      </c>
      <c r="F12" s="88">
        <v>1</v>
      </c>
      <c r="G12" s="88"/>
      <c r="H12" s="88"/>
      <c r="I12" s="94"/>
      <c r="J12" s="88"/>
      <c r="K12" s="88">
        <v>1</v>
      </c>
      <c r="L12" s="88"/>
      <c r="M12" s="88"/>
    </row>
    <row r="13" spans="1:13" x14ac:dyDescent="0.25">
      <c r="A13" s="89" t="s">
        <v>388</v>
      </c>
      <c r="B13" s="91">
        <v>4414</v>
      </c>
      <c r="C13" s="93">
        <v>21.4</v>
      </c>
      <c r="D13" s="93" t="s">
        <v>373</v>
      </c>
      <c r="E13" s="88">
        <v>0</v>
      </c>
      <c r="F13" s="88">
        <v>1</v>
      </c>
      <c r="G13" s="88">
        <v>0.42240891000000003</v>
      </c>
      <c r="H13" s="88">
        <v>4.8960289999999997E-2</v>
      </c>
      <c r="I13" s="93" t="s">
        <v>387</v>
      </c>
      <c r="J13" s="88">
        <v>0</v>
      </c>
      <c r="K13" s="88">
        <v>1</v>
      </c>
      <c r="L13" s="88">
        <v>0.14862101</v>
      </c>
      <c r="M13" s="88">
        <v>4.4471129999999998E-2</v>
      </c>
    </row>
    <row r="14" spans="1:13" ht="15.75" thickBot="1" x14ac:dyDescent="0.3">
      <c r="A14" s="90"/>
      <c r="B14" s="92"/>
      <c r="C14" s="94"/>
      <c r="D14" s="94"/>
      <c r="E14" s="88">
        <v>0</v>
      </c>
      <c r="F14" s="88">
        <v>1</v>
      </c>
      <c r="G14" s="88"/>
      <c r="H14" s="88"/>
      <c r="I14" s="94"/>
      <c r="J14" s="88"/>
      <c r="K14" s="88">
        <v>1</v>
      </c>
      <c r="L14" s="88"/>
      <c r="M14" s="88"/>
    </row>
    <row r="15" spans="1:13" x14ac:dyDescent="0.25">
      <c r="A15" s="89" t="s">
        <v>389</v>
      </c>
      <c r="B15" s="91">
        <v>4493</v>
      </c>
      <c r="C15" s="93">
        <v>22.2</v>
      </c>
      <c r="D15" s="93" t="s">
        <v>373</v>
      </c>
      <c r="E15" s="88">
        <v>0</v>
      </c>
      <c r="F15" s="88">
        <v>1</v>
      </c>
      <c r="G15" s="88">
        <v>0.42240891000000003</v>
      </c>
      <c r="H15" s="88">
        <v>4.8960289999999997E-2</v>
      </c>
      <c r="I15" s="93" t="s">
        <v>387</v>
      </c>
      <c r="J15" s="88">
        <v>0</v>
      </c>
      <c r="K15" s="88">
        <v>1</v>
      </c>
      <c r="L15" s="88">
        <v>0.14862101</v>
      </c>
      <c r="M15" s="88">
        <v>4.4471129999999998E-2</v>
      </c>
    </row>
    <row r="16" spans="1:13" ht="15.75" thickBot="1" x14ac:dyDescent="0.3">
      <c r="A16" s="90"/>
      <c r="B16" s="92"/>
      <c r="C16" s="94"/>
      <c r="D16" s="94"/>
      <c r="E16" s="88">
        <v>0</v>
      </c>
      <c r="F16" s="88">
        <v>1</v>
      </c>
      <c r="G16" s="88"/>
      <c r="H16" s="88"/>
      <c r="I16" s="94"/>
      <c r="J16" s="88"/>
      <c r="K16" s="88">
        <v>1</v>
      </c>
      <c r="L16" s="88"/>
      <c r="M16" s="88"/>
    </row>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2"/>
  <sheetViews>
    <sheetView zoomScale="85" zoomScaleNormal="85" workbookViewId="0">
      <selection activeCell="D1" sqref="D1:D12"/>
    </sheetView>
  </sheetViews>
  <sheetFormatPr defaultColWidth="9.140625" defaultRowHeight="15" x14ac:dyDescent="0.25"/>
  <cols>
    <col min="1" max="16384" width="9.140625" style="62"/>
  </cols>
  <sheetData>
    <row r="1" spans="1:22" x14ac:dyDescent="0.25">
      <c r="A1" s="62" t="s">
        <v>61</v>
      </c>
      <c r="B1" s="62" t="s">
        <v>31</v>
      </c>
      <c r="C1" s="49" t="s">
        <v>19</v>
      </c>
      <c r="D1" s="49">
        <v>1</v>
      </c>
      <c r="E1" s="49"/>
      <c r="F1" s="49"/>
      <c r="G1" s="49"/>
      <c r="H1" s="49"/>
      <c r="I1" s="49"/>
      <c r="J1" s="49"/>
      <c r="K1" s="49"/>
      <c r="L1" s="49"/>
      <c r="M1" s="49"/>
      <c r="N1" s="49"/>
      <c r="S1" s="49"/>
      <c r="T1" s="49"/>
      <c r="U1" s="49"/>
      <c r="V1" s="49"/>
    </row>
    <row r="2" spans="1:22" x14ac:dyDescent="0.25">
      <c r="A2" s="62" t="s">
        <v>61</v>
      </c>
      <c r="B2" s="62" t="s">
        <v>31</v>
      </c>
      <c r="C2" s="49" t="s">
        <v>20</v>
      </c>
      <c r="D2" s="49">
        <v>1</v>
      </c>
      <c r="E2" s="49"/>
      <c r="F2" s="49"/>
      <c r="G2" s="49"/>
      <c r="H2" s="49"/>
      <c r="I2" s="49"/>
      <c r="J2" s="49"/>
      <c r="K2" s="49"/>
      <c r="L2" s="49"/>
      <c r="M2" s="49"/>
      <c r="N2" s="49"/>
      <c r="S2" s="49"/>
      <c r="T2" s="49"/>
      <c r="U2" s="69"/>
      <c r="V2" s="69"/>
    </row>
    <row r="3" spans="1:22" x14ac:dyDescent="0.25">
      <c r="A3" s="62" t="s">
        <v>61</v>
      </c>
      <c r="B3" s="62" t="s">
        <v>31</v>
      </c>
      <c r="C3" s="49" t="s">
        <v>21</v>
      </c>
      <c r="D3" s="49">
        <v>3</v>
      </c>
      <c r="E3" s="49"/>
      <c r="F3" s="49"/>
      <c r="G3" s="49"/>
      <c r="H3" s="49"/>
      <c r="I3" s="49"/>
      <c r="J3" s="49"/>
      <c r="K3" s="49"/>
      <c r="L3" s="49"/>
      <c r="M3" s="49"/>
      <c r="N3" s="49"/>
      <c r="S3" s="49"/>
      <c r="T3" s="49"/>
      <c r="U3" s="69"/>
      <c r="V3" s="69"/>
    </row>
    <row r="4" spans="1:22" x14ac:dyDescent="0.25">
      <c r="A4" s="62" t="s">
        <v>61</v>
      </c>
      <c r="B4" s="62" t="s">
        <v>31</v>
      </c>
      <c r="C4" s="49" t="s">
        <v>22</v>
      </c>
      <c r="D4" s="49">
        <v>3</v>
      </c>
      <c r="E4" s="49"/>
      <c r="F4" s="49"/>
      <c r="G4" s="49"/>
      <c r="H4" s="49"/>
      <c r="I4" s="49"/>
      <c r="J4" s="49"/>
      <c r="K4" s="49"/>
      <c r="L4" s="49"/>
      <c r="M4" s="49"/>
      <c r="N4" s="49"/>
      <c r="O4" s="49"/>
      <c r="P4" s="49"/>
      <c r="Q4" s="49"/>
      <c r="R4" s="49"/>
      <c r="S4" s="49"/>
      <c r="T4" s="49"/>
      <c r="U4" s="49"/>
      <c r="V4" s="49"/>
    </row>
    <row r="5" spans="1:22" x14ac:dyDescent="0.25">
      <c r="A5" s="62" t="s">
        <v>61</v>
      </c>
      <c r="B5" s="62" t="s">
        <v>31</v>
      </c>
      <c r="C5" s="49" t="s">
        <v>23</v>
      </c>
      <c r="D5" s="49">
        <v>3</v>
      </c>
      <c r="E5" s="49"/>
      <c r="F5" s="49"/>
      <c r="G5" s="49"/>
      <c r="H5" s="49"/>
      <c r="I5" s="49"/>
      <c r="J5" s="49"/>
      <c r="K5" s="49"/>
      <c r="L5" s="49"/>
      <c r="M5" s="49"/>
      <c r="N5" s="49"/>
      <c r="O5" s="49"/>
      <c r="P5" s="49"/>
      <c r="Q5" s="49"/>
      <c r="R5" s="49"/>
      <c r="S5" s="49"/>
      <c r="T5" s="49"/>
      <c r="U5" s="49"/>
      <c r="V5" s="49"/>
    </row>
    <row r="6" spans="1:22" x14ac:dyDescent="0.25">
      <c r="A6" s="62" t="s">
        <v>61</v>
      </c>
      <c r="B6" s="62" t="s">
        <v>31</v>
      </c>
      <c r="C6" s="49" t="s">
        <v>24</v>
      </c>
      <c r="D6" s="49">
        <v>3</v>
      </c>
      <c r="E6" s="49"/>
      <c r="F6" s="49"/>
      <c r="G6" s="49"/>
      <c r="H6" s="49"/>
      <c r="I6" s="49"/>
      <c r="J6" s="49"/>
      <c r="K6" s="49"/>
      <c r="L6" s="49"/>
      <c r="M6" s="49"/>
      <c r="N6" s="49"/>
      <c r="O6" s="49"/>
      <c r="P6" s="49"/>
      <c r="Q6" s="49"/>
      <c r="R6" s="49"/>
      <c r="S6" s="49"/>
      <c r="T6" s="49"/>
      <c r="U6" s="49"/>
      <c r="V6" s="49"/>
    </row>
    <row r="7" spans="1:22" x14ac:dyDescent="0.25">
      <c r="A7" s="62" t="s">
        <v>61</v>
      </c>
      <c r="B7" s="62" t="s">
        <v>31</v>
      </c>
      <c r="C7" s="49" t="s">
        <v>25</v>
      </c>
      <c r="D7" s="49">
        <v>3</v>
      </c>
      <c r="E7" s="49"/>
      <c r="F7" s="49"/>
      <c r="G7" s="49"/>
      <c r="H7" s="49"/>
      <c r="I7" s="49"/>
      <c r="J7" s="49"/>
      <c r="K7" s="49"/>
      <c r="L7" s="49"/>
      <c r="M7" s="49"/>
      <c r="N7" s="49"/>
      <c r="O7" s="49"/>
      <c r="P7" s="49" t="s">
        <v>390</v>
      </c>
      <c r="Q7" s="49"/>
      <c r="R7" s="49"/>
      <c r="S7" s="49"/>
      <c r="T7" s="49"/>
      <c r="U7" s="49"/>
      <c r="V7" s="49"/>
    </row>
    <row r="8" spans="1:22" x14ac:dyDescent="0.25">
      <c r="A8" s="62" t="s">
        <v>61</v>
      </c>
      <c r="B8" s="62" t="s">
        <v>31</v>
      </c>
      <c r="C8" s="49" t="s">
        <v>26</v>
      </c>
      <c r="D8" s="49">
        <v>3</v>
      </c>
      <c r="E8" s="49"/>
      <c r="F8" s="49"/>
      <c r="G8" s="49"/>
      <c r="H8" s="49"/>
      <c r="I8" s="49"/>
      <c r="J8" s="49"/>
      <c r="K8" s="49"/>
      <c r="L8" s="49"/>
      <c r="M8" s="49"/>
      <c r="N8" s="49"/>
      <c r="O8" s="49"/>
      <c r="P8" s="49" t="s">
        <v>317</v>
      </c>
      <c r="Q8" s="49" t="s">
        <v>236</v>
      </c>
      <c r="R8" s="49" t="s">
        <v>239</v>
      </c>
      <c r="S8" s="49"/>
      <c r="T8" s="49"/>
      <c r="U8" s="49"/>
      <c r="V8" s="49"/>
    </row>
    <row r="9" spans="1:22" x14ac:dyDescent="0.25">
      <c r="A9" s="62" t="s">
        <v>61</v>
      </c>
      <c r="B9" s="62" t="s">
        <v>31</v>
      </c>
      <c r="C9" s="49" t="s">
        <v>27</v>
      </c>
      <c r="D9" s="49">
        <v>1</v>
      </c>
      <c r="E9" s="49"/>
      <c r="F9" s="49"/>
      <c r="G9" s="49"/>
      <c r="H9" s="49"/>
      <c r="I9" s="49"/>
      <c r="J9" s="49"/>
      <c r="K9" s="49"/>
      <c r="L9" s="49"/>
      <c r="M9" s="49"/>
      <c r="N9" s="49"/>
      <c r="O9" s="49" t="s">
        <v>391</v>
      </c>
      <c r="P9" s="49" t="s">
        <v>393</v>
      </c>
      <c r="Q9" s="68">
        <v>0.8</v>
      </c>
      <c r="R9" s="68">
        <v>1</v>
      </c>
      <c r="S9" s="49"/>
      <c r="T9" s="49"/>
      <c r="U9" s="49"/>
      <c r="V9" s="49"/>
    </row>
    <row r="10" spans="1:22" x14ac:dyDescent="0.25">
      <c r="A10" s="62" t="s">
        <v>61</v>
      </c>
      <c r="B10" s="62" t="s">
        <v>31</v>
      </c>
      <c r="C10" s="49" t="s">
        <v>28</v>
      </c>
      <c r="D10" s="49">
        <v>1</v>
      </c>
      <c r="E10" s="49"/>
      <c r="F10" s="49"/>
      <c r="G10" s="49"/>
      <c r="H10" s="49"/>
      <c r="I10" s="49"/>
      <c r="J10" s="49"/>
      <c r="K10" s="49"/>
      <c r="L10" s="49"/>
      <c r="M10" s="49"/>
      <c r="N10" s="49"/>
      <c r="O10" s="49" t="s">
        <v>235</v>
      </c>
      <c r="P10" s="49" t="s">
        <v>392</v>
      </c>
      <c r="Q10" s="68">
        <v>0.5</v>
      </c>
      <c r="R10" s="68">
        <v>3</v>
      </c>
      <c r="S10" s="49"/>
      <c r="T10" s="49"/>
      <c r="U10" s="49"/>
      <c r="V10" s="49"/>
    </row>
    <row r="11" spans="1:22" x14ac:dyDescent="0.25">
      <c r="A11" s="62" t="s">
        <v>61</v>
      </c>
      <c r="B11" s="62" t="s">
        <v>31</v>
      </c>
      <c r="C11" s="49" t="s">
        <v>29</v>
      </c>
      <c r="D11" s="49">
        <v>1</v>
      </c>
      <c r="E11" s="49"/>
      <c r="F11" s="49"/>
      <c r="G11" s="49"/>
      <c r="H11" s="49"/>
      <c r="I11" s="49"/>
      <c r="J11" s="49"/>
      <c r="K11" s="49"/>
      <c r="L11" s="49"/>
      <c r="M11" s="49"/>
      <c r="N11" s="49"/>
      <c r="O11" s="49"/>
      <c r="P11" s="49"/>
      <c r="Q11" s="49"/>
      <c r="R11" s="49"/>
      <c r="S11" s="49"/>
      <c r="T11" s="49"/>
      <c r="U11" s="49"/>
      <c r="V11" s="49"/>
    </row>
    <row r="12" spans="1:22" x14ac:dyDescent="0.25">
      <c r="A12" s="62" t="s">
        <v>61</v>
      </c>
      <c r="B12" s="62" t="s">
        <v>31</v>
      </c>
      <c r="C12" s="49" t="s">
        <v>30</v>
      </c>
      <c r="D12" s="49">
        <v>1</v>
      </c>
      <c r="E12" s="49"/>
      <c r="F12" s="49"/>
      <c r="G12" s="49"/>
      <c r="H12" s="49"/>
      <c r="I12" s="49"/>
      <c r="J12" s="49"/>
      <c r="K12" s="49"/>
      <c r="L12" s="49"/>
      <c r="M12" s="49"/>
      <c r="N12" s="49"/>
      <c r="O12" s="49"/>
      <c r="P12" s="49"/>
      <c r="Q12" s="49"/>
      <c r="R12" s="49"/>
      <c r="S12" s="49"/>
      <c r="T12" s="49"/>
      <c r="U12" s="49"/>
      <c r="V12" s="49"/>
    </row>
    <row r="13" spans="1:22" x14ac:dyDescent="0.25">
      <c r="A13" s="62" t="s">
        <v>31</v>
      </c>
      <c r="B13" s="62" t="s">
        <v>32</v>
      </c>
      <c r="C13" s="49" t="s">
        <v>19</v>
      </c>
      <c r="D13" s="49">
        <v>1</v>
      </c>
      <c r="E13" s="49"/>
      <c r="F13" s="49"/>
      <c r="G13" s="49"/>
      <c r="H13" s="49"/>
      <c r="I13" s="49"/>
      <c r="J13" s="49"/>
      <c r="K13" s="49"/>
      <c r="L13" s="49"/>
      <c r="M13" s="49"/>
      <c r="N13" s="49"/>
      <c r="O13" s="49"/>
      <c r="P13" s="49"/>
      <c r="Q13" s="49"/>
      <c r="R13" s="49"/>
      <c r="S13" s="49"/>
      <c r="T13" s="49"/>
      <c r="U13" s="49"/>
      <c r="V13" s="49"/>
    </row>
    <row r="14" spans="1:22" ht="18.95" customHeight="1" x14ac:dyDescent="0.25">
      <c r="A14" s="62" t="s">
        <v>31</v>
      </c>
      <c r="B14" s="62" t="s">
        <v>32</v>
      </c>
      <c r="C14" s="49" t="s">
        <v>20</v>
      </c>
      <c r="D14" s="49">
        <v>1</v>
      </c>
      <c r="E14" s="49"/>
      <c r="F14" s="49"/>
      <c r="G14" s="49"/>
      <c r="H14" s="49"/>
      <c r="I14" s="49"/>
      <c r="J14" s="49"/>
      <c r="K14" s="49"/>
      <c r="L14" s="49"/>
      <c r="M14" s="49"/>
      <c r="N14" s="49"/>
      <c r="O14" s="49"/>
      <c r="P14" s="49"/>
      <c r="Q14" s="49"/>
      <c r="R14" s="49"/>
      <c r="S14" s="49"/>
      <c r="T14" s="49"/>
      <c r="U14" s="49"/>
      <c r="V14" s="49"/>
    </row>
    <row r="15" spans="1:22" x14ac:dyDescent="0.25">
      <c r="A15" s="62" t="s">
        <v>31</v>
      </c>
      <c r="B15" s="62" t="s">
        <v>32</v>
      </c>
      <c r="C15" s="49" t="s">
        <v>21</v>
      </c>
      <c r="D15" s="49">
        <v>3</v>
      </c>
      <c r="E15" s="49"/>
      <c r="F15" s="49"/>
      <c r="G15" s="49"/>
      <c r="H15" s="49"/>
      <c r="I15" s="49"/>
      <c r="J15" s="49"/>
      <c r="K15" s="49"/>
      <c r="L15" s="49"/>
      <c r="M15" s="49"/>
      <c r="N15" s="49"/>
      <c r="O15" s="49"/>
      <c r="P15" s="49"/>
      <c r="Q15" s="49"/>
      <c r="R15" s="49"/>
      <c r="S15" s="49"/>
      <c r="T15" s="49"/>
      <c r="U15" s="49"/>
      <c r="V15" s="49"/>
    </row>
    <row r="16" spans="1:22" x14ac:dyDescent="0.25">
      <c r="A16" s="62" t="s">
        <v>31</v>
      </c>
      <c r="B16" s="62" t="s">
        <v>32</v>
      </c>
      <c r="C16" s="49" t="s">
        <v>22</v>
      </c>
      <c r="D16" s="49">
        <v>3</v>
      </c>
      <c r="E16" s="49"/>
      <c r="F16" s="49"/>
      <c r="G16" s="49"/>
      <c r="H16" s="49"/>
      <c r="I16" s="49"/>
      <c r="J16" s="49"/>
      <c r="K16" s="69"/>
      <c r="L16" s="69"/>
      <c r="M16" s="49"/>
      <c r="N16" s="49"/>
      <c r="O16" s="49"/>
      <c r="P16" s="49"/>
      <c r="Q16" s="49"/>
      <c r="R16" s="49"/>
      <c r="S16" s="49"/>
      <c r="T16" s="49"/>
      <c r="U16" s="49"/>
      <c r="V16" s="49"/>
    </row>
    <row r="17" spans="1:22" x14ac:dyDescent="0.25">
      <c r="A17" s="62" t="s">
        <v>31</v>
      </c>
      <c r="B17" s="62" t="s">
        <v>32</v>
      </c>
      <c r="C17" s="49" t="s">
        <v>23</v>
      </c>
      <c r="D17" s="49">
        <v>3</v>
      </c>
      <c r="E17" s="49"/>
      <c r="F17" s="49"/>
      <c r="G17" s="49"/>
      <c r="H17" s="49"/>
      <c r="I17" s="49"/>
      <c r="J17" s="49"/>
      <c r="K17" s="69"/>
      <c r="L17" s="69"/>
      <c r="M17" s="49"/>
      <c r="N17" s="49"/>
      <c r="O17" s="49"/>
      <c r="P17" s="49"/>
      <c r="Q17" s="49"/>
      <c r="R17" s="49"/>
      <c r="S17" s="49"/>
      <c r="T17" s="49"/>
      <c r="U17" s="49"/>
      <c r="V17" s="49"/>
    </row>
    <row r="18" spans="1:22" x14ac:dyDescent="0.25">
      <c r="A18" s="62" t="s">
        <v>31</v>
      </c>
      <c r="B18" s="62" t="s">
        <v>32</v>
      </c>
      <c r="C18" s="49" t="s">
        <v>24</v>
      </c>
      <c r="D18" s="49">
        <v>3</v>
      </c>
      <c r="E18" s="49"/>
      <c r="F18" s="49"/>
      <c r="G18" s="49"/>
      <c r="H18" s="49"/>
      <c r="I18" s="49"/>
      <c r="J18" s="49"/>
      <c r="K18" s="69"/>
      <c r="L18" s="69"/>
      <c r="M18" s="49"/>
      <c r="N18" s="49"/>
      <c r="O18" s="49"/>
      <c r="P18" s="49"/>
      <c r="Q18" s="49"/>
      <c r="R18" s="49"/>
      <c r="S18" s="49"/>
      <c r="T18" s="49"/>
      <c r="U18" s="49"/>
      <c r="V18" s="49"/>
    </row>
    <row r="19" spans="1:22" x14ac:dyDescent="0.25">
      <c r="A19" s="62" t="s">
        <v>31</v>
      </c>
      <c r="B19" s="62" t="s">
        <v>32</v>
      </c>
      <c r="C19" s="49" t="s">
        <v>25</v>
      </c>
      <c r="D19" s="49">
        <v>3</v>
      </c>
      <c r="E19" s="49"/>
      <c r="F19" s="49"/>
      <c r="G19" s="49"/>
      <c r="H19" s="49"/>
      <c r="I19" s="49"/>
      <c r="J19" s="49"/>
      <c r="K19" s="69"/>
      <c r="L19" s="69"/>
      <c r="M19" s="49"/>
      <c r="N19" s="49"/>
      <c r="O19" s="49"/>
      <c r="P19" s="49"/>
      <c r="Q19" s="49"/>
      <c r="R19" s="49"/>
      <c r="S19" s="49"/>
      <c r="T19" s="49"/>
      <c r="U19" s="49"/>
      <c r="V19" s="49"/>
    </row>
    <row r="20" spans="1:22" x14ac:dyDescent="0.25">
      <c r="A20" s="62" t="s">
        <v>31</v>
      </c>
      <c r="B20" s="62" t="s">
        <v>32</v>
      </c>
      <c r="C20" s="49" t="s">
        <v>26</v>
      </c>
      <c r="D20" s="49">
        <v>3</v>
      </c>
      <c r="E20" s="69"/>
      <c r="F20" s="49"/>
      <c r="G20" s="49"/>
      <c r="H20" s="49"/>
      <c r="I20" s="49"/>
      <c r="J20" s="49"/>
      <c r="K20" s="69"/>
      <c r="L20" s="69"/>
      <c r="M20" s="49"/>
      <c r="N20" s="49"/>
      <c r="O20" s="49"/>
      <c r="P20" s="49"/>
      <c r="Q20" s="49"/>
      <c r="R20" s="49"/>
      <c r="S20" s="49"/>
      <c r="T20" s="49"/>
      <c r="U20" s="49"/>
      <c r="V20" s="49"/>
    </row>
    <row r="21" spans="1:22" x14ac:dyDescent="0.25">
      <c r="A21" s="62" t="s">
        <v>31</v>
      </c>
      <c r="B21" s="62" t="s">
        <v>32</v>
      </c>
      <c r="C21" s="49" t="s">
        <v>27</v>
      </c>
      <c r="D21" s="49">
        <v>1</v>
      </c>
      <c r="E21" s="69"/>
      <c r="F21" s="49"/>
      <c r="G21" s="49"/>
      <c r="H21" s="49"/>
      <c r="I21" s="49"/>
      <c r="J21" s="49"/>
      <c r="K21" s="69"/>
      <c r="L21" s="69"/>
      <c r="M21" s="49"/>
      <c r="N21" s="49"/>
      <c r="O21" s="49"/>
      <c r="P21" s="49"/>
      <c r="Q21" s="49"/>
      <c r="R21" s="49"/>
      <c r="S21" s="49"/>
      <c r="T21" s="49"/>
      <c r="U21" s="49"/>
      <c r="V21" s="49"/>
    </row>
    <row r="22" spans="1:22" x14ac:dyDescent="0.25">
      <c r="A22" s="62" t="s">
        <v>31</v>
      </c>
      <c r="B22" s="62" t="s">
        <v>32</v>
      </c>
      <c r="C22" s="49" t="s">
        <v>28</v>
      </c>
      <c r="D22" s="49">
        <v>1</v>
      </c>
      <c r="E22" s="69"/>
      <c r="F22" s="49"/>
      <c r="G22" s="49"/>
      <c r="H22" s="49"/>
      <c r="I22" s="49"/>
      <c r="J22" s="49"/>
      <c r="K22" s="69"/>
      <c r="L22" s="69"/>
      <c r="M22" s="49"/>
      <c r="N22" s="49"/>
      <c r="O22" s="49"/>
      <c r="P22" s="49"/>
      <c r="Q22" s="49"/>
      <c r="R22" s="49"/>
      <c r="S22" s="49"/>
      <c r="T22" s="49"/>
      <c r="U22" s="49"/>
      <c r="V22" s="49"/>
    </row>
    <row r="23" spans="1:22" x14ac:dyDescent="0.25">
      <c r="A23" s="62" t="s">
        <v>31</v>
      </c>
      <c r="B23" s="62" t="s">
        <v>32</v>
      </c>
      <c r="C23" s="49" t="s">
        <v>29</v>
      </c>
      <c r="D23" s="49">
        <v>1</v>
      </c>
      <c r="E23" s="49"/>
      <c r="F23" s="49"/>
      <c r="G23" s="49"/>
      <c r="H23" s="49"/>
      <c r="I23" s="49"/>
      <c r="J23" s="49"/>
      <c r="K23" s="69"/>
      <c r="L23" s="69"/>
      <c r="M23" s="49"/>
      <c r="N23" s="49"/>
      <c r="O23" s="49"/>
      <c r="P23" s="49"/>
      <c r="Q23" s="49"/>
      <c r="R23" s="49"/>
      <c r="S23" s="49"/>
      <c r="T23" s="49"/>
      <c r="U23" s="49"/>
      <c r="V23" s="49"/>
    </row>
    <row r="24" spans="1:22" x14ac:dyDescent="0.25">
      <c r="A24" s="62" t="s">
        <v>31</v>
      </c>
      <c r="B24" s="62" t="s">
        <v>32</v>
      </c>
      <c r="C24" s="49" t="s">
        <v>30</v>
      </c>
      <c r="D24" s="49">
        <v>1</v>
      </c>
      <c r="E24" s="49"/>
      <c r="F24" s="49"/>
      <c r="G24" s="49"/>
      <c r="H24" s="49"/>
      <c r="I24" s="49"/>
      <c r="J24" s="49"/>
      <c r="K24" s="69"/>
      <c r="L24" s="69"/>
      <c r="M24" s="49"/>
      <c r="N24" s="49"/>
      <c r="O24" s="49"/>
      <c r="P24" s="49"/>
      <c r="Q24" s="49"/>
      <c r="R24" s="49"/>
      <c r="S24" s="49"/>
      <c r="T24" s="49"/>
      <c r="U24" s="49"/>
      <c r="V24" s="49"/>
    </row>
    <row r="25" spans="1:22" x14ac:dyDescent="0.25">
      <c r="A25" s="62" t="s">
        <v>7</v>
      </c>
      <c r="B25" s="62" t="s">
        <v>33</v>
      </c>
      <c r="C25" s="49" t="s">
        <v>19</v>
      </c>
      <c r="D25" s="49">
        <v>1</v>
      </c>
      <c r="E25" s="49"/>
      <c r="F25" s="49"/>
      <c r="G25" s="49"/>
      <c r="H25" s="49"/>
      <c r="I25" s="49"/>
      <c r="J25" s="49"/>
      <c r="K25" s="69"/>
      <c r="L25" s="69"/>
      <c r="M25" s="49"/>
      <c r="N25" s="49"/>
      <c r="O25" s="49"/>
      <c r="P25" s="49"/>
      <c r="Q25" s="49"/>
      <c r="R25" s="49"/>
      <c r="S25" s="49"/>
      <c r="T25" s="49"/>
      <c r="U25" s="49"/>
      <c r="V25" s="49"/>
    </row>
    <row r="26" spans="1:22" x14ac:dyDescent="0.25">
      <c r="A26" s="62" t="s">
        <v>7</v>
      </c>
      <c r="B26" s="62" t="s">
        <v>33</v>
      </c>
      <c r="C26" s="49" t="s">
        <v>20</v>
      </c>
      <c r="D26" s="49">
        <v>1</v>
      </c>
      <c r="E26" s="49"/>
      <c r="F26" s="49"/>
      <c r="G26" s="49"/>
      <c r="H26" s="49"/>
      <c r="I26" s="49"/>
      <c r="J26" s="49"/>
      <c r="K26" s="69"/>
      <c r="L26" s="69"/>
      <c r="M26" s="49"/>
      <c r="N26" s="49"/>
      <c r="O26" s="49"/>
      <c r="P26" s="49"/>
      <c r="Q26" s="49"/>
      <c r="R26" s="49"/>
      <c r="S26" s="49"/>
      <c r="T26" s="49"/>
      <c r="U26" s="49"/>
      <c r="V26" s="49"/>
    </row>
    <row r="27" spans="1:22" x14ac:dyDescent="0.25">
      <c r="A27" s="62" t="s">
        <v>7</v>
      </c>
      <c r="B27" s="62" t="s">
        <v>33</v>
      </c>
      <c r="C27" s="49" t="s">
        <v>21</v>
      </c>
      <c r="D27" s="49">
        <v>3</v>
      </c>
      <c r="E27" s="49"/>
      <c r="F27" s="49"/>
      <c r="G27" s="49"/>
      <c r="H27" s="49"/>
      <c r="I27" s="49"/>
      <c r="J27" s="49"/>
      <c r="K27" s="69"/>
      <c r="L27" s="69"/>
      <c r="M27" s="49"/>
      <c r="N27" s="49"/>
      <c r="O27" s="49"/>
      <c r="P27" s="49"/>
      <c r="Q27" s="49"/>
      <c r="R27" s="49"/>
      <c r="S27" s="49"/>
      <c r="T27" s="49"/>
      <c r="U27" s="49"/>
      <c r="V27" s="49"/>
    </row>
    <row r="28" spans="1:22" x14ac:dyDescent="0.25">
      <c r="A28" s="62" t="s">
        <v>7</v>
      </c>
      <c r="B28" s="62" t="s">
        <v>33</v>
      </c>
      <c r="C28" s="49" t="s">
        <v>22</v>
      </c>
      <c r="D28" s="49">
        <v>3</v>
      </c>
      <c r="E28" s="49"/>
      <c r="F28" s="49"/>
      <c r="G28" s="49"/>
      <c r="H28" s="49"/>
      <c r="I28" s="49"/>
      <c r="J28" s="49"/>
      <c r="K28" s="49"/>
      <c r="L28" s="49"/>
      <c r="M28" s="49"/>
      <c r="N28" s="49"/>
      <c r="O28" s="49"/>
      <c r="P28" s="49"/>
      <c r="Q28" s="49"/>
      <c r="R28" s="49"/>
      <c r="S28" s="49"/>
      <c r="T28" s="49"/>
      <c r="U28" s="49"/>
      <c r="V28" s="49"/>
    </row>
    <row r="29" spans="1:22" x14ac:dyDescent="0.25">
      <c r="A29" s="62" t="s">
        <v>7</v>
      </c>
      <c r="B29" s="62" t="s">
        <v>33</v>
      </c>
      <c r="C29" s="49" t="s">
        <v>23</v>
      </c>
      <c r="D29" s="49">
        <v>3</v>
      </c>
      <c r="E29" s="49"/>
      <c r="F29" s="49"/>
      <c r="G29" s="49"/>
      <c r="H29" s="49"/>
      <c r="I29" s="49"/>
      <c r="J29" s="49"/>
      <c r="K29" s="49"/>
      <c r="L29" s="49"/>
      <c r="M29" s="49"/>
      <c r="N29" s="49"/>
      <c r="O29" s="49"/>
      <c r="P29" s="49"/>
      <c r="Q29" s="49"/>
      <c r="R29" s="49"/>
      <c r="S29" s="49"/>
      <c r="T29" s="49"/>
      <c r="U29" s="49"/>
      <c r="V29" s="49"/>
    </row>
    <row r="30" spans="1:22" x14ac:dyDescent="0.25">
      <c r="A30" s="62" t="s">
        <v>7</v>
      </c>
      <c r="B30" s="62" t="s">
        <v>33</v>
      </c>
      <c r="C30" s="49" t="s">
        <v>24</v>
      </c>
      <c r="D30" s="49">
        <v>3</v>
      </c>
      <c r="E30" s="49"/>
      <c r="F30" s="49"/>
      <c r="G30" s="49"/>
      <c r="H30" s="49"/>
      <c r="I30" s="49"/>
      <c r="J30" s="49"/>
      <c r="K30" s="49"/>
      <c r="L30" s="49"/>
      <c r="M30" s="49"/>
      <c r="N30" s="49"/>
      <c r="O30" s="49"/>
      <c r="P30" s="49"/>
      <c r="Q30" s="49"/>
      <c r="R30" s="49"/>
      <c r="S30" s="49"/>
      <c r="T30" s="49"/>
      <c r="U30" s="49"/>
      <c r="V30" s="49"/>
    </row>
    <row r="31" spans="1:22" x14ac:dyDescent="0.25">
      <c r="A31" s="62" t="s">
        <v>7</v>
      </c>
      <c r="B31" s="62" t="s">
        <v>33</v>
      </c>
      <c r="C31" s="62" t="s">
        <v>25</v>
      </c>
      <c r="D31" s="49">
        <v>3</v>
      </c>
    </row>
    <row r="32" spans="1:22" x14ac:dyDescent="0.25">
      <c r="A32" s="62" t="s">
        <v>7</v>
      </c>
      <c r="B32" s="62" t="s">
        <v>33</v>
      </c>
      <c r="C32" s="62" t="s">
        <v>26</v>
      </c>
      <c r="D32" s="49">
        <v>3</v>
      </c>
    </row>
    <row r="33" spans="1:4" x14ac:dyDescent="0.25">
      <c r="A33" s="62" t="s">
        <v>7</v>
      </c>
      <c r="B33" s="62" t="s">
        <v>33</v>
      </c>
      <c r="C33" s="62" t="s">
        <v>27</v>
      </c>
      <c r="D33" s="49">
        <v>1</v>
      </c>
    </row>
    <row r="34" spans="1:4" x14ac:dyDescent="0.25">
      <c r="A34" s="62" t="s">
        <v>7</v>
      </c>
      <c r="B34" s="62" t="s">
        <v>33</v>
      </c>
      <c r="C34" s="62" t="s">
        <v>28</v>
      </c>
      <c r="D34" s="49">
        <v>1</v>
      </c>
    </row>
    <row r="35" spans="1:4" x14ac:dyDescent="0.25">
      <c r="A35" s="62" t="s">
        <v>7</v>
      </c>
      <c r="B35" s="62" t="s">
        <v>33</v>
      </c>
      <c r="C35" s="62" t="s">
        <v>29</v>
      </c>
      <c r="D35" s="49">
        <v>1</v>
      </c>
    </row>
    <row r="36" spans="1:4" x14ac:dyDescent="0.25">
      <c r="A36" s="62" t="s">
        <v>7</v>
      </c>
      <c r="B36" s="62" t="s">
        <v>33</v>
      </c>
      <c r="C36" s="62" t="s">
        <v>30</v>
      </c>
      <c r="D36" s="49">
        <v>1</v>
      </c>
    </row>
    <row r="37" spans="1:4" x14ac:dyDescent="0.25">
      <c r="A37" s="62" t="s">
        <v>33</v>
      </c>
      <c r="B37" s="62" t="s">
        <v>8</v>
      </c>
      <c r="C37" s="62" t="s">
        <v>19</v>
      </c>
      <c r="D37" s="49">
        <v>1</v>
      </c>
    </row>
    <row r="38" spans="1:4" x14ac:dyDescent="0.25">
      <c r="A38" s="62" t="s">
        <v>33</v>
      </c>
      <c r="B38" s="62" t="s">
        <v>8</v>
      </c>
      <c r="C38" s="62" t="s">
        <v>20</v>
      </c>
      <c r="D38" s="49">
        <v>1</v>
      </c>
    </row>
    <row r="39" spans="1:4" x14ac:dyDescent="0.25">
      <c r="A39" s="62" t="s">
        <v>33</v>
      </c>
      <c r="B39" s="62" t="s">
        <v>8</v>
      </c>
      <c r="C39" s="62" t="s">
        <v>21</v>
      </c>
      <c r="D39" s="49">
        <v>3</v>
      </c>
    </row>
    <row r="40" spans="1:4" x14ac:dyDescent="0.25">
      <c r="A40" s="62" t="s">
        <v>33</v>
      </c>
      <c r="B40" s="62" t="s">
        <v>8</v>
      </c>
      <c r="C40" s="62" t="s">
        <v>22</v>
      </c>
      <c r="D40" s="49">
        <v>3</v>
      </c>
    </row>
    <row r="41" spans="1:4" x14ac:dyDescent="0.25">
      <c r="A41" s="62" t="s">
        <v>33</v>
      </c>
      <c r="B41" s="62" t="s">
        <v>8</v>
      </c>
      <c r="C41" s="62" t="s">
        <v>23</v>
      </c>
      <c r="D41" s="49">
        <v>3</v>
      </c>
    </row>
    <row r="42" spans="1:4" x14ac:dyDescent="0.25">
      <c r="A42" s="62" t="s">
        <v>33</v>
      </c>
      <c r="B42" s="62" t="s">
        <v>8</v>
      </c>
      <c r="C42" s="62" t="s">
        <v>24</v>
      </c>
      <c r="D42" s="49">
        <v>3</v>
      </c>
    </row>
    <row r="43" spans="1:4" x14ac:dyDescent="0.25">
      <c r="A43" s="62" t="s">
        <v>33</v>
      </c>
      <c r="B43" s="62" t="s">
        <v>8</v>
      </c>
      <c r="C43" s="62" t="s">
        <v>25</v>
      </c>
      <c r="D43" s="49">
        <v>3</v>
      </c>
    </row>
    <row r="44" spans="1:4" x14ac:dyDescent="0.25">
      <c r="A44" s="62" t="s">
        <v>33</v>
      </c>
      <c r="B44" s="62" t="s">
        <v>8</v>
      </c>
      <c r="C44" s="62" t="s">
        <v>26</v>
      </c>
      <c r="D44" s="49">
        <v>3</v>
      </c>
    </row>
    <row r="45" spans="1:4" x14ac:dyDescent="0.25">
      <c r="A45" s="62" t="s">
        <v>33</v>
      </c>
      <c r="B45" s="62" t="s">
        <v>8</v>
      </c>
      <c r="C45" s="62" t="s">
        <v>27</v>
      </c>
      <c r="D45" s="49">
        <v>1</v>
      </c>
    </row>
    <row r="46" spans="1:4" x14ac:dyDescent="0.25">
      <c r="A46" s="62" t="s">
        <v>33</v>
      </c>
      <c r="B46" s="62" t="s">
        <v>8</v>
      </c>
      <c r="C46" s="62" t="s">
        <v>28</v>
      </c>
      <c r="D46" s="49">
        <v>1</v>
      </c>
    </row>
    <row r="47" spans="1:4" x14ac:dyDescent="0.25">
      <c r="A47" s="62" t="s">
        <v>33</v>
      </c>
      <c r="B47" s="62" t="s">
        <v>8</v>
      </c>
      <c r="C47" s="62" t="s">
        <v>29</v>
      </c>
      <c r="D47" s="49">
        <v>1</v>
      </c>
    </row>
    <row r="48" spans="1:4" x14ac:dyDescent="0.25">
      <c r="A48" s="62" t="s">
        <v>33</v>
      </c>
      <c r="B48" s="62" t="s">
        <v>8</v>
      </c>
      <c r="C48" s="62" t="s">
        <v>30</v>
      </c>
      <c r="D48" s="49">
        <v>1</v>
      </c>
    </row>
    <row r="49" spans="1:4" x14ac:dyDescent="0.25">
      <c r="A49" s="62" t="s">
        <v>8</v>
      </c>
      <c r="B49" s="62" t="s">
        <v>34</v>
      </c>
      <c r="C49" s="62" t="s">
        <v>19</v>
      </c>
      <c r="D49" s="49">
        <v>1</v>
      </c>
    </row>
    <row r="50" spans="1:4" x14ac:dyDescent="0.25">
      <c r="A50" s="62" t="s">
        <v>8</v>
      </c>
      <c r="B50" s="62" t="s">
        <v>34</v>
      </c>
      <c r="C50" s="62" t="s">
        <v>20</v>
      </c>
      <c r="D50" s="49">
        <v>1</v>
      </c>
    </row>
    <row r="51" spans="1:4" x14ac:dyDescent="0.25">
      <c r="A51" s="62" t="s">
        <v>8</v>
      </c>
      <c r="B51" s="62" t="s">
        <v>34</v>
      </c>
      <c r="C51" s="62" t="s">
        <v>21</v>
      </c>
      <c r="D51" s="49">
        <v>3</v>
      </c>
    </row>
    <row r="52" spans="1:4" x14ac:dyDescent="0.25">
      <c r="A52" s="62" t="s">
        <v>8</v>
      </c>
      <c r="B52" s="62" t="s">
        <v>34</v>
      </c>
      <c r="C52" s="62" t="s">
        <v>22</v>
      </c>
      <c r="D52" s="49">
        <v>3</v>
      </c>
    </row>
    <row r="53" spans="1:4" x14ac:dyDescent="0.25">
      <c r="A53" s="62" t="s">
        <v>8</v>
      </c>
      <c r="B53" s="62" t="s">
        <v>34</v>
      </c>
      <c r="C53" s="62" t="s">
        <v>23</v>
      </c>
      <c r="D53" s="49">
        <v>3</v>
      </c>
    </row>
    <row r="54" spans="1:4" x14ac:dyDescent="0.25">
      <c r="A54" s="62" t="s">
        <v>8</v>
      </c>
      <c r="B54" s="62" t="s">
        <v>34</v>
      </c>
      <c r="C54" s="62" t="s">
        <v>24</v>
      </c>
      <c r="D54" s="49">
        <v>3</v>
      </c>
    </row>
    <row r="55" spans="1:4" x14ac:dyDescent="0.25">
      <c r="A55" s="62" t="s">
        <v>8</v>
      </c>
      <c r="B55" s="62" t="s">
        <v>34</v>
      </c>
      <c r="C55" s="62" t="s">
        <v>25</v>
      </c>
      <c r="D55" s="49">
        <v>3</v>
      </c>
    </row>
    <row r="56" spans="1:4" x14ac:dyDescent="0.25">
      <c r="A56" s="62" t="s">
        <v>8</v>
      </c>
      <c r="B56" s="62" t="s">
        <v>34</v>
      </c>
      <c r="C56" s="62" t="s">
        <v>26</v>
      </c>
      <c r="D56" s="49">
        <v>3</v>
      </c>
    </row>
    <row r="57" spans="1:4" x14ac:dyDescent="0.25">
      <c r="A57" s="62" t="s">
        <v>8</v>
      </c>
      <c r="B57" s="62" t="s">
        <v>34</v>
      </c>
      <c r="C57" s="62" t="s">
        <v>27</v>
      </c>
      <c r="D57" s="49">
        <v>1</v>
      </c>
    </row>
    <row r="58" spans="1:4" x14ac:dyDescent="0.25">
      <c r="A58" s="62" t="s">
        <v>8</v>
      </c>
      <c r="B58" s="62" t="s">
        <v>34</v>
      </c>
      <c r="C58" s="62" t="s">
        <v>28</v>
      </c>
      <c r="D58" s="49">
        <v>1</v>
      </c>
    </row>
    <row r="59" spans="1:4" x14ac:dyDescent="0.25">
      <c r="A59" s="62" t="s">
        <v>8</v>
      </c>
      <c r="B59" s="62" t="s">
        <v>34</v>
      </c>
      <c r="C59" s="62" t="s">
        <v>29</v>
      </c>
      <c r="D59" s="49">
        <v>1</v>
      </c>
    </row>
    <row r="60" spans="1:4" x14ac:dyDescent="0.25">
      <c r="A60" s="62" t="s">
        <v>8</v>
      </c>
      <c r="B60" s="62" t="s">
        <v>34</v>
      </c>
      <c r="C60" s="62" t="s">
        <v>30</v>
      </c>
      <c r="D60" s="49">
        <v>1</v>
      </c>
    </row>
    <row r="61" spans="1:4" x14ac:dyDescent="0.25">
      <c r="A61" s="62" t="s">
        <v>32</v>
      </c>
      <c r="B61" s="62" t="s">
        <v>33</v>
      </c>
      <c r="C61" s="62" t="s">
        <v>19</v>
      </c>
      <c r="D61" s="49">
        <v>1</v>
      </c>
    </row>
    <row r="62" spans="1:4" x14ac:dyDescent="0.25">
      <c r="A62" s="62" t="s">
        <v>32</v>
      </c>
      <c r="B62" s="62" t="s">
        <v>33</v>
      </c>
      <c r="C62" s="62" t="s">
        <v>20</v>
      </c>
      <c r="D62" s="49">
        <v>1</v>
      </c>
    </row>
    <row r="63" spans="1:4" x14ac:dyDescent="0.25">
      <c r="A63" s="62" t="s">
        <v>32</v>
      </c>
      <c r="B63" s="62" t="s">
        <v>33</v>
      </c>
      <c r="C63" s="62" t="s">
        <v>21</v>
      </c>
      <c r="D63" s="49">
        <v>3</v>
      </c>
    </row>
    <row r="64" spans="1:4" x14ac:dyDescent="0.25">
      <c r="A64" s="62" t="s">
        <v>32</v>
      </c>
      <c r="B64" s="62" t="s">
        <v>33</v>
      </c>
      <c r="C64" s="62" t="s">
        <v>22</v>
      </c>
      <c r="D64" s="49">
        <v>3</v>
      </c>
    </row>
    <row r="65" spans="1:4" x14ac:dyDescent="0.25">
      <c r="A65" s="62" t="s">
        <v>32</v>
      </c>
      <c r="B65" s="62" t="s">
        <v>33</v>
      </c>
      <c r="C65" s="62" t="s">
        <v>23</v>
      </c>
      <c r="D65" s="49">
        <v>3</v>
      </c>
    </row>
    <row r="66" spans="1:4" x14ac:dyDescent="0.25">
      <c r="A66" s="62" t="s">
        <v>32</v>
      </c>
      <c r="B66" s="62" t="s">
        <v>33</v>
      </c>
      <c r="C66" s="62" t="s">
        <v>24</v>
      </c>
      <c r="D66" s="49">
        <v>3</v>
      </c>
    </row>
    <row r="67" spans="1:4" x14ac:dyDescent="0.25">
      <c r="A67" s="62" t="s">
        <v>32</v>
      </c>
      <c r="B67" s="62" t="s">
        <v>33</v>
      </c>
      <c r="C67" s="62" t="s">
        <v>25</v>
      </c>
      <c r="D67" s="49">
        <v>3</v>
      </c>
    </row>
    <row r="68" spans="1:4" x14ac:dyDescent="0.25">
      <c r="A68" s="62" t="s">
        <v>32</v>
      </c>
      <c r="B68" s="62" t="s">
        <v>33</v>
      </c>
      <c r="C68" s="62" t="s">
        <v>26</v>
      </c>
      <c r="D68" s="49">
        <v>3</v>
      </c>
    </row>
    <row r="69" spans="1:4" x14ac:dyDescent="0.25">
      <c r="A69" s="62" t="s">
        <v>32</v>
      </c>
      <c r="B69" s="62" t="s">
        <v>33</v>
      </c>
      <c r="C69" s="62" t="s">
        <v>27</v>
      </c>
      <c r="D69" s="49">
        <v>1</v>
      </c>
    </row>
    <row r="70" spans="1:4" x14ac:dyDescent="0.25">
      <c r="A70" s="62" t="s">
        <v>32</v>
      </c>
      <c r="B70" s="62" t="s">
        <v>33</v>
      </c>
      <c r="C70" s="62" t="s">
        <v>28</v>
      </c>
      <c r="D70" s="49">
        <v>1</v>
      </c>
    </row>
    <row r="71" spans="1:4" x14ac:dyDescent="0.25">
      <c r="A71" s="62" t="s">
        <v>32</v>
      </c>
      <c r="B71" s="62" t="s">
        <v>33</v>
      </c>
      <c r="C71" s="62" t="s">
        <v>29</v>
      </c>
      <c r="D71" s="49">
        <v>1</v>
      </c>
    </row>
    <row r="72" spans="1:4" x14ac:dyDescent="0.25">
      <c r="A72" s="62" t="s">
        <v>32</v>
      </c>
      <c r="B72" s="62" t="s">
        <v>33</v>
      </c>
      <c r="C72" s="62" t="s">
        <v>30</v>
      </c>
      <c r="D72" s="49">
        <v>1</v>
      </c>
    </row>
    <row r="73" spans="1:4" x14ac:dyDescent="0.25">
      <c r="A73" s="62" t="s">
        <v>34</v>
      </c>
      <c r="B73" s="62" t="s">
        <v>36</v>
      </c>
      <c r="C73" s="62" t="s">
        <v>19</v>
      </c>
      <c r="D73" s="49">
        <v>1</v>
      </c>
    </row>
    <row r="74" spans="1:4" x14ac:dyDescent="0.25">
      <c r="A74" s="62" t="s">
        <v>34</v>
      </c>
      <c r="B74" s="62" t="s">
        <v>36</v>
      </c>
      <c r="C74" s="62" t="s">
        <v>20</v>
      </c>
      <c r="D74" s="49">
        <v>1</v>
      </c>
    </row>
    <row r="75" spans="1:4" x14ac:dyDescent="0.25">
      <c r="A75" s="62" t="s">
        <v>34</v>
      </c>
      <c r="B75" s="62" t="s">
        <v>36</v>
      </c>
      <c r="C75" s="62" t="s">
        <v>21</v>
      </c>
      <c r="D75" s="49">
        <v>3</v>
      </c>
    </row>
    <row r="76" spans="1:4" x14ac:dyDescent="0.25">
      <c r="A76" s="62" t="s">
        <v>34</v>
      </c>
      <c r="B76" s="62" t="s">
        <v>36</v>
      </c>
      <c r="C76" s="62" t="s">
        <v>22</v>
      </c>
      <c r="D76" s="49">
        <v>3</v>
      </c>
    </row>
    <row r="77" spans="1:4" x14ac:dyDescent="0.25">
      <c r="A77" s="62" t="s">
        <v>34</v>
      </c>
      <c r="B77" s="62" t="s">
        <v>36</v>
      </c>
      <c r="C77" s="62" t="s">
        <v>23</v>
      </c>
      <c r="D77" s="49">
        <v>3</v>
      </c>
    </row>
    <row r="78" spans="1:4" x14ac:dyDescent="0.25">
      <c r="A78" s="62" t="s">
        <v>34</v>
      </c>
      <c r="B78" s="62" t="s">
        <v>36</v>
      </c>
      <c r="C78" s="62" t="s">
        <v>24</v>
      </c>
      <c r="D78" s="49">
        <v>3</v>
      </c>
    </row>
    <row r="79" spans="1:4" x14ac:dyDescent="0.25">
      <c r="A79" s="62" t="s">
        <v>34</v>
      </c>
      <c r="B79" s="62" t="s">
        <v>36</v>
      </c>
      <c r="C79" s="62" t="s">
        <v>25</v>
      </c>
      <c r="D79" s="49">
        <v>3</v>
      </c>
    </row>
    <row r="80" spans="1:4" x14ac:dyDescent="0.25">
      <c r="A80" s="62" t="s">
        <v>34</v>
      </c>
      <c r="B80" s="62" t="s">
        <v>36</v>
      </c>
      <c r="C80" s="62" t="s">
        <v>26</v>
      </c>
      <c r="D80" s="49">
        <v>3</v>
      </c>
    </row>
    <row r="81" spans="1:4" x14ac:dyDescent="0.25">
      <c r="A81" s="62" t="s">
        <v>34</v>
      </c>
      <c r="B81" s="62" t="s">
        <v>36</v>
      </c>
      <c r="C81" s="62" t="s">
        <v>27</v>
      </c>
      <c r="D81" s="49">
        <v>1</v>
      </c>
    </row>
    <row r="82" spans="1:4" x14ac:dyDescent="0.25">
      <c r="A82" s="62" t="s">
        <v>34</v>
      </c>
      <c r="B82" s="62" t="s">
        <v>36</v>
      </c>
      <c r="C82" s="62" t="s">
        <v>28</v>
      </c>
      <c r="D82" s="49">
        <v>1</v>
      </c>
    </row>
    <row r="83" spans="1:4" x14ac:dyDescent="0.25">
      <c r="A83" s="62" t="s">
        <v>34</v>
      </c>
      <c r="B83" s="62" t="s">
        <v>36</v>
      </c>
      <c r="C83" s="62" t="s">
        <v>29</v>
      </c>
      <c r="D83" s="49">
        <v>1</v>
      </c>
    </row>
    <row r="84" spans="1:4" x14ac:dyDescent="0.25">
      <c r="A84" s="62" t="s">
        <v>34</v>
      </c>
      <c r="B84" s="62" t="s">
        <v>36</v>
      </c>
      <c r="C84" s="62" t="s">
        <v>30</v>
      </c>
      <c r="D84" s="49">
        <v>1</v>
      </c>
    </row>
    <row r="85" spans="1:4" x14ac:dyDescent="0.25">
      <c r="A85" s="62" t="s">
        <v>36</v>
      </c>
      <c r="B85" s="62" t="s">
        <v>39</v>
      </c>
      <c r="C85" s="62" t="s">
        <v>19</v>
      </c>
      <c r="D85" s="49">
        <v>1</v>
      </c>
    </row>
    <row r="86" spans="1:4" x14ac:dyDescent="0.25">
      <c r="A86" s="62" t="s">
        <v>36</v>
      </c>
      <c r="B86" s="62" t="s">
        <v>39</v>
      </c>
      <c r="C86" s="62" t="s">
        <v>20</v>
      </c>
      <c r="D86" s="49">
        <v>1</v>
      </c>
    </row>
    <row r="87" spans="1:4" x14ac:dyDescent="0.25">
      <c r="A87" s="62" t="s">
        <v>36</v>
      </c>
      <c r="B87" s="62" t="s">
        <v>39</v>
      </c>
      <c r="C87" s="62" t="s">
        <v>21</v>
      </c>
      <c r="D87" s="49">
        <v>3</v>
      </c>
    </row>
    <row r="88" spans="1:4" x14ac:dyDescent="0.25">
      <c r="A88" s="62" t="s">
        <v>36</v>
      </c>
      <c r="B88" s="62" t="s">
        <v>39</v>
      </c>
      <c r="C88" s="62" t="s">
        <v>22</v>
      </c>
      <c r="D88" s="49">
        <v>3</v>
      </c>
    </row>
    <row r="89" spans="1:4" x14ac:dyDescent="0.25">
      <c r="A89" s="62" t="s">
        <v>36</v>
      </c>
      <c r="B89" s="62" t="s">
        <v>39</v>
      </c>
      <c r="C89" s="62" t="s">
        <v>23</v>
      </c>
      <c r="D89" s="49">
        <v>3</v>
      </c>
    </row>
    <row r="90" spans="1:4" x14ac:dyDescent="0.25">
      <c r="A90" s="62" t="s">
        <v>36</v>
      </c>
      <c r="B90" s="62" t="s">
        <v>39</v>
      </c>
      <c r="C90" s="62" t="s">
        <v>24</v>
      </c>
      <c r="D90" s="49">
        <v>3</v>
      </c>
    </row>
    <row r="91" spans="1:4" x14ac:dyDescent="0.25">
      <c r="A91" s="62" t="s">
        <v>36</v>
      </c>
      <c r="B91" s="62" t="s">
        <v>39</v>
      </c>
      <c r="C91" s="62" t="s">
        <v>25</v>
      </c>
      <c r="D91" s="49">
        <v>3</v>
      </c>
    </row>
    <row r="92" spans="1:4" x14ac:dyDescent="0.25">
      <c r="A92" s="62" t="s">
        <v>36</v>
      </c>
      <c r="B92" s="62" t="s">
        <v>39</v>
      </c>
      <c r="C92" s="62" t="s">
        <v>26</v>
      </c>
      <c r="D92" s="49">
        <v>3</v>
      </c>
    </row>
    <row r="93" spans="1:4" x14ac:dyDescent="0.25">
      <c r="A93" s="62" t="s">
        <v>36</v>
      </c>
      <c r="B93" s="62" t="s">
        <v>39</v>
      </c>
      <c r="C93" s="62" t="s">
        <v>27</v>
      </c>
      <c r="D93" s="49">
        <v>1</v>
      </c>
    </row>
    <row r="94" spans="1:4" x14ac:dyDescent="0.25">
      <c r="A94" s="62" t="s">
        <v>36</v>
      </c>
      <c r="B94" s="62" t="s">
        <v>39</v>
      </c>
      <c r="C94" s="62" t="s">
        <v>28</v>
      </c>
      <c r="D94" s="49">
        <v>1</v>
      </c>
    </row>
    <row r="95" spans="1:4" x14ac:dyDescent="0.25">
      <c r="A95" s="62" t="s">
        <v>36</v>
      </c>
      <c r="B95" s="62" t="s">
        <v>39</v>
      </c>
      <c r="C95" s="62" t="s">
        <v>29</v>
      </c>
      <c r="D95" s="49">
        <v>1</v>
      </c>
    </row>
    <row r="96" spans="1:4" x14ac:dyDescent="0.25">
      <c r="A96" s="62" t="s">
        <v>36</v>
      </c>
      <c r="B96" s="62" t="s">
        <v>39</v>
      </c>
      <c r="C96" s="62" t="s">
        <v>30</v>
      </c>
      <c r="D96" s="49">
        <v>1</v>
      </c>
    </row>
    <row r="97" spans="1:4" x14ac:dyDescent="0.25">
      <c r="A97" s="62" t="s">
        <v>39</v>
      </c>
      <c r="B97" s="62" t="s">
        <v>41</v>
      </c>
      <c r="C97" s="62" t="s">
        <v>19</v>
      </c>
      <c r="D97" s="49">
        <v>1</v>
      </c>
    </row>
    <row r="98" spans="1:4" x14ac:dyDescent="0.25">
      <c r="A98" s="62" t="s">
        <v>39</v>
      </c>
      <c r="B98" s="62" t="s">
        <v>41</v>
      </c>
      <c r="C98" s="62" t="s">
        <v>20</v>
      </c>
      <c r="D98" s="49">
        <v>1</v>
      </c>
    </row>
    <row r="99" spans="1:4" x14ac:dyDescent="0.25">
      <c r="A99" s="62" t="s">
        <v>39</v>
      </c>
      <c r="B99" s="62" t="s">
        <v>41</v>
      </c>
      <c r="C99" s="62" t="s">
        <v>21</v>
      </c>
      <c r="D99" s="49">
        <v>3</v>
      </c>
    </row>
    <row r="100" spans="1:4" x14ac:dyDescent="0.25">
      <c r="A100" s="62" t="s">
        <v>39</v>
      </c>
      <c r="B100" s="62" t="s">
        <v>41</v>
      </c>
      <c r="C100" s="62" t="s">
        <v>22</v>
      </c>
      <c r="D100" s="49">
        <v>3</v>
      </c>
    </row>
    <row r="101" spans="1:4" x14ac:dyDescent="0.25">
      <c r="A101" s="62" t="s">
        <v>39</v>
      </c>
      <c r="B101" s="62" t="s">
        <v>41</v>
      </c>
      <c r="C101" s="62" t="s">
        <v>23</v>
      </c>
      <c r="D101" s="49">
        <v>3</v>
      </c>
    </row>
    <row r="102" spans="1:4" x14ac:dyDescent="0.25">
      <c r="A102" s="62" t="s">
        <v>39</v>
      </c>
      <c r="B102" s="62" t="s">
        <v>41</v>
      </c>
      <c r="C102" s="62" t="s">
        <v>24</v>
      </c>
      <c r="D102" s="49">
        <v>3</v>
      </c>
    </row>
    <row r="103" spans="1:4" x14ac:dyDescent="0.25">
      <c r="A103" s="62" t="s">
        <v>39</v>
      </c>
      <c r="B103" s="62" t="s">
        <v>41</v>
      </c>
      <c r="C103" s="62" t="s">
        <v>25</v>
      </c>
      <c r="D103" s="49">
        <v>3</v>
      </c>
    </row>
    <row r="104" spans="1:4" x14ac:dyDescent="0.25">
      <c r="A104" s="62" t="s">
        <v>39</v>
      </c>
      <c r="B104" s="62" t="s">
        <v>41</v>
      </c>
      <c r="C104" s="62" t="s">
        <v>26</v>
      </c>
      <c r="D104" s="49">
        <v>3</v>
      </c>
    </row>
    <row r="105" spans="1:4" x14ac:dyDescent="0.25">
      <c r="A105" s="62" t="s">
        <v>39</v>
      </c>
      <c r="B105" s="62" t="s">
        <v>41</v>
      </c>
      <c r="C105" s="62" t="s">
        <v>27</v>
      </c>
      <c r="D105" s="49">
        <v>1</v>
      </c>
    </row>
    <row r="106" spans="1:4" x14ac:dyDescent="0.25">
      <c r="A106" s="62" t="s">
        <v>39</v>
      </c>
      <c r="B106" s="62" t="s">
        <v>41</v>
      </c>
      <c r="C106" s="62" t="s">
        <v>28</v>
      </c>
      <c r="D106" s="49">
        <v>1</v>
      </c>
    </row>
    <row r="107" spans="1:4" x14ac:dyDescent="0.25">
      <c r="A107" s="62" t="s">
        <v>39</v>
      </c>
      <c r="B107" s="62" t="s">
        <v>41</v>
      </c>
      <c r="C107" s="62" t="s">
        <v>29</v>
      </c>
      <c r="D107" s="49">
        <v>1</v>
      </c>
    </row>
    <row r="108" spans="1:4" x14ac:dyDescent="0.25">
      <c r="A108" s="62" t="s">
        <v>39</v>
      </c>
      <c r="B108" s="62" t="s">
        <v>41</v>
      </c>
      <c r="C108" s="62" t="s">
        <v>30</v>
      </c>
      <c r="D108" s="49">
        <v>1</v>
      </c>
    </row>
    <row r="109" spans="1:4" x14ac:dyDescent="0.25">
      <c r="A109" s="62" t="s">
        <v>41</v>
      </c>
      <c r="B109" s="62" t="s">
        <v>44</v>
      </c>
      <c r="C109" s="62" t="s">
        <v>19</v>
      </c>
      <c r="D109" s="49">
        <v>1</v>
      </c>
    </row>
    <row r="110" spans="1:4" x14ac:dyDescent="0.25">
      <c r="A110" s="62" t="s">
        <v>41</v>
      </c>
      <c r="B110" s="62" t="s">
        <v>44</v>
      </c>
      <c r="C110" s="62" t="s">
        <v>20</v>
      </c>
      <c r="D110" s="49">
        <v>1</v>
      </c>
    </row>
    <row r="111" spans="1:4" x14ac:dyDescent="0.25">
      <c r="A111" s="62" t="s">
        <v>41</v>
      </c>
      <c r="B111" s="62" t="s">
        <v>44</v>
      </c>
      <c r="C111" s="62" t="s">
        <v>21</v>
      </c>
      <c r="D111" s="49">
        <v>3</v>
      </c>
    </row>
    <row r="112" spans="1:4" x14ac:dyDescent="0.25">
      <c r="A112" s="62" t="s">
        <v>41</v>
      </c>
      <c r="B112" s="62" t="s">
        <v>44</v>
      </c>
      <c r="C112" s="62" t="s">
        <v>22</v>
      </c>
      <c r="D112" s="49">
        <v>3</v>
      </c>
    </row>
    <row r="113" spans="1:4" x14ac:dyDescent="0.25">
      <c r="A113" s="62" t="s">
        <v>41</v>
      </c>
      <c r="B113" s="62" t="s">
        <v>44</v>
      </c>
      <c r="C113" s="62" t="s">
        <v>23</v>
      </c>
      <c r="D113" s="49">
        <v>3</v>
      </c>
    </row>
    <row r="114" spans="1:4" x14ac:dyDescent="0.25">
      <c r="A114" s="62" t="s">
        <v>41</v>
      </c>
      <c r="B114" s="62" t="s">
        <v>44</v>
      </c>
      <c r="C114" s="62" t="s">
        <v>24</v>
      </c>
      <c r="D114" s="49">
        <v>3</v>
      </c>
    </row>
    <row r="115" spans="1:4" x14ac:dyDescent="0.25">
      <c r="A115" s="62" t="s">
        <v>41</v>
      </c>
      <c r="B115" s="62" t="s">
        <v>44</v>
      </c>
      <c r="C115" s="62" t="s">
        <v>25</v>
      </c>
      <c r="D115" s="49">
        <v>3</v>
      </c>
    </row>
    <row r="116" spans="1:4" x14ac:dyDescent="0.25">
      <c r="A116" s="62" t="s">
        <v>41</v>
      </c>
      <c r="B116" s="62" t="s">
        <v>44</v>
      </c>
      <c r="C116" s="62" t="s">
        <v>26</v>
      </c>
      <c r="D116" s="49">
        <v>3</v>
      </c>
    </row>
    <row r="117" spans="1:4" x14ac:dyDescent="0.25">
      <c r="A117" s="62" t="s">
        <v>41</v>
      </c>
      <c r="B117" s="62" t="s">
        <v>44</v>
      </c>
      <c r="C117" s="62" t="s">
        <v>27</v>
      </c>
      <c r="D117" s="49">
        <v>1</v>
      </c>
    </row>
    <row r="118" spans="1:4" x14ac:dyDescent="0.25">
      <c r="A118" s="62" t="s">
        <v>41</v>
      </c>
      <c r="B118" s="62" t="s">
        <v>44</v>
      </c>
      <c r="C118" s="62" t="s">
        <v>28</v>
      </c>
      <c r="D118" s="49">
        <v>1</v>
      </c>
    </row>
    <row r="119" spans="1:4" x14ac:dyDescent="0.25">
      <c r="A119" s="62" t="s">
        <v>41</v>
      </c>
      <c r="B119" s="62" t="s">
        <v>44</v>
      </c>
      <c r="C119" s="62" t="s">
        <v>29</v>
      </c>
      <c r="D119" s="49">
        <v>1</v>
      </c>
    </row>
    <row r="120" spans="1:4" x14ac:dyDescent="0.25">
      <c r="A120" s="62" t="s">
        <v>41</v>
      </c>
      <c r="B120" s="62" t="s">
        <v>44</v>
      </c>
      <c r="C120" s="62" t="s">
        <v>30</v>
      </c>
      <c r="D120" s="49">
        <v>1</v>
      </c>
    </row>
    <row r="121" spans="1:4" x14ac:dyDescent="0.25">
      <c r="A121" s="62" t="s">
        <v>44</v>
      </c>
      <c r="B121" s="62" t="s">
        <v>9</v>
      </c>
      <c r="C121" s="62" t="s">
        <v>19</v>
      </c>
      <c r="D121" s="49">
        <v>1</v>
      </c>
    </row>
    <row r="122" spans="1:4" x14ac:dyDescent="0.25">
      <c r="A122" s="62" t="s">
        <v>44</v>
      </c>
      <c r="B122" s="62" t="s">
        <v>9</v>
      </c>
      <c r="C122" s="62" t="s">
        <v>20</v>
      </c>
      <c r="D122" s="49">
        <v>1</v>
      </c>
    </row>
    <row r="123" spans="1:4" x14ac:dyDescent="0.25">
      <c r="A123" s="62" t="s">
        <v>44</v>
      </c>
      <c r="B123" s="62" t="s">
        <v>9</v>
      </c>
      <c r="C123" s="62" t="s">
        <v>21</v>
      </c>
      <c r="D123" s="49">
        <v>3</v>
      </c>
    </row>
    <row r="124" spans="1:4" x14ac:dyDescent="0.25">
      <c r="A124" s="62" t="s">
        <v>44</v>
      </c>
      <c r="B124" s="62" t="s">
        <v>9</v>
      </c>
      <c r="C124" s="62" t="s">
        <v>22</v>
      </c>
      <c r="D124" s="49">
        <v>3</v>
      </c>
    </row>
    <row r="125" spans="1:4" x14ac:dyDescent="0.25">
      <c r="A125" s="62" t="s">
        <v>44</v>
      </c>
      <c r="B125" s="62" t="s">
        <v>9</v>
      </c>
      <c r="C125" s="62" t="s">
        <v>23</v>
      </c>
      <c r="D125" s="49">
        <v>3</v>
      </c>
    </row>
    <row r="126" spans="1:4" x14ac:dyDescent="0.25">
      <c r="A126" s="62" t="s">
        <v>44</v>
      </c>
      <c r="B126" s="62" t="s">
        <v>9</v>
      </c>
      <c r="C126" s="62" t="s">
        <v>24</v>
      </c>
      <c r="D126" s="49">
        <v>3</v>
      </c>
    </row>
    <row r="127" spans="1:4" x14ac:dyDescent="0.25">
      <c r="A127" s="62" t="s">
        <v>44</v>
      </c>
      <c r="B127" s="62" t="s">
        <v>9</v>
      </c>
      <c r="C127" s="62" t="s">
        <v>25</v>
      </c>
      <c r="D127" s="49">
        <v>3</v>
      </c>
    </row>
    <row r="128" spans="1:4" x14ac:dyDescent="0.25">
      <c r="A128" s="62" t="s">
        <v>44</v>
      </c>
      <c r="B128" s="62" t="s">
        <v>9</v>
      </c>
      <c r="C128" s="62" t="s">
        <v>26</v>
      </c>
      <c r="D128" s="49">
        <v>3</v>
      </c>
    </row>
    <row r="129" spans="1:4" x14ac:dyDescent="0.25">
      <c r="A129" s="62" t="s">
        <v>44</v>
      </c>
      <c r="B129" s="62" t="s">
        <v>9</v>
      </c>
      <c r="C129" s="62" t="s">
        <v>27</v>
      </c>
      <c r="D129" s="49">
        <v>1</v>
      </c>
    </row>
    <row r="130" spans="1:4" x14ac:dyDescent="0.25">
      <c r="A130" s="62" t="s">
        <v>44</v>
      </c>
      <c r="B130" s="62" t="s">
        <v>9</v>
      </c>
      <c r="C130" s="62" t="s">
        <v>28</v>
      </c>
      <c r="D130" s="49">
        <v>1</v>
      </c>
    </row>
    <row r="131" spans="1:4" x14ac:dyDescent="0.25">
      <c r="A131" s="62" t="s">
        <v>44</v>
      </c>
      <c r="B131" s="62" t="s">
        <v>9</v>
      </c>
      <c r="C131" s="62" t="s">
        <v>29</v>
      </c>
      <c r="D131" s="49">
        <v>1</v>
      </c>
    </row>
    <row r="132" spans="1:4" x14ac:dyDescent="0.25">
      <c r="A132" s="62" t="s">
        <v>44</v>
      </c>
      <c r="B132" s="62" t="s">
        <v>9</v>
      </c>
      <c r="C132" s="62" t="s">
        <v>30</v>
      </c>
      <c r="D132" s="49">
        <v>1</v>
      </c>
    </row>
    <row r="133" spans="1:4" x14ac:dyDescent="0.25">
      <c r="A133" s="62" t="s">
        <v>45</v>
      </c>
      <c r="B133" s="62" t="s">
        <v>9</v>
      </c>
      <c r="C133" s="62" t="s">
        <v>19</v>
      </c>
      <c r="D133" s="49">
        <v>1</v>
      </c>
    </row>
    <row r="134" spans="1:4" x14ac:dyDescent="0.25">
      <c r="A134" s="62" t="s">
        <v>45</v>
      </c>
      <c r="B134" s="62" t="s">
        <v>9</v>
      </c>
      <c r="C134" s="62" t="s">
        <v>20</v>
      </c>
      <c r="D134" s="49">
        <v>1</v>
      </c>
    </row>
    <row r="135" spans="1:4" x14ac:dyDescent="0.25">
      <c r="A135" s="62" t="s">
        <v>45</v>
      </c>
      <c r="B135" s="62" t="s">
        <v>9</v>
      </c>
      <c r="C135" s="62" t="s">
        <v>21</v>
      </c>
      <c r="D135" s="49">
        <v>3</v>
      </c>
    </row>
    <row r="136" spans="1:4" x14ac:dyDescent="0.25">
      <c r="A136" s="62" t="s">
        <v>45</v>
      </c>
      <c r="B136" s="62" t="s">
        <v>9</v>
      </c>
      <c r="C136" s="62" t="s">
        <v>22</v>
      </c>
      <c r="D136" s="49">
        <v>3</v>
      </c>
    </row>
    <row r="137" spans="1:4" x14ac:dyDescent="0.25">
      <c r="A137" s="62" t="s">
        <v>45</v>
      </c>
      <c r="B137" s="62" t="s">
        <v>9</v>
      </c>
      <c r="C137" s="62" t="s">
        <v>23</v>
      </c>
      <c r="D137" s="49">
        <v>3</v>
      </c>
    </row>
    <row r="138" spans="1:4" x14ac:dyDescent="0.25">
      <c r="A138" s="62" t="s">
        <v>45</v>
      </c>
      <c r="B138" s="62" t="s">
        <v>9</v>
      </c>
      <c r="C138" s="62" t="s">
        <v>24</v>
      </c>
      <c r="D138" s="49">
        <v>3</v>
      </c>
    </row>
    <row r="139" spans="1:4" x14ac:dyDescent="0.25">
      <c r="A139" s="62" t="s">
        <v>45</v>
      </c>
      <c r="B139" s="62" t="s">
        <v>9</v>
      </c>
      <c r="C139" s="62" t="s">
        <v>25</v>
      </c>
      <c r="D139" s="49">
        <v>3</v>
      </c>
    </row>
    <row r="140" spans="1:4" x14ac:dyDescent="0.25">
      <c r="A140" s="62" t="s">
        <v>45</v>
      </c>
      <c r="B140" s="62" t="s">
        <v>9</v>
      </c>
      <c r="C140" s="62" t="s">
        <v>26</v>
      </c>
      <c r="D140" s="49">
        <v>3</v>
      </c>
    </row>
    <row r="141" spans="1:4" x14ac:dyDescent="0.25">
      <c r="A141" s="62" t="s">
        <v>45</v>
      </c>
      <c r="B141" s="62" t="s">
        <v>9</v>
      </c>
      <c r="C141" s="62" t="s">
        <v>27</v>
      </c>
      <c r="D141" s="49">
        <v>1</v>
      </c>
    </row>
    <row r="142" spans="1:4" x14ac:dyDescent="0.25">
      <c r="A142" s="62" t="s">
        <v>45</v>
      </c>
      <c r="B142" s="62" t="s">
        <v>9</v>
      </c>
      <c r="C142" s="62" t="s">
        <v>28</v>
      </c>
      <c r="D142" s="49">
        <v>1</v>
      </c>
    </row>
    <row r="143" spans="1:4" x14ac:dyDescent="0.25">
      <c r="A143" s="62" t="s">
        <v>45</v>
      </c>
      <c r="B143" s="62" t="s">
        <v>9</v>
      </c>
      <c r="C143" s="62" t="s">
        <v>29</v>
      </c>
      <c r="D143" s="49">
        <v>1</v>
      </c>
    </row>
    <row r="144" spans="1:4" x14ac:dyDescent="0.25">
      <c r="A144" s="62" t="s">
        <v>45</v>
      </c>
      <c r="B144" s="62" t="s">
        <v>9</v>
      </c>
      <c r="C144" s="62" t="s">
        <v>30</v>
      </c>
      <c r="D144" s="49">
        <v>1</v>
      </c>
    </row>
    <row r="145" spans="1:4" x14ac:dyDescent="0.25">
      <c r="A145" s="62" t="s">
        <v>9</v>
      </c>
      <c r="B145" s="62" t="s">
        <v>46</v>
      </c>
      <c r="C145" s="62" t="s">
        <v>19</v>
      </c>
      <c r="D145" s="49">
        <v>1</v>
      </c>
    </row>
    <row r="146" spans="1:4" x14ac:dyDescent="0.25">
      <c r="A146" s="62" t="s">
        <v>9</v>
      </c>
      <c r="B146" s="62" t="s">
        <v>46</v>
      </c>
      <c r="C146" s="62" t="s">
        <v>20</v>
      </c>
      <c r="D146" s="49">
        <v>1</v>
      </c>
    </row>
    <row r="147" spans="1:4" x14ac:dyDescent="0.25">
      <c r="A147" s="62" t="s">
        <v>9</v>
      </c>
      <c r="B147" s="62" t="s">
        <v>46</v>
      </c>
      <c r="C147" s="62" t="s">
        <v>21</v>
      </c>
      <c r="D147" s="49">
        <v>3</v>
      </c>
    </row>
    <row r="148" spans="1:4" x14ac:dyDescent="0.25">
      <c r="A148" s="62" t="s">
        <v>9</v>
      </c>
      <c r="B148" s="62" t="s">
        <v>46</v>
      </c>
      <c r="C148" s="62" t="s">
        <v>22</v>
      </c>
      <c r="D148" s="49">
        <v>3</v>
      </c>
    </row>
    <row r="149" spans="1:4" x14ac:dyDescent="0.25">
      <c r="A149" s="62" t="s">
        <v>9</v>
      </c>
      <c r="B149" s="62" t="s">
        <v>46</v>
      </c>
      <c r="C149" s="62" t="s">
        <v>23</v>
      </c>
      <c r="D149" s="49">
        <v>3</v>
      </c>
    </row>
    <row r="150" spans="1:4" x14ac:dyDescent="0.25">
      <c r="A150" s="62" t="s">
        <v>9</v>
      </c>
      <c r="B150" s="62" t="s">
        <v>46</v>
      </c>
      <c r="C150" s="62" t="s">
        <v>24</v>
      </c>
      <c r="D150" s="49">
        <v>3</v>
      </c>
    </row>
    <row r="151" spans="1:4" x14ac:dyDescent="0.25">
      <c r="A151" s="62" t="s">
        <v>9</v>
      </c>
      <c r="B151" s="62" t="s">
        <v>46</v>
      </c>
      <c r="C151" s="62" t="s">
        <v>25</v>
      </c>
      <c r="D151" s="49">
        <v>3</v>
      </c>
    </row>
    <row r="152" spans="1:4" x14ac:dyDescent="0.25">
      <c r="A152" s="62" t="s">
        <v>9</v>
      </c>
      <c r="B152" s="62" t="s">
        <v>46</v>
      </c>
      <c r="C152" s="62" t="s">
        <v>26</v>
      </c>
      <c r="D152" s="49">
        <v>3</v>
      </c>
    </row>
    <row r="153" spans="1:4" x14ac:dyDescent="0.25">
      <c r="A153" s="62" t="s">
        <v>9</v>
      </c>
      <c r="B153" s="62" t="s">
        <v>46</v>
      </c>
      <c r="C153" s="62" t="s">
        <v>27</v>
      </c>
      <c r="D153" s="49">
        <v>1</v>
      </c>
    </row>
    <row r="154" spans="1:4" x14ac:dyDescent="0.25">
      <c r="A154" s="62" t="s">
        <v>9</v>
      </c>
      <c r="B154" s="62" t="s">
        <v>46</v>
      </c>
      <c r="C154" s="62" t="s">
        <v>28</v>
      </c>
      <c r="D154" s="49">
        <v>1</v>
      </c>
    </row>
    <row r="155" spans="1:4" x14ac:dyDescent="0.25">
      <c r="A155" s="62" t="s">
        <v>9</v>
      </c>
      <c r="B155" s="62" t="s">
        <v>46</v>
      </c>
      <c r="C155" s="62" t="s">
        <v>29</v>
      </c>
      <c r="D155" s="49">
        <v>1</v>
      </c>
    </row>
    <row r="156" spans="1:4" x14ac:dyDescent="0.25">
      <c r="A156" s="62" t="s">
        <v>9</v>
      </c>
      <c r="B156" s="62" t="s">
        <v>46</v>
      </c>
      <c r="C156" s="62" t="s">
        <v>30</v>
      </c>
      <c r="D156" s="49">
        <v>1</v>
      </c>
    </row>
    <row r="157" spans="1:4" x14ac:dyDescent="0.25">
      <c r="A157" s="62" t="s">
        <v>46</v>
      </c>
      <c r="B157" s="62" t="s">
        <v>48</v>
      </c>
      <c r="C157" s="62" t="s">
        <v>19</v>
      </c>
      <c r="D157" s="49">
        <v>1</v>
      </c>
    </row>
    <row r="158" spans="1:4" x14ac:dyDescent="0.25">
      <c r="A158" s="62" t="s">
        <v>46</v>
      </c>
      <c r="B158" s="62" t="s">
        <v>48</v>
      </c>
      <c r="C158" s="62" t="s">
        <v>20</v>
      </c>
      <c r="D158" s="49">
        <v>1</v>
      </c>
    </row>
    <row r="159" spans="1:4" x14ac:dyDescent="0.25">
      <c r="A159" s="62" t="s">
        <v>46</v>
      </c>
      <c r="B159" s="62" t="s">
        <v>48</v>
      </c>
      <c r="C159" s="62" t="s">
        <v>21</v>
      </c>
      <c r="D159" s="49">
        <v>3</v>
      </c>
    </row>
    <row r="160" spans="1:4" x14ac:dyDescent="0.25">
      <c r="A160" s="62" t="s">
        <v>46</v>
      </c>
      <c r="B160" s="62" t="s">
        <v>48</v>
      </c>
      <c r="C160" s="62" t="s">
        <v>22</v>
      </c>
      <c r="D160" s="49">
        <v>3</v>
      </c>
    </row>
    <row r="161" spans="1:4" x14ac:dyDescent="0.25">
      <c r="A161" s="62" t="s">
        <v>46</v>
      </c>
      <c r="B161" s="62" t="s">
        <v>48</v>
      </c>
      <c r="C161" s="62" t="s">
        <v>23</v>
      </c>
      <c r="D161" s="49">
        <v>3</v>
      </c>
    </row>
    <row r="162" spans="1:4" x14ac:dyDescent="0.25">
      <c r="A162" s="62" t="s">
        <v>46</v>
      </c>
      <c r="B162" s="62" t="s">
        <v>48</v>
      </c>
      <c r="C162" s="62" t="s">
        <v>24</v>
      </c>
      <c r="D162" s="49">
        <v>3</v>
      </c>
    </row>
    <row r="163" spans="1:4" x14ac:dyDescent="0.25">
      <c r="A163" s="62" t="s">
        <v>46</v>
      </c>
      <c r="B163" s="62" t="s">
        <v>48</v>
      </c>
      <c r="C163" s="62" t="s">
        <v>25</v>
      </c>
      <c r="D163" s="49">
        <v>3</v>
      </c>
    </row>
    <row r="164" spans="1:4" x14ac:dyDescent="0.25">
      <c r="A164" s="62" t="s">
        <v>46</v>
      </c>
      <c r="B164" s="62" t="s">
        <v>48</v>
      </c>
      <c r="C164" s="62" t="s">
        <v>26</v>
      </c>
      <c r="D164" s="49">
        <v>3</v>
      </c>
    </row>
    <row r="165" spans="1:4" x14ac:dyDescent="0.25">
      <c r="A165" s="62" t="s">
        <v>46</v>
      </c>
      <c r="B165" s="62" t="s">
        <v>48</v>
      </c>
      <c r="C165" s="62" t="s">
        <v>27</v>
      </c>
      <c r="D165" s="49">
        <v>1</v>
      </c>
    </row>
    <row r="166" spans="1:4" x14ac:dyDescent="0.25">
      <c r="A166" s="62" t="s">
        <v>46</v>
      </c>
      <c r="B166" s="62" t="s">
        <v>48</v>
      </c>
      <c r="C166" s="62" t="s">
        <v>28</v>
      </c>
      <c r="D166" s="49">
        <v>1</v>
      </c>
    </row>
    <row r="167" spans="1:4" x14ac:dyDescent="0.25">
      <c r="A167" s="62" t="s">
        <v>46</v>
      </c>
      <c r="B167" s="62" t="s">
        <v>48</v>
      </c>
      <c r="C167" s="62" t="s">
        <v>29</v>
      </c>
      <c r="D167" s="49">
        <v>1</v>
      </c>
    </row>
    <row r="168" spans="1:4" x14ac:dyDescent="0.25">
      <c r="A168" s="62" t="s">
        <v>46</v>
      </c>
      <c r="B168" s="62" t="s">
        <v>48</v>
      </c>
      <c r="C168" s="62" t="s">
        <v>30</v>
      </c>
      <c r="D168" s="49">
        <v>1</v>
      </c>
    </row>
    <row r="169" spans="1:4" x14ac:dyDescent="0.25">
      <c r="A169" s="62" t="s">
        <v>365</v>
      </c>
      <c r="B169" s="62" t="s">
        <v>56</v>
      </c>
      <c r="C169" s="62" t="s">
        <v>19</v>
      </c>
      <c r="D169" s="49">
        <v>1</v>
      </c>
    </row>
    <row r="170" spans="1:4" x14ac:dyDescent="0.25">
      <c r="A170" s="62" t="s">
        <v>365</v>
      </c>
      <c r="B170" s="62" t="s">
        <v>56</v>
      </c>
      <c r="C170" s="62" t="s">
        <v>20</v>
      </c>
      <c r="D170" s="49">
        <v>1</v>
      </c>
    </row>
    <row r="171" spans="1:4" x14ac:dyDescent="0.25">
      <c r="A171" s="62" t="s">
        <v>365</v>
      </c>
      <c r="B171" s="62" t="s">
        <v>56</v>
      </c>
      <c r="C171" s="62" t="s">
        <v>21</v>
      </c>
      <c r="D171" s="49">
        <v>3</v>
      </c>
    </row>
    <row r="172" spans="1:4" x14ac:dyDescent="0.25">
      <c r="A172" s="62" t="s">
        <v>365</v>
      </c>
      <c r="B172" s="62" t="s">
        <v>56</v>
      </c>
      <c r="C172" s="62" t="s">
        <v>22</v>
      </c>
      <c r="D172" s="49">
        <v>3</v>
      </c>
    </row>
    <row r="173" spans="1:4" x14ac:dyDescent="0.25">
      <c r="A173" s="62" t="s">
        <v>365</v>
      </c>
      <c r="B173" s="62" t="s">
        <v>56</v>
      </c>
      <c r="C173" s="62" t="s">
        <v>23</v>
      </c>
      <c r="D173" s="49">
        <v>3</v>
      </c>
    </row>
    <row r="174" spans="1:4" x14ac:dyDescent="0.25">
      <c r="A174" s="62" t="s">
        <v>365</v>
      </c>
      <c r="B174" s="62" t="s">
        <v>56</v>
      </c>
      <c r="C174" s="62" t="s">
        <v>24</v>
      </c>
      <c r="D174" s="49">
        <v>3</v>
      </c>
    </row>
    <row r="175" spans="1:4" x14ac:dyDescent="0.25">
      <c r="A175" s="62" t="s">
        <v>365</v>
      </c>
      <c r="B175" s="62" t="s">
        <v>56</v>
      </c>
      <c r="C175" s="62" t="s">
        <v>25</v>
      </c>
      <c r="D175" s="49">
        <v>3</v>
      </c>
    </row>
    <row r="176" spans="1:4" x14ac:dyDescent="0.25">
      <c r="A176" s="62" t="s">
        <v>365</v>
      </c>
      <c r="B176" s="62" t="s">
        <v>56</v>
      </c>
      <c r="C176" s="62" t="s">
        <v>26</v>
      </c>
      <c r="D176" s="49">
        <v>3</v>
      </c>
    </row>
    <row r="177" spans="1:4" x14ac:dyDescent="0.25">
      <c r="A177" s="62" t="s">
        <v>365</v>
      </c>
      <c r="B177" s="62" t="s">
        <v>56</v>
      </c>
      <c r="C177" s="62" t="s">
        <v>27</v>
      </c>
      <c r="D177" s="49">
        <v>1</v>
      </c>
    </row>
    <row r="178" spans="1:4" x14ac:dyDescent="0.25">
      <c r="A178" s="62" t="s">
        <v>365</v>
      </c>
      <c r="B178" s="62" t="s">
        <v>56</v>
      </c>
      <c r="C178" s="62" t="s">
        <v>28</v>
      </c>
      <c r="D178" s="49">
        <v>1</v>
      </c>
    </row>
    <row r="179" spans="1:4" x14ac:dyDescent="0.25">
      <c r="A179" s="62" t="s">
        <v>365</v>
      </c>
      <c r="B179" s="62" t="s">
        <v>56</v>
      </c>
      <c r="C179" s="62" t="s">
        <v>29</v>
      </c>
      <c r="D179" s="49">
        <v>1</v>
      </c>
    </row>
    <row r="180" spans="1:4" x14ac:dyDescent="0.25">
      <c r="A180" s="62" t="s">
        <v>365</v>
      </c>
      <c r="B180" s="62" t="s">
        <v>56</v>
      </c>
      <c r="C180" s="62" t="s">
        <v>30</v>
      </c>
      <c r="D180" s="49">
        <v>1</v>
      </c>
    </row>
    <row r="181" spans="1:4" x14ac:dyDescent="0.25">
      <c r="A181" s="62" t="s">
        <v>58</v>
      </c>
      <c r="B181" s="62" t="s">
        <v>57</v>
      </c>
      <c r="C181" s="62" t="s">
        <v>19</v>
      </c>
      <c r="D181" s="49">
        <v>1</v>
      </c>
    </row>
    <row r="182" spans="1:4" x14ac:dyDescent="0.25">
      <c r="A182" s="62" t="s">
        <v>58</v>
      </c>
      <c r="B182" s="62" t="s">
        <v>57</v>
      </c>
      <c r="C182" s="62" t="s">
        <v>20</v>
      </c>
      <c r="D182" s="49">
        <v>1</v>
      </c>
    </row>
    <row r="183" spans="1:4" x14ac:dyDescent="0.25">
      <c r="A183" s="62" t="s">
        <v>58</v>
      </c>
      <c r="B183" s="62" t="s">
        <v>57</v>
      </c>
      <c r="C183" s="62" t="s">
        <v>21</v>
      </c>
      <c r="D183" s="49">
        <v>3</v>
      </c>
    </row>
    <row r="184" spans="1:4" x14ac:dyDescent="0.25">
      <c r="A184" s="62" t="s">
        <v>58</v>
      </c>
      <c r="B184" s="62" t="s">
        <v>57</v>
      </c>
      <c r="C184" s="62" t="s">
        <v>22</v>
      </c>
      <c r="D184" s="49">
        <v>3</v>
      </c>
    </row>
    <row r="185" spans="1:4" x14ac:dyDescent="0.25">
      <c r="A185" s="62" t="s">
        <v>58</v>
      </c>
      <c r="B185" s="62" t="s">
        <v>57</v>
      </c>
      <c r="C185" s="62" t="s">
        <v>23</v>
      </c>
      <c r="D185" s="49">
        <v>3</v>
      </c>
    </row>
    <row r="186" spans="1:4" x14ac:dyDescent="0.25">
      <c r="A186" s="62" t="s">
        <v>58</v>
      </c>
      <c r="B186" s="62" t="s">
        <v>57</v>
      </c>
      <c r="C186" s="62" t="s">
        <v>24</v>
      </c>
      <c r="D186" s="49">
        <v>3</v>
      </c>
    </row>
    <row r="187" spans="1:4" x14ac:dyDescent="0.25">
      <c r="A187" s="62" t="s">
        <v>58</v>
      </c>
      <c r="B187" s="62" t="s">
        <v>57</v>
      </c>
      <c r="C187" s="62" t="s">
        <v>25</v>
      </c>
      <c r="D187" s="49">
        <v>3</v>
      </c>
    </row>
    <row r="188" spans="1:4" x14ac:dyDescent="0.25">
      <c r="A188" s="62" t="s">
        <v>58</v>
      </c>
      <c r="B188" s="62" t="s">
        <v>57</v>
      </c>
      <c r="C188" s="62" t="s">
        <v>26</v>
      </c>
      <c r="D188" s="49">
        <v>3</v>
      </c>
    </row>
    <row r="189" spans="1:4" x14ac:dyDescent="0.25">
      <c r="A189" s="62" t="s">
        <v>58</v>
      </c>
      <c r="B189" s="62" t="s">
        <v>57</v>
      </c>
      <c r="C189" s="62" t="s">
        <v>27</v>
      </c>
      <c r="D189" s="49">
        <v>1</v>
      </c>
    </row>
    <row r="190" spans="1:4" x14ac:dyDescent="0.25">
      <c r="A190" s="62" t="s">
        <v>58</v>
      </c>
      <c r="B190" s="62" t="s">
        <v>57</v>
      </c>
      <c r="C190" s="62" t="s">
        <v>28</v>
      </c>
      <c r="D190" s="49">
        <v>1</v>
      </c>
    </row>
    <row r="191" spans="1:4" x14ac:dyDescent="0.25">
      <c r="A191" s="62" t="s">
        <v>58</v>
      </c>
      <c r="B191" s="62" t="s">
        <v>57</v>
      </c>
      <c r="C191" s="62" t="s">
        <v>29</v>
      </c>
      <c r="D191" s="49">
        <v>1</v>
      </c>
    </row>
    <row r="192" spans="1:4" x14ac:dyDescent="0.25">
      <c r="A192" s="62" t="s">
        <v>58</v>
      </c>
      <c r="B192" s="62" t="s">
        <v>57</v>
      </c>
      <c r="C192" s="62" t="s">
        <v>30</v>
      </c>
      <c r="D192" s="49">
        <v>1</v>
      </c>
    </row>
    <row r="193" spans="1:4" x14ac:dyDescent="0.25">
      <c r="A193" s="62" t="s">
        <v>59</v>
      </c>
      <c r="B193" s="62" t="s">
        <v>365</v>
      </c>
      <c r="C193" s="62" t="s">
        <v>19</v>
      </c>
      <c r="D193" s="49">
        <v>1</v>
      </c>
    </row>
    <row r="194" spans="1:4" x14ac:dyDescent="0.25">
      <c r="A194" s="62" t="s">
        <v>59</v>
      </c>
      <c r="B194" s="62" t="s">
        <v>365</v>
      </c>
      <c r="C194" s="62" t="s">
        <v>20</v>
      </c>
      <c r="D194" s="49">
        <v>1</v>
      </c>
    </row>
    <row r="195" spans="1:4" x14ac:dyDescent="0.25">
      <c r="A195" s="62" t="s">
        <v>59</v>
      </c>
      <c r="B195" s="62" t="s">
        <v>365</v>
      </c>
      <c r="C195" s="62" t="s">
        <v>21</v>
      </c>
      <c r="D195" s="49">
        <v>3</v>
      </c>
    </row>
    <row r="196" spans="1:4" x14ac:dyDescent="0.25">
      <c r="A196" s="62" t="s">
        <v>59</v>
      </c>
      <c r="B196" s="62" t="s">
        <v>365</v>
      </c>
      <c r="C196" s="62" t="s">
        <v>22</v>
      </c>
      <c r="D196" s="49">
        <v>3</v>
      </c>
    </row>
    <row r="197" spans="1:4" x14ac:dyDescent="0.25">
      <c r="A197" s="62" t="s">
        <v>59</v>
      </c>
      <c r="B197" s="62" t="s">
        <v>365</v>
      </c>
      <c r="C197" s="62" t="s">
        <v>23</v>
      </c>
      <c r="D197" s="49">
        <v>3</v>
      </c>
    </row>
    <row r="198" spans="1:4" x14ac:dyDescent="0.25">
      <c r="A198" s="62" t="s">
        <v>59</v>
      </c>
      <c r="B198" s="62" t="s">
        <v>365</v>
      </c>
      <c r="C198" s="62" t="s">
        <v>24</v>
      </c>
      <c r="D198" s="49">
        <v>3</v>
      </c>
    </row>
    <row r="199" spans="1:4" x14ac:dyDescent="0.25">
      <c r="A199" s="62" t="s">
        <v>59</v>
      </c>
      <c r="B199" s="62" t="s">
        <v>365</v>
      </c>
      <c r="C199" s="62" t="s">
        <v>25</v>
      </c>
      <c r="D199" s="49">
        <v>3</v>
      </c>
    </row>
    <row r="200" spans="1:4" x14ac:dyDescent="0.25">
      <c r="A200" s="62" t="s">
        <v>59</v>
      </c>
      <c r="B200" s="62" t="s">
        <v>365</v>
      </c>
      <c r="C200" s="62" t="s">
        <v>26</v>
      </c>
      <c r="D200" s="49">
        <v>3</v>
      </c>
    </row>
    <row r="201" spans="1:4" x14ac:dyDescent="0.25">
      <c r="A201" s="62" t="s">
        <v>59</v>
      </c>
      <c r="B201" s="62" t="s">
        <v>365</v>
      </c>
      <c r="C201" s="62" t="s">
        <v>27</v>
      </c>
      <c r="D201" s="49">
        <v>1</v>
      </c>
    </row>
    <row r="202" spans="1:4" x14ac:dyDescent="0.25">
      <c r="A202" s="62" t="s">
        <v>59</v>
      </c>
      <c r="B202" s="62" t="s">
        <v>365</v>
      </c>
      <c r="C202" s="62" t="s">
        <v>28</v>
      </c>
      <c r="D202" s="49">
        <v>1</v>
      </c>
    </row>
    <row r="203" spans="1:4" x14ac:dyDescent="0.25">
      <c r="A203" s="62" t="s">
        <v>59</v>
      </c>
      <c r="B203" s="62" t="s">
        <v>365</v>
      </c>
      <c r="C203" s="62" t="s">
        <v>29</v>
      </c>
      <c r="D203" s="49">
        <v>1</v>
      </c>
    </row>
    <row r="204" spans="1:4" x14ac:dyDescent="0.25">
      <c r="A204" s="62" t="s">
        <v>59</v>
      </c>
      <c r="B204" s="62" t="s">
        <v>365</v>
      </c>
      <c r="C204" s="62" t="s">
        <v>30</v>
      </c>
      <c r="D204" s="49">
        <v>1</v>
      </c>
    </row>
    <row r="205" spans="1:4" x14ac:dyDescent="0.25">
      <c r="A205" s="62" t="s">
        <v>55</v>
      </c>
      <c r="B205" s="62" t="s">
        <v>54</v>
      </c>
      <c r="C205" s="62" t="s">
        <v>19</v>
      </c>
      <c r="D205" s="49">
        <v>1</v>
      </c>
    </row>
    <row r="206" spans="1:4" x14ac:dyDescent="0.25">
      <c r="A206" s="62" t="s">
        <v>55</v>
      </c>
      <c r="B206" s="62" t="s">
        <v>54</v>
      </c>
      <c r="C206" s="62" t="s">
        <v>20</v>
      </c>
      <c r="D206" s="49">
        <v>1</v>
      </c>
    </row>
    <row r="207" spans="1:4" x14ac:dyDescent="0.25">
      <c r="A207" s="62" t="s">
        <v>55</v>
      </c>
      <c r="B207" s="62" t="s">
        <v>54</v>
      </c>
      <c r="C207" s="62" t="s">
        <v>21</v>
      </c>
      <c r="D207" s="49">
        <v>3</v>
      </c>
    </row>
    <row r="208" spans="1:4" x14ac:dyDescent="0.25">
      <c r="A208" s="62" t="s">
        <v>55</v>
      </c>
      <c r="B208" s="62" t="s">
        <v>54</v>
      </c>
      <c r="C208" s="62" t="s">
        <v>22</v>
      </c>
      <c r="D208" s="49">
        <v>3</v>
      </c>
    </row>
    <row r="209" spans="1:4" x14ac:dyDescent="0.25">
      <c r="A209" s="62" t="s">
        <v>55</v>
      </c>
      <c r="B209" s="62" t="s">
        <v>54</v>
      </c>
      <c r="C209" s="62" t="s">
        <v>23</v>
      </c>
      <c r="D209" s="49">
        <v>3</v>
      </c>
    </row>
    <row r="210" spans="1:4" x14ac:dyDescent="0.25">
      <c r="A210" s="62" t="s">
        <v>55</v>
      </c>
      <c r="B210" s="62" t="s">
        <v>54</v>
      </c>
      <c r="C210" s="62" t="s">
        <v>24</v>
      </c>
      <c r="D210" s="49">
        <v>3</v>
      </c>
    </row>
    <row r="211" spans="1:4" x14ac:dyDescent="0.25">
      <c r="A211" s="62" t="s">
        <v>55</v>
      </c>
      <c r="B211" s="62" t="s">
        <v>54</v>
      </c>
      <c r="C211" s="62" t="s">
        <v>25</v>
      </c>
      <c r="D211" s="49">
        <v>3</v>
      </c>
    </row>
    <row r="212" spans="1:4" x14ac:dyDescent="0.25">
      <c r="A212" s="62" t="s">
        <v>55</v>
      </c>
      <c r="B212" s="62" t="s">
        <v>54</v>
      </c>
      <c r="C212" s="62" t="s">
        <v>26</v>
      </c>
      <c r="D212" s="49">
        <v>3</v>
      </c>
    </row>
    <row r="213" spans="1:4" x14ac:dyDescent="0.25">
      <c r="A213" s="62" t="s">
        <v>55</v>
      </c>
      <c r="B213" s="62" t="s">
        <v>54</v>
      </c>
      <c r="C213" s="62" t="s">
        <v>27</v>
      </c>
      <c r="D213" s="49">
        <v>1</v>
      </c>
    </row>
    <row r="214" spans="1:4" x14ac:dyDescent="0.25">
      <c r="A214" s="62" t="s">
        <v>55</v>
      </c>
      <c r="B214" s="62" t="s">
        <v>54</v>
      </c>
      <c r="C214" s="62" t="s">
        <v>28</v>
      </c>
      <c r="D214" s="49">
        <v>1</v>
      </c>
    </row>
    <row r="215" spans="1:4" x14ac:dyDescent="0.25">
      <c r="A215" s="62" t="s">
        <v>55</v>
      </c>
      <c r="B215" s="62" t="s">
        <v>54</v>
      </c>
      <c r="C215" s="62" t="s">
        <v>29</v>
      </c>
      <c r="D215" s="49">
        <v>1</v>
      </c>
    </row>
    <row r="216" spans="1:4" x14ac:dyDescent="0.25">
      <c r="A216" s="62" t="s">
        <v>55</v>
      </c>
      <c r="B216" s="62" t="s">
        <v>54</v>
      </c>
      <c r="C216" s="62" t="s">
        <v>30</v>
      </c>
      <c r="D216" s="49">
        <v>1</v>
      </c>
    </row>
    <row r="217" spans="1:4" x14ac:dyDescent="0.25">
      <c r="A217" s="62" t="s">
        <v>54</v>
      </c>
      <c r="B217" s="62" t="s">
        <v>50</v>
      </c>
      <c r="C217" s="62" t="s">
        <v>19</v>
      </c>
      <c r="D217" s="49">
        <v>1</v>
      </c>
    </row>
    <row r="218" spans="1:4" x14ac:dyDescent="0.25">
      <c r="A218" s="62" t="s">
        <v>54</v>
      </c>
      <c r="B218" s="62" t="s">
        <v>50</v>
      </c>
      <c r="C218" s="62" t="s">
        <v>20</v>
      </c>
      <c r="D218" s="49">
        <v>1</v>
      </c>
    </row>
    <row r="219" spans="1:4" x14ac:dyDescent="0.25">
      <c r="A219" s="62" t="s">
        <v>54</v>
      </c>
      <c r="B219" s="62" t="s">
        <v>50</v>
      </c>
      <c r="C219" s="62" t="s">
        <v>21</v>
      </c>
      <c r="D219" s="49">
        <v>3</v>
      </c>
    </row>
    <row r="220" spans="1:4" x14ac:dyDescent="0.25">
      <c r="A220" s="62" t="s">
        <v>54</v>
      </c>
      <c r="B220" s="62" t="s">
        <v>50</v>
      </c>
      <c r="C220" s="62" t="s">
        <v>22</v>
      </c>
      <c r="D220" s="49">
        <v>3</v>
      </c>
    </row>
    <row r="221" spans="1:4" x14ac:dyDescent="0.25">
      <c r="A221" s="62" t="s">
        <v>54</v>
      </c>
      <c r="B221" s="62" t="s">
        <v>50</v>
      </c>
      <c r="C221" s="62" t="s">
        <v>23</v>
      </c>
      <c r="D221" s="49">
        <v>3</v>
      </c>
    </row>
    <row r="222" spans="1:4" x14ac:dyDescent="0.25">
      <c r="A222" s="62" t="s">
        <v>54</v>
      </c>
      <c r="B222" s="62" t="s">
        <v>50</v>
      </c>
      <c r="C222" s="62" t="s">
        <v>24</v>
      </c>
      <c r="D222" s="49">
        <v>3</v>
      </c>
    </row>
    <row r="223" spans="1:4" x14ac:dyDescent="0.25">
      <c r="A223" s="62" t="s">
        <v>54</v>
      </c>
      <c r="B223" s="62" t="s">
        <v>50</v>
      </c>
      <c r="C223" s="62" t="s">
        <v>25</v>
      </c>
      <c r="D223" s="49">
        <v>3</v>
      </c>
    </row>
    <row r="224" spans="1:4" x14ac:dyDescent="0.25">
      <c r="A224" s="62" t="s">
        <v>54</v>
      </c>
      <c r="B224" s="62" t="s">
        <v>50</v>
      </c>
      <c r="C224" s="62" t="s">
        <v>26</v>
      </c>
      <c r="D224" s="49">
        <v>3</v>
      </c>
    </row>
    <row r="225" spans="1:4" x14ac:dyDescent="0.25">
      <c r="A225" s="62" t="s">
        <v>54</v>
      </c>
      <c r="B225" s="62" t="s">
        <v>50</v>
      </c>
      <c r="C225" s="62" t="s">
        <v>27</v>
      </c>
      <c r="D225" s="49">
        <v>1</v>
      </c>
    </row>
    <row r="226" spans="1:4" x14ac:dyDescent="0.25">
      <c r="A226" s="62" t="s">
        <v>54</v>
      </c>
      <c r="B226" s="62" t="s">
        <v>50</v>
      </c>
      <c r="C226" s="62" t="s">
        <v>28</v>
      </c>
      <c r="D226" s="49">
        <v>1</v>
      </c>
    </row>
    <row r="227" spans="1:4" x14ac:dyDescent="0.25">
      <c r="A227" s="62" t="s">
        <v>54</v>
      </c>
      <c r="B227" s="62" t="s">
        <v>50</v>
      </c>
      <c r="C227" s="62" t="s">
        <v>29</v>
      </c>
      <c r="D227" s="49">
        <v>1</v>
      </c>
    </row>
    <row r="228" spans="1:4" x14ac:dyDescent="0.25">
      <c r="A228" s="62" t="s">
        <v>54</v>
      </c>
      <c r="B228" s="62" t="s">
        <v>50</v>
      </c>
      <c r="C228" s="62" t="s">
        <v>30</v>
      </c>
      <c r="D228" s="49">
        <v>1</v>
      </c>
    </row>
    <row r="229" spans="1:4" x14ac:dyDescent="0.25">
      <c r="A229" s="62" t="s">
        <v>56</v>
      </c>
      <c r="B229" s="62" t="s">
        <v>10</v>
      </c>
      <c r="C229" s="62" t="s">
        <v>19</v>
      </c>
      <c r="D229" s="49">
        <v>1</v>
      </c>
    </row>
    <row r="230" spans="1:4" x14ac:dyDescent="0.25">
      <c r="A230" s="62" t="s">
        <v>56</v>
      </c>
      <c r="B230" s="62" t="s">
        <v>10</v>
      </c>
      <c r="C230" s="62" t="s">
        <v>20</v>
      </c>
      <c r="D230" s="49">
        <v>1</v>
      </c>
    </row>
    <row r="231" spans="1:4" x14ac:dyDescent="0.25">
      <c r="A231" s="62" t="s">
        <v>56</v>
      </c>
      <c r="B231" s="62" t="s">
        <v>10</v>
      </c>
      <c r="C231" s="62" t="s">
        <v>21</v>
      </c>
      <c r="D231" s="49">
        <v>3</v>
      </c>
    </row>
    <row r="232" spans="1:4" x14ac:dyDescent="0.25">
      <c r="A232" s="62" t="s">
        <v>56</v>
      </c>
      <c r="B232" s="62" t="s">
        <v>10</v>
      </c>
      <c r="C232" s="62" t="s">
        <v>22</v>
      </c>
      <c r="D232" s="49">
        <v>3</v>
      </c>
    </row>
    <row r="233" spans="1:4" x14ac:dyDescent="0.25">
      <c r="A233" s="62" t="s">
        <v>56</v>
      </c>
      <c r="B233" s="62" t="s">
        <v>10</v>
      </c>
      <c r="C233" s="62" t="s">
        <v>23</v>
      </c>
      <c r="D233" s="49">
        <v>3</v>
      </c>
    </row>
    <row r="234" spans="1:4" x14ac:dyDescent="0.25">
      <c r="A234" s="62" t="s">
        <v>56</v>
      </c>
      <c r="B234" s="62" t="s">
        <v>10</v>
      </c>
      <c r="C234" s="62" t="s">
        <v>24</v>
      </c>
      <c r="D234" s="49">
        <v>3</v>
      </c>
    </row>
    <row r="235" spans="1:4" x14ac:dyDescent="0.25">
      <c r="A235" s="62" t="s">
        <v>56</v>
      </c>
      <c r="B235" s="62" t="s">
        <v>10</v>
      </c>
      <c r="C235" s="62" t="s">
        <v>25</v>
      </c>
      <c r="D235" s="49">
        <v>3</v>
      </c>
    </row>
    <row r="236" spans="1:4" x14ac:dyDescent="0.25">
      <c r="A236" s="62" t="s">
        <v>56</v>
      </c>
      <c r="B236" s="62" t="s">
        <v>10</v>
      </c>
      <c r="C236" s="62" t="s">
        <v>26</v>
      </c>
      <c r="D236" s="49">
        <v>3</v>
      </c>
    </row>
    <row r="237" spans="1:4" x14ac:dyDescent="0.25">
      <c r="A237" s="62" t="s">
        <v>56</v>
      </c>
      <c r="B237" s="62" t="s">
        <v>10</v>
      </c>
      <c r="C237" s="62" t="s">
        <v>27</v>
      </c>
      <c r="D237" s="49">
        <v>1</v>
      </c>
    </row>
    <row r="238" spans="1:4" x14ac:dyDescent="0.25">
      <c r="A238" s="62" t="s">
        <v>56</v>
      </c>
      <c r="B238" s="62" t="s">
        <v>10</v>
      </c>
      <c r="C238" s="62" t="s">
        <v>28</v>
      </c>
      <c r="D238" s="49">
        <v>1</v>
      </c>
    </row>
    <row r="239" spans="1:4" x14ac:dyDescent="0.25">
      <c r="A239" s="62" t="s">
        <v>56</v>
      </c>
      <c r="B239" s="62" t="s">
        <v>10</v>
      </c>
      <c r="C239" s="62" t="s">
        <v>29</v>
      </c>
      <c r="D239" s="49">
        <v>1</v>
      </c>
    </row>
    <row r="240" spans="1:4" x14ac:dyDescent="0.25">
      <c r="A240" s="62" t="s">
        <v>56</v>
      </c>
      <c r="B240" s="62" t="s">
        <v>10</v>
      </c>
      <c r="C240" s="62" t="s">
        <v>30</v>
      </c>
      <c r="D240" s="49">
        <v>1</v>
      </c>
    </row>
    <row r="241" spans="1:4" x14ac:dyDescent="0.25">
      <c r="A241" s="62" t="s">
        <v>57</v>
      </c>
      <c r="B241" s="62" t="s">
        <v>368</v>
      </c>
      <c r="C241" s="62" t="s">
        <v>19</v>
      </c>
      <c r="D241" s="49">
        <v>1</v>
      </c>
    </row>
    <row r="242" spans="1:4" x14ac:dyDescent="0.25">
      <c r="A242" s="62" t="s">
        <v>57</v>
      </c>
      <c r="B242" s="62" t="s">
        <v>368</v>
      </c>
      <c r="C242" s="62" t="s">
        <v>20</v>
      </c>
      <c r="D242" s="49">
        <v>1</v>
      </c>
    </row>
    <row r="243" spans="1:4" x14ac:dyDescent="0.25">
      <c r="A243" s="62" t="s">
        <v>57</v>
      </c>
      <c r="B243" s="62" t="s">
        <v>368</v>
      </c>
      <c r="C243" s="62" t="s">
        <v>21</v>
      </c>
      <c r="D243" s="49">
        <v>3</v>
      </c>
    </row>
    <row r="244" spans="1:4" x14ac:dyDescent="0.25">
      <c r="A244" s="62" t="s">
        <v>57</v>
      </c>
      <c r="B244" s="62" t="s">
        <v>368</v>
      </c>
      <c r="C244" s="62" t="s">
        <v>22</v>
      </c>
      <c r="D244" s="49">
        <v>3</v>
      </c>
    </row>
    <row r="245" spans="1:4" x14ac:dyDescent="0.25">
      <c r="A245" s="62" t="s">
        <v>57</v>
      </c>
      <c r="B245" s="62" t="s">
        <v>368</v>
      </c>
      <c r="C245" s="62" t="s">
        <v>23</v>
      </c>
      <c r="D245" s="49">
        <v>3</v>
      </c>
    </row>
    <row r="246" spans="1:4" x14ac:dyDescent="0.25">
      <c r="A246" s="62" t="s">
        <v>57</v>
      </c>
      <c r="B246" s="62" t="s">
        <v>368</v>
      </c>
      <c r="C246" s="62" t="s">
        <v>24</v>
      </c>
      <c r="D246" s="49">
        <v>3</v>
      </c>
    </row>
    <row r="247" spans="1:4" x14ac:dyDescent="0.25">
      <c r="A247" s="62" t="s">
        <v>57</v>
      </c>
      <c r="B247" s="62" t="s">
        <v>368</v>
      </c>
      <c r="C247" s="62" t="s">
        <v>25</v>
      </c>
      <c r="D247" s="49">
        <v>3</v>
      </c>
    </row>
    <row r="248" spans="1:4" x14ac:dyDescent="0.25">
      <c r="A248" s="62" t="s">
        <v>57</v>
      </c>
      <c r="B248" s="62" t="s">
        <v>368</v>
      </c>
      <c r="C248" s="62" t="s">
        <v>26</v>
      </c>
      <c r="D248" s="49">
        <v>3</v>
      </c>
    </row>
    <row r="249" spans="1:4" x14ac:dyDescent="0.25">
      <c r="A249" s="62" t="s">
        <v>57</v>
      </c>
      <c r="B249" s="62" t="s">
        <v>368</v>
      </c>
      <c r="C249" s="62" t="s">
        <v>27</v>
      </c>
      <c r="D249" s="49">
        <v>1</v>
      </c>
    </row>
    <row r="250" spans="1:4" x14ac:dyDescent="0.25">
      <c r="A250" s="62" t="s">
        <v>57</v>
      </c>
      <c r="B250" s="62" t="s">
        <v>368</v>
      </c>
      <c r="C250" s="62" t="s">
        <v>28</v>
      </c>
      <c r="D250" s="49">
        <v>1</v>
      </c>
    </row>
    <row r="251" spans="1:4" x14ac:dyDescent="0.25">
      <c r="A251" s="62" t="s">
        <v>57</v>
      </c>
      <c r="B251" s="62" t="s">
        <v>368</v>
      </c>
      <c r="C251" s="62" t="s">
        <v>29</v>
      </c>
      <c r="D251" s="49">
        <v>1</v>
      </c>
    </row>
    <row r="252" spans="1:4" x14ac:dyDescent="0.25">
      <c r="A252" s="62" t="s">
        <v>57</v>
      </c>
      <c r="B252" s="62" t="s">
        <v>368</v>
      </c>
      <c r="C252" s="62" t="s">
        <v>30</v>
      </c>
      <c r="D252" s="49">
        <v>1</v>
      </c>
    </row>
    <row r="253" spans="1:4" x14ac:dyDescent="0.25">
      <c r="A253" s="62" t="s">
        <v>10</v>
      </c>
      <c r="B253" s="62" t="s">
        <v>49</v>
      </c>
      <c r="C253" s="62" t="s">
        <v>19</v>
      </c>
      <c r="D253" s="49">
        <v>1</v>
      </c>
    </row>
    <row r="254" spans="1:4" x14ac:dyDescent="0.25">
      <c r="A254" s="62" t="s">
        <v>10</v>
      </c>
      <c r="B254" s="62" t="s">
        <v>49</v>
      </c>
      <c r="C254" s="62" t="s">
        <v>20</v>
      </c>
      <c r="D254" s="49">
        <v>1</v>
      </c>
    </row>
    <row r="255" spans="1:4" x14ac:dyDescent="0.25">
      <c r="A255" s="62" t="s">
        <v>10</v>
      </c>
      <c r="B255" s="62" t="s">
        <v>49</v>
      </c>
      <c r="C255" s="62" t="s">
        <v>21</v>
      </c>
      <c r="D255" s="49">
        <v>3</v>
      </c>
    </row>
    <row r="256" spans="1:4" x14ac:dyDescent="0.25">
      <c r="A256" s="62" t="s">
        <v>10</v>
      </c>
      <c r="B256" s="62" t="s">
        <v>49</v>
      </c>
      <c r="C256" s="62" t="s">
        <v>22</v>
      </c>
      <c r="D256" s="49">
        <v>3</v>
      </c>
    </row>
    <row r="257" spans="1:4" x14ac:dyDescent="0.25">
      <c r="A257" s="62" t="s">
        <v>10</v>
      </c>
      <c r="B257" s="62" t="s">
        <v>49</v>
      </c>
      <c r="C257" s="62" t="s">
        <v>23</v>
      </c>
      <c r="D257" s="49">
        <v>3</v>
      </c>
    </row>
    <row r="258" spans="1:4" x14ac:dyDescent="0.25">
      <c r="A258" s="62" t="s">
        <v>10</v>
      </c>
      <c r="B258" s="62" t="s">
        <v>49</v>
      </c>
      <c r="C258" s="62" t="s">
        <v>24</v>
      </c>
      <c r="D258" s="49">
        <v>3</v>
      </c>
    </row>
    <row r="259" spans="1:4" x14ac:dyDescent="0.25">
      <c r="A259" s="62" t="s">
        <v>10</v>
      </c>
      <c r="B259" s="62" t="s">
        <v>49</v>
      </c>
      <c r="C259" s="62" t="s">
        <v>25</v>
      </c>
      <c r="D259" s="49">
        <v>3</v>
      </c>
    </row>
    <row r="260" spans="1:4" x14ac:dyDescent="0.25">
      <c r="A260" s="62" t="s">
        <v>10</v>
      </c>
      <c r="B260" s="62" t="s">
        <v>49</v>
      </c>
      <c r="C260" s="62" t="s">
        <v>26</v>
      </c>
      <c r="D260" s="49">
        <v>3</v>
      </c>
    </row>
    <row r="261" spans="1:4" x14ac:dyDescent="0.25">
      <c r="A261" s="62" t="s">
        <v>10</v>
      </c>
      <c r="B261" s="62" t="s">
        <v>49</v>
      </c>
      <c r="C261" s="62" t="s">
        <v>27</v>
      </c>
      <c r="D261" s="49">
        <v>1</v>
      </c>
    </row>
    <row r="262" spans="1:4" x14ac:dyDescent="0.25">
      <c r="A262" s="62" t="s">
        <v>10</v>
      </c>
      <c r="B262" s="62" t="s">
        <v>49</v>
      </c>
      <c r="C262" s="62" t="s">
        <v>28</v>
      </c>
      <c r="D262" s="49">
        <v>1</v>
      </c>
    </row>
    <row r="263" spans="1:4" x14ac:dyDescent="0.25">
      <c r="A263" s="62" t="s">
        <v>10</v>
      </c>
      <c r="B263" s="62" t="s">
        <v>49</v>
      </c>
      <c r="C263" s="62" t="s">
        <v>29</v>
      </c>
      <c r="D263" s="49">
        <v>1</v>
      </c>
    </row>
    <row r="264" spans="1:4" x14ac:dyDescent="0.25">
      <c r="A264" s="62" t="s">
        <v>10</v>
      </c>
      <c r="B264" s="62" t="s">
        <v>49</v>
      </c>
      <c r="C264" s="62" t="s">
        <v>30</v>
      </c>
      <c r="D264" s="49">
        <v>1</v>
      </c>
    </row>
    <row r="265" spans="1:4" x14ac:dyDescent="0.25">
      <c r="A265" s="62" t="s">
        <v>49</v>
      </c>
      <c r="B265" s="62" t="s">
        <v>34</v>
      </c>
      <c r="C265" s="62" t="s">
        <v>19</v>
      </c>
      <c r="D265" s="49">
        <v>1</v>
      </c>
    </row>
    <row r="266" spans="1:4" x14ac:dyDescent="0.25">
      <c r="A266" s="62" t="s">
        <v>49</v>
      </c>
      <c r="B266" s="62" t="s">
        <v>34</v>
      </c>
      <c r="C266" s="62" t="s">
        <v>20</v>
      </c>
      <c r="D266" s="49">
        <v>1</v>
      </c>
    </row>
    <row r="267" spans="1:4" x14ac:dyDescent="0.25">
      <c r="A267" s="62" t="s">
        <v>49</v>
      </c>
      <c r="B267" s="62" t="s">
        <v>34</v>
      </c>
      <c r="C267" s="62" t="s">
        <v>21</v>
      </c>
      <c r="D267" s="49">
        <v>3</v>
      </c>
    </row>
    <row r="268" spans="1:4" x14ac:dyDescent="0.25">
      <c r="A268" s="62" t="s">
        <v>49</v>
      </c>
      <c r="B268" s="62" t="s">
        <v>34</v>
      </c>
      <c r="C268" s="62" t="s">
        <v>22</v>
      </c>
      <c r="D268" s="49">
        <v>3</v>
      </c>
    </row>
    <row r="269" spans="1:4" x14ac:dyDescent="0.25">
      <c r="A269" s="62" t="s">
        <v>49</v>
      </c>
      <c r="B269" s="62" t="s">
        <v>34</v>
      </c>
      <c r="C269" s="62" t="s">
        <v>23</v>
      </c>
      <c r="D269" s="49">
        <v>3</v>
      </c>
    </row>
    <row r="270" spans="1:4" x14ac:dyDescent="0.25">
      <c r="A270" s="62" t="s">
        <v>49</v>
      </c>
      <c r="B270" s="62" t="s">
        <v>34</v>
      </c>
      <c r="C270" s="62" t="s">
        <v>24</v>
      </c>
      <c r="D270" s="49">
        <v>3</v>
      </c>
    </row>
    <row r="271" spans="1:4" x14ac:dyDescent="0.25">
      <c r="A271" s="62" t="s">
        <v>49</v>
      </c>
      <c r="B271" s="62" t="s">
        <v>34</v>
      </c>
      <c r="C271" s="62" t="s">
        <v>25</v>
      </c>
      <c r="D271" s="49">
        <v>3</v>
      </c>
    </row>
    <row r="272" spans="1:4" x14ac:dyDescent="0.25">
      <c r="A272" s="62" t="s">
        <v>49</v>
      </c>
      <c r="B272" s="62" t="s">
        <v>34</v>
      </c>
      <c r="C272" s="62" t="s">
        <v>26</v>
      </c>
      <c r="D272" s="49">
        <v>3</v>
      </c>
    </row>
    <row r="273" spans="1:4" x14ac:dyDescent="0.25">
      <c r="A273" s="62" t="s">
        <v>49</v>
      </c>
      <c r="B273" s="62" t="s">
        <v>34</v>
      </c>
      <c r="C273" s="62" t="s">
        <v>27</v>
      </c>
      <c r="D273" s="49">
        <v>1</v>
      </c>
    </row>
    <row r="274" spans="1:4" x14ac:dyDescent="0.25">
      <c r="A274" s="62" t="s">
        <v>49</v>
      </c>
      <c r="B274" s="62" t="s">
        <v>34</v>
      </c>
      <c r="C274" s="62" t="s">
        <v>28</v>
      </c>
      <c r="D274" s="49">
        <v>1</v>
      </c>
    </row>
    <row r="275" spans="1:4" x14ac:dyDescent="0.25">
      <c r="A275" s="62" t="s">
        <v>49</v>
      </c>
      <c r="B275" s="62" t="s">
        <v>34</v>
      </c>
      <c r="C275" s="62" t="s">
        <v>29</v>
      </c>
      <c r="D275" s="49">
        <v>1</v>
      </c>
    </row>
    <row r="276" spans="1:4" x14ac:dyDescent="0.25">
      <c r="A276" s="62" t="s">
        <v>49</v>
      </c>
      <c r="B276" s="62" t="s">
        <v>34</v>
      </c>
      <c r="C276" s="62" t="s">
        <v>30</v>
      </c>
      <c r="D276" s="49">
        <v>1</v>
      </c>
    </row>
    <row r="277" spans="1:4" x14ac:dyDescent="0.25">
      <c r="A277" s="62" t="s">
        <v>50</v>
      </c>
      <c r="B277" s="62" t="s">
        <v>49</v>
      </c>
      <c r="C277" s="62" t="s">
        <v>19</v>
      </c>
      <c r="D277" s="49">
        <v>1</v>
      </c>
    </row>
    <row r="278" spans="1:4" x14ac:dyDescent="0.25">
      <c r="A278" s="62" t="s">
        <v>50</v>
      </c>
      <c r="B278" s="62" t="s">
        <v>49</v>
      </c>
      <c r="C278" s="62" t="s">
        <v>20</v>
      </c>
      <c r="D278" s="49">
        <v>1</v>
      </c>
    </row>
    <row r="279" spans="1:4" x14ac:dyDescent="0.25">
      <c r="A279" s="62" t="s">
        <v>50</v>
      </c>
      <c r="B279" s="62" t="s">
        <v>49</v>
      </c>
      <c r="C279" s="62" t="s">
        <v>21</v>
      </c>
      <c r="D279" s="49">
        <v>3</v>
      </c>
    </row>
    <row r="280" spans="1:4" x14ac:dyDescent="0.25">
      <c r="A280" s="62" t="s">
        <v>50</v>
      </c>
      <c r="B280" s="62" t="s">
        <v>49</v>
      </c>
      <c r="C280" s="62" t="s">
        <v>22</v>
      </c>
      <c r="D280" s="49">
        <v>3</v>
      </c>
    </row>
    <row r="281" spans="1:4" x14ac:dyDescent="0.25">
      <c r="A281" s="62" t="s">
        <v>50</v>
      </c>
      <c r="B281" s="62" t="s">
        <v>49</v>
      </c>
      <c r="C281" s="62" t="s">
        <v>23</v>
      </c>
      <c r="D281" s="49">
        <v>3</v>
      </c>
    </row>
    <row r="282" spans="1:4" x14ac:dyDescent="0.25">
      <c r="A282" s="62" t="s">
        <v>50</v>
      </c>
      <c r="B282" s="62" t="s">
        <v>49</v>
      </c>
      <c r="C282" s="62" t="s">
        <v>24</v>
      </c>
      <c r="D282" s="49">
        <v>3</v>
      </c>
    </row>
    <row r="283" spans="1:4" x14ac:dyDescent="0.25">
      <c r="A283" s="62" t="s">
        <v>50</v>
      </c>
      <c r="B283" s="62" t="s">
        <v>49</v>
      </c>
      <c r="C283" s="62" t="s">
        <v>25</v>
      </c>
      <c r="D283" s="49">
        <v>3</v>
      </c>
    </row>
    <row r="284" spans="1:4" x14ac:dyDescent="0.25">
      <c r="A284" s="62" t="s">
        <v>50</v>
      </c>
      <c r="B284" s="62" t="s">
        <v>49</v>
      </c>
      <c r="C284" s="62" t="s">
        <v>26</v>
      </c>
      <c r="D284" s="49">
        <v>3</v>
      </c>
    </row>
    <row r="285" spans="1:4" x14ac:dyDescent="0.25">
      <c r="A285" s="62" t="s">
        <v>50</v>
      </c>
      <c r="B285" s="62" t="s">
        <v>49</v>
      </c>
      <c r="C285" s="62" t="s">
        <v>27</v>
      </c>
      <c r="D285" s="49">
        <v>1</v>
      </c>
    </row>
    <row r="286" spans="1:4" x14ac:dyDescent="0.25">
      <c r="A286" s="62" t="s">
        <v>50</v>
      </c>
      <c r="B286" s="62" t="s">
        <v>49</v>
      </c>
      <c r="C286" s="62" t="s">
        <v>28</v>
      </c>
      <c r="D286" s="49">
        <v>1</v>
      </c>
    </row>
    <row r="287" spans="1:4" x14ac:dyDescent="0.25">
      <c r="A287" s="62" t="s">
        <v>50</v>
      </c>
      <c r="B287" s="62" t="s">
        <v>49</v>
      </c>
      <c r="C287" s="62" t="s">
        <v>29</v>
      </c>
      <c r="D287" s="49">
        <v>1</v>
      </c>
    </row>
    <row r="288" spans="1:4" x14ac:dyDescent="0.25">
      <c r="A288" s="62" t="s">
        <v>50</v>
      </c>
      <c r="B288" s="62" t="s">
        <v>49</v>
      </c>
      <c r="C288" s="62" t="s">
        <v>30</v>
      </c>
      <c r="D288" s="49">
        <v>1</v>
      </c>
    </row>
    <row r="289" spans="1:4" x14ac:dyDescent="0.25">
      <c r="A289" s="62" t="s">
        <v>368</v>
      </c>
      <c r="B289" s="62" t="s">
        <v>371</v>
      </c>
      <c r="C289" s="62" t="s">
        <v>19</v>
      </c>
      <c r="D289" s="49">
        <v>1</v>
      </c>
    </row>
    <row r="290" spans="1:4" x14ac:dyDescent="0.25">
      <c r="A290" s="62" t="s">
        <v>368</v>
      </c>
      <c r="B290" s="62" t="s">
        <v>371</v>
      </c>
      <c r="C290" s="62" t="s">
        <v>20</v>
      </c>
      <c r="D290" s="49">
        <v>1</v>
      </c>
    </row>
    <row r="291" spans="1:4" x14ac:dyDescent="0.25">
      <c r="A291" s="62" t="s">
        <v>368</v>
      </c>
      <c r="B291" s="62" t="s">
        <v>371</v>
      </c>
      <c r="C291" s="62" t="s">
        <v>21</v>
      </c>
      <c r="D291" s="49">
        <v>3</v>
      </c>
    </row>
    <row r="292" spans="1:4" x14ac:dyDescent="0.25">
      <c r="A292" s="62" t="s">
        <v>368</v>
      </c>
      <c r="B292" s="62" t="s">
        <v>371</v>
      </c>
      <c r="C292" s="62" t="s">
        <v>22</v>
      </c>
      <c r="D292" s="49">
        <v>3</v>
      </c>
    </row>
    <row r="293" spans="1:4" x14ac:dyDescent="0.25">
      <c r="A293" s="62" t="s">
        <v>368</v>
      </c>
      <c r="B293" s="62" t="s">
        <v>371</v>
      </c>
      <c r="C293" s="62" t="s">
        <v>23</v>
      </c>
      <c r="D293" s="49">
        <v>3</v>
      </c>
    </row>
    <row r="294" spans="1:4" x14ac:dyDescent="0.25">
      <c r="A294" s="62" t="s">
        <v>368</v>
      </c>
      <c r="B294" s="62" t="s">
        <v>371</v>
      </c>
      <c r="C294" s="62" t="s">
        <v>24</v>
      </c>
      <c r="D294" s="49">
        <v>3</v>
      </c>
    </row>
    <row r="295" spans="1:4" x14ac:dyDescent="0.25">
      <c r="A295" s="62" t="s">
        <v>368</v>
      </c>
      <c r="B295" s="62" t="s">
        <v>371</v>
      </c>
      <c r="C295" s="62" t="s">
        <v>25</v>
      </c>
      <c r="D295" s="49">
        <v>3</v>
      </c>
    </row>
    <row r="296" spans="1:4" x14ac:dyDescent="0.25">
      <c r="A296" s="62" t="s">
        <v>368</v>
      </c>
      <c r="B296" s="62" t="s">
        <v>371</v>
      </c>
      <c r="C296" s="62" t="s">
        <v>26</v>
      </c>
      <c r="D296" s="49">
        <v>3</v>
      </c>
    </row>
    <row r="297" spans="1:4" x14ac:dyDescent="0.25">
      <c r="A297" s="62" t="s">
        <v>368</v>
      </c>
      <c r="B297" s="62" t="s">
        <v>371</v>
      </c>
      <c r="C297" s="62" t="s">
        <v>27</v>
      </c>
      <c r="D297" s="49">
        <v>1</v>
      </c>
    </row>
    <row r="298" spans="1:4" x14ac:dyDescent="0.25">
      <c r="A298" s="62" t="s">
        <v>368</v>
      </c>
      <c r="B298" s="62" t="s">
        <v>371</v>
      </c>
      <c r="C298" s="62" t="s">
        <v>28</v>
      </c>
      <c r="D298" s="49">
        <v>1</v>
      </c>
    </row>
    <row r="299" spans="1:4" x14ac:dyDescent="0.25">
      <c r="A299" s="62" t="s">
        <v>368</v>
      </c>
      <c r="B299" s="62" t="s">
        <v>371</v>
      </c>
      <c r="C299" s="62" t="s">
        <v>29</v>
      </c>
      <c r="D299" s="49">
        <v>1</v>
      </c>
    </row>
    <row r="300" spans="1:4" x14ac:dyDescent="0.25">
      <c r="A300" s="62" t="s">
        <v>368</v>
      </c>
      <c r="B300" s="62" t="s">
        <v>371</v>
      </c>
      <c r="C300" s="62" t="s">
        <v>30</v>
      </c>
      <c r="D300" s="49">
        <v>1</v>
      </c>
    </row>
    <row r="301" spans="1:4" x14ac:dyDescent="0.25">
      <c r="A301" s="62" t="s">
        <v>371</v>
      </c>
      <c r="B301" s="62" t="s">
        <v>56</v>
      </c>
      <c r="C301" s="62" t="s">
        <v>19</v>
      </c>
      <c r="D301" s="49">
        <v>1</v>
      </c>
    </row>
    <row r="302" spans="1:4" x14ac:dyDescent="0.25">
      <c r="A302" s="62" t="s">
        <v>371</v>
      </c>
      <c r="B302" s="62" t="s">
        <v>56</v>
      </c>
      <c r="C302" s="62" t="s">
        <v>20</v>
      </c>
      <c r="D302" s="49">
        <v>1</v>
      </c>
    </row>
    <row r="303" spans="1:4" x14ac:dyDescent="0.25">
      <c r="A303" s="62" t="s">
        <v>371</v>
      </c>
      <c r="B303" s="62" t="s">
        <v>56</v>
      </c>
      <c r="C303" s="62" t="s">
        <v>21</v>
      </c>
      <c r="D303" s="49">
        <v>3</v>
      </c>
    </row>
    <row r="304" spans="1:4" x14ac:dyDescent="0.25">
      <c r="A304" s="62" t="s">
        <v>371</v>
      </c>
      <c r="B304" s="62" t="s">
        <v>56</v>
      </c>
      <c r="C304" s="62" t="s">
        <v>22</v>
      </c>
      <c r="D304" s="49">
        <v>3</v>
      </c>
    </row>
    <row r="305" spans="1:4" x14ac:dyDescent="0.25">
      <c r="A305" s="62" t="s">
        <v>371</v>
      </c>
      <c r="B305" s="62" t="s">
        <v>56</v>
      </c>
      <c r="C305" s="62" t="s">
        <v>23</v>
      </c>
      <c r="D305" s="49">
        <v>3</v>
      </c>
    </row>
    <row r="306" spans="1:4" x14ac:dyDescent="0.25">
      <c r="A306" s="62" t="s">
        <v>371</v>
      </c>
      <c r="B306" s="62" t="s">
        <v>56</v>
      </c>
      <c r="C306" s="62" t="s">
        <v>24</v>
      </c>
      <c r="D306" s="49">
        <v>3</v>
      </c>
    </row>
    <row r="307" spans="1:4" x14ac:dyDescent="0.25">
      <c r="A307" s="62" t="s">
        <v>371</v>
      </c>
      <c r="B307" s="62" t="s">
        <v>56</v>
      </c>
      <c r="C307" s="62" t="s">
        <v>25</v>
      </c>
      <c r="D307" s="49">
        <v>3</v>
      </c>
    </row>
    <row r="308" spans="1:4" x14ac:dyDescent="0.25">
      <c r="A308" s="62" t="s">
        <v>371</v>
      </c>
      <c r="B308" s="62" t="s">
        <v>56</v>
      </c>
      <c r="C308" s="62" t="s">
        <v>26</v>
      </c>
      <c r="D308" s="49">
        <v>3</v>
      </c>
    </row>
    <row r="309" spans="1:4" x14ac:dyDescent="0.25">
      <c r="A309" s="62" t="s">
        <v>371</v>
      </c>
      <c r="B309" s="62" t="s">
        <v>56</v>
      </c>
      <c r="C309" s="62" t="s">
        <v>27</v>
      </c>
      <c r="D309" s="49">
        <v>1</v>
      </c>
    </row>
    <row r="310" spans="1:4" x14ac:dyDescent="0.25">
      <c r="A310" s="62" t="s">
        <v>371</v>
      </c>
      <c r="B310" s="62" t="s">
        <v>56</v>
      </c>
      <c r="C310" s="62" t="s">
        <v>28</v>
      </c>
      <c r="D310" s="49">
        <v>1</v>
      </c>
    </row>
    <row r="311" spans="1:4" x14ac:dyDescent="0.25">
      <c r="A311" s="62" t="s">
        <v>371</v>
      </c>
      <c r="B311" s="62" t="s">
        <v>56</v>
      </c>
      <c r="C311" s="62" t="s">
        <v>29</v>
      </c>
      <c r="D311" s="49">
        <v>1</v>
      </c>
    </row>
    <row r="312" spans="1:4" x14ac:dyDescent="0.25">
      <c r="A312" s="62" t="s">
        <v>371</v>
      </c>
      <c r="B312" s="62" t="s">
        <v>56</v>
      </c>
      <c r="C312" s="62" t="s">
        <v>30</v>
      </c>
      <c r="D312" s="49">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V35"/>
  <sheetViews>
    <sheetView showGridLines="0" topLeftCell="A21" zoomScale="70" zoomScaleNormal="70" workbookViewId="0">
      <selection activeCell="M13" sqref="M13"/>
    </sheetView>
  </sheetViews>
  <sheetFormatPr defaultColWidth="9.140625" defaultRowHeight="15" x14ac:dyDescent="0.25"/>
  <cols>
    <col min="1" max="9" width="9.140625" style="22"/>
    <col min="10" max="10" width="22" style="22" customWidth="1"/>
    <col min="11" max="16384" width="9.140625" style="22"/>
  </cols>
  <sheetData>
    <row r="1" spans="1:22" ht="15.75" x14ac:dyDescent="0.25">
      <c r="A1" s="85"/>
      <c r="B1" s="85"/>
      <c r="C1" s="85"/>
      <c r="D1" s="85"/>
      <c r="E1" s="85"/>
      <c r="F1" s="85"/>
      <c r="G1" s="85"/>
      <c r="H1" s="85"/>
      <c r="I1" s="85"/>
      <c r="J1" s="85"/>
    </row>
    <row r="2" spans="1:22" ht="15.75" customHeight="1" x14ac:dyDescent="0.25">
      <c r="A2" s="38"/>
      <c r="B2" s="38"/>
      <c r="C2" s="38"/>
      <c r="D2" s="87" t="s">
        <v>124</v>
      </c>
      <c r="E2" s="87"/>
      <c r="F2" s="87"/>
      <c r="G2" s="87"/>
      <c r="H2" s="87"/>
      <c r="I2" s="87"/>
      <c r="J2" s="87"/>
      <c r="P2" s="87" t="s">
        <v>125</v>
      </c>
      <c r="Q2" s="87"/>
      <c r="R2" s="87"/>
      <c r="S2" s="87"/>
      <c r="T2" s="87"/>
      <c r="U2" s="87"/>
      <c r="V2" s="87"/>
    </row>
    <row r="3" spans="1:22" ht="15.75" customHeight="1" x14ac:dyDescent="0.25">
      <c r="A3" s="35"/>
      <c r="B3" s="35"/>
      <c r="C3" s="35"/>
      <c r="D3" s="35"/>
      <c r="E3" s="35"/>
      <c r="F3" s="35"/>
      <c r="G3" s="35"/>
      <c r="H3" s="35"/>
      <c r="I3" s="35"/>
      <c r="J3" s="35"/>
      <c r="K3" s="35"/>
      <c r="L3" s="35"/>
    </row>
    <row r="4" spans="1:22" ht="15.75" customHeight="1" x14ac:dyDescent="0.25">
      <c r="A4" s="35"/>
      <c r="B4" s="35"/>
      <c r="C4" s="35"/>
      <c r="D4" s="35"/>
      <c r="E4" s="35"/>
      <c r="F4" s="35"/>
      <c r="G4" s="35"/>
      <c r="H4" s="35"/>
      <c r="I4" s="35"/>
      <c r="J4" s="35"/>
      <c r="K4" s="35"/>
      <c r="L4" s="35"/>
    </row>
    <row r="5" spans="1:22" ht="15.75" customHeight="1" x14ac:dyDescent="0.25">
      <c r="A5" s="35"/>
      <c r="B5" s="35"/>
      <c r="C5" s="35"/>
      <c r="D5" s="35"/>
      <c r="E5" s="35"/>
      <c r="F5" s="35"/>
      <c r="G5" s="35"/>
      <c r="H5" s="35"/>
      <c r="I5" s="35"/>
      <c r="J5" s="35"/>
      <c r="K5" s="35"/>
      <c r="L5" s="35"/>
    </row>
    <row r="6" spans="1:22" ht="15.75" customHeight="1" x14ac:dyDescent="0.25">
      <c r="A6" s="35"/>
      <c r="B6" s="35"/>
      <c r="C6" s="35"/>
      <c r="D6" s="35"/>
      <c r="E6" s="35"/>
      <c r="F6"/>
      <c r="G6" s="35"/>
      <c r="H6" s="35"/>
      <c r="I6" s="35"/>
      <c r="J6" s="35"/>
      <c r="K6" s="35"/>
      <c r="L6" s="35"/>
    </row>
    <row r="7" spans="1:22" ht="15.75" customHeight="1" x14ac:dyDescent="0.25">
      <c r="A7" s="35"/>
      <c r="B7" s="35"/>
      <c r="C7" s="35"/>
      <c r="D7" s="35"/>
      <c r="E7" s="35"/>
      <c r="F7" s="35"/>
      <c r="G7" s="35"/>
      <c r="H7" s="35"/>
      <c r="I7" s="35"/>
      <c r="J7" s="35"/>
      <c r="K7" s="35"/>
      <c r="L7" s="35"/>
    </row>
    <row r="8" spans="1:22" ht="15.75" customHeight="1" x14ac:dyDescent="0.25">
      <c r="A8" s="35"/>
      <c r="B8" s="35"/>
      <c r="C8" s="35"/>
      <c r="D8" s="35"/>
      <c r="E8" s="35"/>
      <c r="F8" s="35"/>
      <c r="G8" s="35"/>
      <c r="H8" s="35"/>
      <c r="I8" s="35"/>
      <c r="J8" s="35"/>
      <c r="K8" s="35"/>
      <c r="L8" s="35"/>
    </row>
    <row r="9" spans="1:22" ht="15.75" customHeight="1" x14ac:dyDescent="0.25">
      <c r="A9" s="35"/>
      <c r="B9" s="35"/>
      <c r="C9" s="35"/>
      <c r="D9" s="35"/>
      <c r="E9" s="35"/>
      <c r="F9" s="35"/>
      <c r="G9" s="35"/>
      <c r="H9" s="35"/>
      <c r="I9" s="35"/>
      <c r="J9" s="35"/>
      <c r="K9" s="35"/>
      <c r="L9" s="35"/>
    </row>
    <row r="10" spans="1:22" ht="15.75" customHeight="1" x14ac:dyDescent="0.25">
      <c r="A10" s="35"/>
      <c r="B10" s="35"/>
      <c r="C10" s="35"/>
      <c r="D10" s="35"/>
      <c r="E10" s="35"/>
      <c r="F10" s="35"/>
      <c r="G10" s="35"/>
      <c r="H10" s="35"/>
      <c r="I10" s="35"/>
      <c r="J10" s="35"/>
      <c r="K10" s="35"/>
      <c r="L10" s="35"/>
    </row>
    <row r="11" spans="1:22" ht="15.75" customHeight="1" x14ac:dyDescent="0.25">
      <c r="A11" s="35"/>
      <c r="B11" s="35"/>
      <c r="C11" s="35"/>
      <c r="D11" s="35"/>
      <c r="E11" s="35"/>
      <c r="F11" s="35"/>
      <c r="G11" s="35"/>
      <c r="H11" s="35"/>
      <c r="I11" s="35"/>
      <c r="J11" s="35"/>
      <c r="K11" s="35"/>
      <c r="L11" s="35"/>
    </row>
    <row r="12" spans="1:22" ht="15.75" customHeight="1" x14ac:dyDescent="0.25">
      <c r="A12" s="35"/>
      <c r="B12" s="35"/>
      <c r="C12" s="35"/>
      <c r="D12" s="35"/>
      <c r="E12" s="35"/>
      <c r="F12" s="35"/>
      <c r="G12" s="35"/>
      <c r="H12" s="35"/>
      <c r="I12" s="35"/>
      <c r="J12" s="35"/>
      <c r="K12" s="35"/>
      <c r="L12" s="35"/>
    </row>
    <row r="13" spans="1:22" ht="15.75" customHeight="1" x14ac:dyDescent="0.25">
      <c r="A13" s="35"/>
      <c r="B13" s="35"/>
      <c r="C13" s="35"/>
      <c r="D13" s="35"/>
      <c r="E13" s="35"/>
      <c r="F13" s="35"/>
      <c r="G13" s="35"/>
      <c r="H13" s="35"/>
      <c r="I13" s="35"/>
      <c r="J13" s="35"/>
      <c r="K13" s="35"/>
      <c r="L13" s="35"/>
    </row>
    <row r="14" spans="1:22" ht="15" customHeight="1" x14ac:dyDescent="0.25">
      <c r="A14" s="35"/>
      <c r="B14" s="35"/>
      <c r="C14" s="35"/>
      <c r="D14" s="35"/>
      <c r="E14" s="35"/>
      <c r="F14" s="35"/>
      <c r="G14" s="35"/>
      <c r="H14" s="35"/>
      <c r="I14" s="35"/>
      <c r="J14" s="35"/>
      <c r="K14" s="35"/>
      <c r="L14" s="35"/>
    </row>
    <row r="15" spans="1:22" ht="15" customHeight="1" x14ac:dyDescent="0.25">
      <c r="A15" s="35"/>
      <c r="B15" s="35"/>
      <c r="C15" s="35"/>
      <c r="D15" s="35"/>
      <c r="E15" s="35"/>
      <c r="F15" s="35"/>
      <c r="G15" s="35"/>
      <c r="H15" s="35"/>
      <c r="I15" s="35"/>
      <c r="J15" s="35"/>
      <c r="K15" s="35"/>
      <c r="L15" s="35"/>
    </row>
    <row r="16" spans="1:22" ht="15" customHeight="1" x14ac:dyDescent="0.25">
      <c r="A16" s="35"/>
      <c r="B16" s="35"/>
      <c r="C16" s="35"/>
      <c r="D16" s="35"/>
      <c r="E16" s="35"/>
      <c r="F16" s="35"/>
      <c r="G16" s="35"/>
      <c r="H16" s="35"/>
      <c r="I16" s="35"/>
      <c r="J16" s="35"/>
      <c r="K16" s="35"/>
      <c r="L16" s="35"/>
    </row>
    <row r="17" spans="1:12" ht="15" customHeight="1" x14ac:dyDescent="0.25">
      <c r="A17" s="35"/>
      <c r="B17" s="35"/>
      <c r="C17" s="35"/>
      <c r="D17" s="35"/>
      <c r="E17" s="35"/>
      <c r="F17" s="35"/>
      <c r="G17" s="35"/>
      <c r="H17" s="35"/>
      <c r="I17" s="35"/>
      <c r="J17" s="35"/>
      <c r="K17" s="35"/>
      <c r="L17" s="35"/>
    </row>
    <row r="18" spans="1:12" ht="15" customHeight="1" x14ac:dyDescent="0.25">
      <c r="A18" s="35"/>
      <c r="B18" s="35"/>
      <c r="C18" s="35"/>
      <c r="D18" s="35"/>
      <c r="E18" s="35"/>
      <c r="F18" s="35"/>
      <c r="G18" s="35"/>
      <c r="H18" s="35"/>
      <c r="I18" s="35"/>
      <c r="J18" s="35"/>
      <c r="K18" s="35"/>
      <c r="L18" s="35"/>
    </row>
    <row r="19" spans="1:12" ht="15" customHeight="1" x14ac:dyDescent="0.25">
      <c r="A19" s="35"/>
      <c r="B19" s="35"/>
      <c r="C19" s="35"/>
      <c r="D19" s="35"/>
      <c r="E19" s="35"/>
      <c r="F19" s="35"/>
      <c r="G19" s="35"/>
      <c r="H19" s="35"/>
      <c r="I19" s="35"/>
      <c r="J19" s="35"/>
      <c r="K19" s="35"/>
      <c r="L19" s="35"/>
    </row>
    <row r="20" spans="1:12" ht="15" customHeight="1" x14ac:dyDescent="0.25">
      <c r="A20" s="35"/>
      <c r="B20" s="35"/>
      <c r="C20" s="35"/>
      <c r="D20" s="35"/>
      <c r="E20" s="35"/>
      <c r="F20" s="35"/>
      <c r="G20" s="35"/>
      <c r="H20" s="35"/>
      <c r="I20" s="35"/>
      <c r="J20" s="35"/>
      <c r="K20" s="35"/>
      <c r="L20" s="35"/>
    </row>
    <row r="21" spans="1:12" ht="15" customHeight="1" x14ac:dyDescent="0.25">
      <c r="A21" s="35"/>
      <c r="B21" s="35"/>
      <c r="C21" s="35"/>
      <c r="D21" s="35"/>
      <c r="E21" s="35"/>
      <c r="F21" s="35"/>
      <c r="G21" s="35"/>
      <c r="H21" s="35"/>
      <c r="I21" s="35"/>
      <c r="J21" s="35"/>
      <c r="K21" s="35"/>
      <c r="L21" s="35"/>
    </row>
    <row r="22" spans="1:12" ht="15" customHeight="1" x14ac:dyDescent="0.25">
      <c r="A22" s="35"/>
      <c r="B22" s="35"/>
      <c r="C22" s="35"/>
      <c r="D22" s="35"/>
      <c r="E22" s="35"/>
      <c r="F22" s="35"/>
      <c r="G22" s="35"/>
      <c r="H22" s="35"/>
      <c r="I22" s="35"/>
      <c r="J22" s="35"/>
      <c r="K22" s="35"/>
      <c r="L22" s="35"/>
    </row>
    <row r="23" spans="1:12" ht="15" customHeight="1" x14ac:dyDescent="0.25">
      <c r="A23" s="35"/>
      <c r="B23" s="35"/>
      <c r="C23" s="35"/>
      <c r="D23" s="35"/>
      <c r="E23" s="35"/>
      <c r="F23" s="35"/>
      <c r="G23" s="35"/>
      <c r="H23" s="35"/>
      <c r="I23" s="35"/>
      <c r="J23" s="35"/>
      <c r="K23" s="35"/>
      <c r="L23" s="35"/>
    </row>
    <row r="24" spans="1:12" ht="15" customHeight="1" x14ac:dyDescent="0.25">
      <c r="A24" s="35"/>
      <c r="B24" s="35"/>
      <c r="C24" s="35"/>
      <c r="D24" s="35"/>
      <c r="E24" s="35"/>
      <c r="F24" s="35"/>
      <c r="G24" s="35"/>
      <c r="H24" s="35"/>
      <c r="I24" s="35"/>
      <c r="J24" s="35"/>
      <c r="K24" s="35"/>
      <c r="L24" s="35"/>
    </row>
    <row r="25" spans="1:12" ht="15" customHeight="1" x14ac:dyDescent="0.25">
      <c r="A25" s="35"/>
      <c r="B25" s="35"/>
      <c r="C25" s="35"/>
      <c r="D25" s="35"/>
      <c r="E25" s="35"/>
      <c r="F25" s="35"/>
      <c r="G25" s="35"/>
      <c r="H25" s="35"/>
      <c r="I25" s="35"/>
      <c r="J25" s="35"/>
      <c r="K25" s="35"/>
      <c r="L25" s="35"/>
    </row>
    <row r="26" spans="1:12" ht="15" customHeight="1" x14ac:dyDescent="0.25">
      <c r="A26" s="35"/>
      <c r="B26" s="35"/>
      <c r="C26" s="35"/>
      <c r="D26" s="35"/>
      <c r="E26" s="35"/>
      <c r="F26" s="35"/>
      <c r="G26" s="35"/>
      <c r="H26" s="35"/>
      <c r="I26" s="35"/>
      <c r="J26" s="35"/>
      <c r="K26" s="35"/>
      <c r="L26" s="35"/>
    </row>
    <row r="27" spans="1:12" ht="15" customHeight="1" x14ac:dyDescent="0.25">
      <c r="A27" s="35"/>
      <c r="B27" s="35"/>
      <c r="C27" s="35"/>
      <c r="D27" s="35"/>
      <c r="E27" s="35"/>
      <c r="F27" s="35"/>
      <c r="G27" s="35"/>
      <c r="H27" s="35"/>
      <c r="I27" s="35"/>
      <c r="J27" s="35"/>
      <c r="K27" s="35"/>
      <c r="L27" s="35"/>
    </row>
    <row r="28" spans="1:12" ht="15" customHeight="1" x14ac:dyDescent="0.25">
      <c r="A28" s="35"/>
      <c r="B28" s="35"/>
      <c r="C28" s="35"/>
      <c r="D28" s="35"/>
      <c r="E28" s="35"/>
      <c r="F28" s="35"/>
      <c r="G28" s="35"/>
      <c r="H28" s="35"/>
      <c r="I28" s="35"/>
      <c r="J28" s="35"/>
      <c r="K28" s="35"/>
      <c r="L28" s="35"/>
    </row>
    <row r="29" spans="1:12" ht="15" customHeight="1" x14ac:dyDescent="0.25">
      <c r="A29" s="35"/>
      <c r="B29" s="35"/>
      <c r="C29" s="35"/>
      <c r="D29" s="35"/>
      <c r="E29" s="35"/>
      <c r="F29" s="35"/>
      <c r="G29" s="35"/>
      <c r="H29" s="35"/>
      <c r="I29" s="35"/>
      <c r="J29" s="35"/>
      <c r="K29" s="35"/>
      <c r="L29" s="35"/>
    </row>
    <row r="30" spans="1:12" ht="15" customHeight="1" x14ac:dyDescent="0.25">
      <c r="A30" s="35"/>
      <c r="B30" s="35"/>
      <c r="C30" s="35"/>
      <c r="D30" s="35"/>
      <c r="E30" s="35"/>
      <c r="F30" s="35"/>
      <c r="G30" s="35"/>
      <c r="H30" s="35"/>
      <c r="I30" s="35"/>
      <c r="J30" s="35"/>
      <c r="K30" s="35"/>
      <c r="L30" s="35"/>
    </row>
    <row r="31" spans="1:12" ht="15" customHeight="1" x14ac:dyDescent="0.25">
      <c r="A31" s="35"/>
      <c r="B31" s="35"/>
      <c r="C31" s="35"/>
      <c r="D31" s="35"/>
      <c r="E31" s="35"/>
      <c r="F31" s="35"/>
      <c r="G31" s="35"/>
      <c r="H31" s="35"/>
      <c r="I31" s="35"/>
      <c r="J31" s="35"/>
      <c r="K31" s="35"/>
      <c r="L31" s="35"/>
    </row>
    <row r="32" spans="1:12" ht="15" customHeight="1" x14ac:dyDescent="0.25">
      <c r="A32" s="35"/>
      <c r="B32" s="35"/>
      <c r="C32" s="35"/>
      <c r="D32" s="35"/>
      <c r="E32" s="35"/>
      <c r="F32" s="35"/>
      <c r="G32" s="35"/>
      <c r="H32" s="35"/>
      <c r="I32" s="35"/>
      <c r="J32" s="35"/>
      <c r="K32" s="35"/>
      <c r="L32" s="35"/>
    </row>
    <row r="33" spans="1:12" ht="15" customHeight="1" x14ac:dyDescent="0.25">
      <c r="A33" s="35"/>
      <c r="B33" s="35"/>
      <c r="C33" s="35"/>
      <c r="D33" s="35"/>
      <c r="E33" s="35"/>
      <c r="F33" s="35"/>
      <c r="G33" s="35"/>
      <c r="H33" s="35"/>
      <c r="I33" s="35"/>
      <c r="J33" s="35"/>
      <c r="K33" s="35"/>
      <c r="L33" s="35"/>
    </row>
    <row r="34" spans="1:12" ht="15" customHeight="1" x14ac:dyDescent="0.25">
      <c r="A34" s="35"/>
      <c r="B34" s="35"/>
      <c r="C34" s="35"/>
      <c r="D34" s="35"/>
      <c r="E34" s="35"/>
      <c r="F34" s="35"/>
      <c r="G34" s="35"/>
      <c r="H34" s="35"/>
      <c r="I34" s="35"/>
      <c r="J34" s="35"/>
      <c r="K34" s="35"/>
      <c r="L34" s="35"/>
    </row>
    <row r="35" spans="1:12" ht="15" customHeight="1" x14ac:dyDescent="0.25">
      <c r="A35" s="35"/>
      <c r="B35" s="35"/>
      <c r="C35" s="35"/>
      <c r="D35" s="35"/>
      <c r="E35" s="35"/>
      <c r="F35" s="35"/>
      <c r="G35" s="35"/>
      <c r="H35" s="35"/>
      <c r="I35" s="35"/>
      <c r="J35" s="35"/>
      <c r="K35" s="35"/>
      <c r="L35" s="35"/>
    </row>
  </sheetData>
  <mergeCells count="3">
    <mergeCell ref="A1:J1"/>
    <mergeCell ref="D2:J2"/>
    <mergeCell ref="P2:V2"/>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4"/>
  <sheetViews>
    <sheetView workbookViewId="0">
      <selection activeCell="K26" sqref="K26"/>
    </sheetView>
  </sheetViews>
  <sheetFormatPr defaultColWidth="9.140625" defaultRowHeight="15" x14ac:dyDescent="0.25"/>
  <cols>
    <col min="1" max="16384" width="9.140625" style="4"/>
  </cols>
  <sheetData>
    <row r="1" spans="1:1" x14ac:dyDescent="0.25">
      <c r="A1" s="5" t="s">
        <v>68</v>
      </c>
    </row>
    <row r="2" spans="1:1" x14ac:dyDescent="0.25">
      <c r="A2" s="5" t="s">
        <v>69</v>
      </c>
    </row>
    <row r="3" spans="1:1" x14ac:dyDescent="0.25">
      <c r="A3" s="5" t="s">
        <v>70</v>
      </c>
    </row>
    <row r="4" spans="1:1" x14ac:dyDescent="0.25">
      <c r="A4" s="5" t="s">
        <v>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P313"/>
  <sheetViews>
    <sheetView topLeftCell="A172" workbookViewId="0">
      <selection activeCell="J186" sqref="J186"/>
    </sheetView>
  </sheetViews>
  <sheetFormatPr defaultColWidth="9.140625" defaultRowHeight="15" x14ac:dyDescent="0.25"/>
  <cols>
    <col min="1" max="3" width="9.140625" style="22"/>
    <col min="4" max="7" width="9.140625" style="49"/>
    <col min="8" max="16384" width="9.140625" style="4"/>
  </cols>
  <sheetData>
    <row r="1" spans="1:16" x14ac:dyDescent="0.25">
      <c r="D1" s="49" t="s">
        <v>68</v>
      </c>
      <c r="E1" s="49" t="s">
        <v>69</v>
      </c>
      <c r="F1" s="49" t="s">
        <v>70</v>
      </c>
      <c r="G1" s="49" t="s">
        <v>71</v>
      </c>
    </row>
    <row r="2" spans="1:16" x14ac:dyDescent="0.25">
      <c r="A2" s="22" t="s">
        <v>32</v>
      </c>
      <c r="B2" s="22" t="s">
        <v>33</v>
      </c>
      <c r="C2" s="22" t="s">
        <v>19</v>
      </c>
      <c r="D2" s="57">
        <v>1E-3</v>
      </c>
      <c r="E2" s="57">
        <v>1E-3</v>
      </c>
      <c r="F2" s="57">
        <v>1E-3</v>
      </c>
      <c r="G2" s="57">
        <v>1E-3</v>
      </c>
      <c r="M2" s="22"/>
      <c r="N2" s="22"/>
      <c r="O2" s="22"/>
      <c r="P2" s="22"/>
    </row>
    <row r="3" spans="1:16" x14ac:dyDescent="0.25">
      <c r="A3" s="22" t="s">
        <v>32</v>
      </c>
      <c r="B3" s="22" t="s">
        <v>33</v>
      </c>
      <c r="C3" s="22" t="s">
        <v>20</v>
      </c>
      <c r="D3" s="57">
        <v>1E-3</v>
      </c>
      <c r="E3" s="57">
        <v>1E-3</v>
      </c>
      <c r="F3" s="57">
        <v>1E-3</v>
      </c>
      <c r="G3" s="57">
        <v>1E-3</v>
      </c>
      <c r="M3" s="22"/>
      <c r="N3" s="22"/>
      <c r="O3" s="22"/>
      <c r="P3" s="22"/>
    </row>
    <row r="4" spans="1:16" x14ac:dyDescent="0.25">
      <c r="A4" s="22" t="s">
        <v>32</v>
      </c>
      <c r="B4" s="22" t="s">
        <v>33</v>
      </c>
      <c r="C4" s="22" t="s">
        <v>21</v>
      </c>
      <c r="D4" s="57">
        <v>1E-3</v>
      </c>
      <c r="E4" s="57">
        <v>1E-3</v>
      </c>
      <c r="F4" s="57">
        <v>1E-3</v>
      </c>
      <c r="G4" s="57">
        <v>1E-3</v>
      </c>
      <c r="M4" s="22"/>
      <c r="N4" s="22"/>
      <c r="O4" s="22"/>
      <c r="P4" s="22"/>
    </row>
    <row r="5" spans="1:16" x14ac:dyDescent="0.25">
      <c r="A5" s="22" t="s">
        <v>32</v>
      </c>
      <c r="B5" s="22" t="s">
        <v>33</v>
      </c>
      <c r="C5" s="22" t="s">
        <v>22</v>
      </c>
      <c r="D5" s="56">
        <v>1.4870277066636142E-2</v>
      </c>
      <c r="E5" s="56">
        <v>1.0113510720455945</v>
      </c>
      <c r="F5" s="56">
        <v>140.16933289580871</v>
      </c>
      <c r="G5" s="56">
        <v>14.751512004635378</v>
      </c>
      <c r="M5" s="22"/>
      <c r="N5" s="22"/>
      <c r="O5" s="22"/>
      <c r="P5" s="22"/>
    </row>
    <row r="6" spans="1:16" x14ac:dyDescent="0.25">
      <c r="A6" s="22" t="s">
        <v>32</v>
      </c>
      <c r="B6" s="22" t="s">
        <v>33</v>
      </c>
      <c r="C6" s="22" t="s">
        <v>23</v>
      </c>
      <c r="D6" s="56">
        <v>1.4870277066636142E-2</v>
      </c>
      <c r="E6" s="56">
        <v>1.0113510720455945</v>
      </c>
      <c r="F6" s="56">
        <v>140.16933289580871</v>
      </c>
      <c r="G6" s="56">
        <v>14.751512004635378</v>
      </c>
      <c r="M6" s="22"/>
      <c r="N6" s="22"/>
      <c r="O6" s="22"/>
      <c r="P6" s="22"/>
    </row>
    <row r="7" spans="1:16" x14ac:dyDescent="0.25">
      <c r="A7" s="22" t="s">
        <v>32</v>
      </c>
      <c r="B7" s="22" t="s">
        <v>33</v>
      </c>
      <c r="C7" s="22" t="s">
        <v>24</v>
      </c>
      <c r="D7" s="56">
        <v>1.4870277066636142E-2</v>
      </c>
      <c r="E7" s="56">
        <v>1.0113510720455945</v>
      </c>
      <c r="F7" s="56">
        <v>140.16933289580871</v>
      </c>
      <c r="G7" s="56">
        <v>14.751512004635378</v>
      </c>
      <c r="M7" s="22"/>
      <c r="N7" s="22"/>
      <c r="O7" s="22"/>
      <c r="P7" s="22"/>
    </row>
    <row r="8" spans="1:16" x14ac:dyDescent="0.25">
      <c r="A8" s="22" t="s">
        <v>32</v>
      </c>
      <c r="B8" s="22" t="s">
        <v>33</v>
      </c>
      <c r="C8" s="22" t="s">
        <v>25</v>
      </c>
      <c r="D8" s="56">
        <v>1.4870277066636142E-2</v>
      </c>
      <c r="E8" s="56">
        <v>1.0113510720455945</v>
      </c>
      <c r="F8" s="56">
        <v>140.16933289580871</v>
      </c>
      <c r="G8" s="56">
        <v>14.751512004635378</v>
      </c>
      <c r="M8" s="22"/>
      <c r="N8" s="22"/>
      <c r="O8" s="22"/>
      <c r="P8" s="22"/>
    </row>
    <row r="9" spans="1:16" x14ac:dyDescent="0.25">
      <c r="A9" s="22" t="s">
        <v>32</v>
      </c>
      <c r="B9" s="22" t="s">
        <v>33</v>
      </c>
      <c r="C9" s="22" t="s">
        <v>26</v>
      </c>
      <c r="D9" s="56">
        <v>1.4870277066636142E-2</v>
      </c>
      <c r="E9" s="56">
        <v>1.0113510720455945</v>
      </c>
      <c r="F9" s="56">
        <v>140.16933289580871</v>
      </c>
      <c r="G9" s="56">
        <v>14.751512004635378</v>
      </c>
      <c r="M9" s="22"/>
      <c r="N9" s="22"/>
      <c r="O9" s="22"/>
      <c r="P9" s="22"/>
    </row>
    <row r="10" spans="1:16" x14ac:dyDescent="0.25">
      <c r="A10" s="22" t="s">
        <v>32</v>
      </c>
      <c r="B10" s="22" t="s">
        <v>33</v>
      </c>
      <c r="C10" s="22" t="s">
        <v>27</v>
      </c>
      <c r="D10" s="57">
        <v>1E-3</v>
      </c>
      <c r="E10" s="57">
        <v>1E-3</v>
      </c>
      <c r="F10" s="57">
        <v>1E-3</v>
      </c>
      <c r="G10" s="57">
        <v>1E-3</v>
      </c>
      <c r="M10" s="22"/>
      <c r="N10" s="22"/>
      <c r="O10" s="22"/>
      <c r="P10" s="22"/>
    </row>
    <row r="11" spans="1:16" x14ac:dyDescent="0.25">
      <c r="A11" s="22" t="s">
        <v>32</v>
      </c>
      <c r="B11" s="22" t="s">
        <v>33</v>
      </c>
      <c r="C11" s="22" t="s">
        <v>28</v>
      </c>
      <c r="D11" s="57">
        <v>1E-3</v>
      </c>
      <c r="E11" s="57">
        <v>1E-3</v>
      </c>
      <c r="F11" s="57">
        <v>1E-3</v>
      </c>
      <c r="G11" s="57">
        <v>1E-3</v>
      </c>
      <c r="M11" s="22"/>
      <c r="N11" s="22"/>
      <c r="O11" s="22"/>
      <c r="P11" s="22"/>
    </row>
    <row r="12" spans="1:16" x14ac:dyDescent="0.25">
      <c r="A12" s="22" t="s">
        <v>32</v>
      </c>
      <c r="B12" s="22" t="s">
        <v>33</v>
      </c>
      <c r="C12" s="22" t="s">
        <v>29</v>
      </c>
      <c r="D12" s="57">
        <v>1E-3</v>
      </c>
      <c r="E12" s="57">
        <v>1E-3</v>
      </c>
      <c r="F12" s="57">
        <v>1E-3</v>
      </c>
      <c r="G12" s="57">
        <v>1E-3</v>
      </c>
      <c r="M12" s="22"/>
      <c r="N12" s="22"/>
      <c r="O12" s="22"/>
      <c r="P12" s="22"/>
    </row>
    <row r="13" spans="1:16" x14ac:dyDescent="0.25">
      <c r="A13" s="22" t="s">
        <v>32</v>
      </c>
      <c r="B13" s="22" t="s">
        <v>33</v>
      </c>
      <c r="C13" s="22" t="s">
        <v>30</v>
      </c>
      <c r="D13" s="57">
        <v>1E-3</v>
      </c>
      <c r="E13" s="57">
        <v>1E-3</v>
      </c>
      <c r="F13" s="57">
        <v>1E-3</v>
      </c>
      <c r="G13" s="57">
        <v>1E-3</v>
      </c>
      <c r="M13" s="22"/>
      <c r="N13" s="22"/>
      <c r="O13" s="22"/>
      <c r="P13" s="22"/>
    </row>
    <row r="14" spans="1:16" x14ac:dyDescent="0.25">
      <c r="A14" s="22" t="s">
        <v>7</v>
      </c>
      <c r="B14" s="22" t="s">
        <v>33</v>
      </c>
      <c r="C14" s="22" t="s">
        <v>19</v>
      </c>
      <c r="D14" s="57">
        <v>1E-3</v>
      </c>
      <c r="E14" s="57">
        <v>1E-3</v>
      </c>
      <c r="F14" s="57">
        <v>1E-3</v>
      </c>
      <c r="G14" s="57">
        <v>1E-3</v>
      </c>
    </row>
    <row r="15" spans="1:16" x14ac:dyDescent="0.25">
      <c r="A15" s="22" t="s">
        <v>7</v>
      </c>
      <c r="B15" s="22" t="s">
        <v>33</v>
      </c>
      <c r="C15" s="22" t="s">
        <v>20</v>
      </c>
      <c r="D15" s="57">
        <v>1E-3</v>
      </c>
      <c r="E15" s="57">
        <v>1E-3</v>
      </c>
      <c r="F15" s="57">
        <v>1E-3</v>
      </c>
      <c r="G15" s="57">
        <v>1E-3</v>
      </c>
    </row>
    <row r="16" spans="1:16" x14ac:dyDescent="0.25">
      <c r="A16" s="22" t="s">
        <v>7</v>
      </c>
      <c r="B16" s="22" t="s">
        <v>33</v>
      </c>
      <c r="C16" s="22" t="s">
        <v>21</v>
      </c>
      <c r="D16" s="57">
        <v>1E-3</v>
      </c>
      <c r="E16" s="57">
        <v>1E-3</v>
      </c>
      <c r="F16" s="57">
        <v>1E-3</v>
      </c>
      <c r="G16" s="57">
        <v>1E-3</v>
      </c>
    </row>
    <row r="17" spans="1:7" x14ac:dyDescent="0.25">
      <c r="A17" s="22" t="s">
        <v>7</v>
      </c>
      <c r="B17" s="22" t="s">
        <v>33</v>
      </c>
      <c r="C17" s="22" t="s">
        <v>22</v>
      </c>
      <c r="D17" s="56">
        <v>0.1578723141466688</v>
      </c>
      <c r="E17" s="56">
        <v>1.0104407656059742</v>
      </c>
      <c r="F17" s="56">
        <v>38.791155921346416</v>
      </c>
      <c r="G17" s="56">
        <v>3.3446103537189655</v>
      </c>
    </row>
    <row r="18" spans="1:7" x14ac:dyDescent="0.25">
      <c r="A18" s="22" t="s">
        <v>7</v>
      </c>
      <c r="B18" s="22" t="s">
        <v>33</v>
      </c>
      <c r="C18" s="22" t="s">
        <v>23</v>
      </c>
      <c r="D18" s="56">
        <v>0.1578723141466688</v>
      </c>
      <c r="E18" s="56">
        <v>1.0104407656059742</v>
      </c>
      <c r="F18" s="56">
        <v>38.791155921346416</v>
      </c>
      <c r="G18" s="56">
        <v>3.3446103537189655</v>
      </c>
    </row>
    <row r="19" spans="1:7" x14ac:dyDescent="0.25">
      <c r="A19" s="22" t="s">
        <v>7</v>
      </c>
      <c r="B19" s="22" t="s">
        <v>33</v>
      </c>
      <c r="C19" s="22" t="s">
        <v>24</v>
      </c>
      <c r="D19" s="56">
        <v>0.1578723141466688</v>
      </c>
      <c r="E19" s="56">
        <v>1.0104407656059742</v>
      </c>
      <c r="F19" s="56">
        <v>38.791155921346416</v>
      </c>
      <c r="G19" s="56">
        <v>3.3446103537189655</v>
      </c>
    </row>
    <row r="20" spans="1:7" x14ac:dyDescent="0.25">
      <c r="A20" s="22" t="s">
        <v>7</v>
      </c>
      <c r="B20" s="22" t="s">
        <v>33</v>
      </c>
      <c r="C20" s="22" t="s">
        <v>25</v>
      </c>
      <c r="D20" s="56">
        <v>0.1578723141466688</v>
      </c>
      <c r="E20" s="56">
        <v>1.0104407656059742</v>
      </c>
      <c r="F20" s="56">
        <v>38.791155921346416</v>
      </c>
      <c r="G20" s="56">
        <v>3.3446103537189655</v>
      </c>
    </row>
    <row r="21" spans="1:7" x14ac:dyDescent="0.25">
      <c r="A21" s="22" t="s">
        <v>7</v>
      </c>
      <c r="B21" s="22" t="s">
        <v>33</v>
      </c>
      <c r="C21" s="22" t="s">
        <v>26</v>
      </c>
      <c r="D21" s="56">
        <v>0.1578723141466688</v>
      </c>
      <c r="E21" s="56">
        <v>1.0104407656059742</v>
      </c>
      <c r="F21" s="56">
        <v>38.791155921346416</v>
      </c>
      <c r="G21" s="56">
        <v>3.3446103537189655</v>
      </c>
    </row>
    <row r="22" spans="1:7" x14ac:dyDescent="0.25">
      <c r="A22" s="22" t="s">
        <v>7</v>
      </c>
      <c r="B22" s="22" t="s">
        <v>33</v>
      </c>
      <c r="C22" s="22" t="s">
        <v>27</v>
      </c>
      <c r="D22" s="57">
        <v>1E-3</v>
      </c>
      <c r="E22" s="57">
        <v>1E-3</v>
      </c>
      <c r="F22" s="57">
        <v>1E-3</v>
      </c>
      <c r="G22" s="57">
        <v>1E-3</v>
      </c>
    </row>
    <row r="23" spans="1:7" x14ac:dyDescent="0.25">
      <c r="A23" s="22" t="s">
        <v>7</v>
      </c>
      <c r="B23" s="22" t="s">
        <v>33</v>
      </c>
      <c r="C23" s="22" t="s">
        <v>28</v>
      </c>
      <c r="D23" s="57">
        <v>1E-3</v>
      </c>
      <c r="E23" s="57">
        <v>1E-3</v>
      </c>
      <c r="F23" s="57">
        <v>1E-3</v>
      </c>
      <c r="G23" s="57">
        <v>1E-3</v>
      </c>
    </row>
    <row r="24" spans="1:7" x14ac:dyDescent="0.25">
      <c r="A24" s="22" t="s">
        <v>7</v>
      </c>
      <c r="B24" s="22" t="s">
        <v>33</v>
      </c>
      <c r="C24" s="22" t="s">
        <v>29</v>
      </c>
      <c r="D24" s="57">
        <v>1E-3</v>
      </c>
      <c r="E24" s="57">
        <v>1E-3</v>
      </c>
      <c r="F24" s="57">
        <v>1E-3</v>
      </c>
      <c r="G24" s="57">
        <v>1E-3</v>
      </c>
    </row>
    <row r="25" spans="1:7" x14ac:dyDescent="0.25">
      <c r="A25" s="22" t="s">
        <v>7</v>
      </c>
      <c r="B25" s="22" t="s">
        <v>33</v>
      </c>
      <c r="C25" s="22" t="s">
        <v>30</v>
      </c>
      <c r="D25" s="57">
        <v>1E-3</v>
      </c>
      <c r="E25" s="57">
        <v>1E-3</v>
      </c>
      <c r="F25" s="57">
        <v>1E-3</v>
      </c>
      <c r="G25" s="57">
        <v>1E-3</v>
      </c>
    </row>
    <row r="26" spans="1:7" x14ac:dyDescent="0.25">
      <c r="A26" s="22" t="s">
        <v>33</v>
      </c>
      <c r="B26" s="22" t="s">
        <v>8</v>
      </c>
      <c r="C26" s="22" t="s">
        <v>19</v>
      </c>
      <c r="D26" s="57">
        <v>1E-3</v>
      </c>
      <c r="E26" s="57">
        <v>1E-3</v>
      </c>
      <c r="F26" s="57">
        <v>1E-3</v>
      </c>
      <c r="G26" s="57">
        <v>1E-3</v>
      </c>
    </row>
    <row r="27" spans="1:7" x14ac:dyDescent="0.25">
      <c r="A27" s="22" t="s">
        <v>33</v>
      </c>
      <c r="B27" s="22" t="s">
        <v>8</v>
      </c>
      <c r="C27" s="22" t="s">
        <v>20</v>
      </c>
      <c r="D27" s="57">
        <v>1E-3</v>
      </c>
      <c r="E27" s="57">
        <v>1E-3</v>
      </c>
      <c r="F27" s="57">
        <v>1E-3</v>
      </c>
      <c r="G27" s="57">
        <v>1E-3</v>
      </c>
    </row>
    <row r="28" spans="1:7" x14ac:dyDescent="0.25">
      <c r="A28" s="22" t="s">
        <v>33</v>
      </c>
      <c r="B28" s="22" t="s">
        <v>8</v>
      </c>
      <c r="C28" s="22" t="s">
        <v>21</v>
      </c>
      <c r="D28" s="57">
        <v>1E-3</v>
      </c>
      <c r="E28" s="57">
        <v>1E-3</v>
      </c>
      <c r="F28" s="57">
        <v>1E-3</v>
      </c>
      <c r="G28" s="57">
        <v>1E-3</v>
      </c>
    </row>
    <row r="29" spans="1:7" x14ac:dyDescent="0.25">
      <c r="A29" s="22" t="s">
        <v>33</v>
      </c>
      <c r="B29" s="22" t="s">
        <v>8</v>
      </c>
      <c r="C29" s="22" t="s">
        <v>22</v>
      </c>
      <c r="D29" s="56">
        <v>1.4870277066636142E-2</v>
      </c>
      <c r="E29" s="56">
        <v>1.0113510720455945</v>
      </c>
      <c r="F29" s="56">
        <v>140.16933289580871</v>
      </c>
      <c r="G29" s="56">
        <v>14.751512004635378</v>
      </c>
    </row>
    <row r="30" spans="1:7" x14ac:dyDescent="0.25">
      <c r="A30" s="22" t="s">
        <v>33</v>
      </c>
      <c r="B30" s="22" t="s">
        <v>8</v>
      </c>
      <c r="C30" s="22" t="s">
        <v>23</v>
      </c>
      <c r="D30" s="56">
        <v>1.4870277066636142E-2</v>
      </c>
      <c r="E30" s="56">
        <v>1.0113510720455945</v>
      </c>
      <c r="F30" s="56">
        <v>140.16933289580871</v>
      </c>
      <c r="G30" s="56">
        <v>14.751512004635378</v>
      </c>
    </row>
    <row r="31" spans="1:7" x14ac:dyDescent="0.25">
      <c r="A31" s="22" t="s">
        <v>33</v>
      </c>
      <c r="B31" s="22" t="s">
        <v>8</v>
      </c>
      <c r="C31" s="22" t="s">
        <v>24</v>
      </c>
      <c r="D31" s="56">
        <v>1.4870277066636142E-2</v>
      </c>
      <c r="E31" s="56">
        <v>1.0113510720455945</v>
      </c>
      <c r="F31" s="56">
        <v>140.16933289580871</v>
      </c>
      <c r="G31" s="56">
        <v>14.751512004635378</v>
      </c>
    </row>
    <row r="32" spans="1:7" x14ac:dyDescent="0.25">
      <c r="A32" s="22" t="s">
        <v>33</v>
      </c>
      <c r="B32" s="22" t="s">
        <v>8</v>
      </c>
      <c r="C32" s="22" t="s">
        <v>25</v>
      </c>
      <c r="D32" s="56">
        <v>1.4870277066636142E-2</v>
      </c>
      <c r="E32" s="56">
        <v>1.0113510720455945</v>
      </c>
      <c r="F32" s="56">
        <v>140.16933289580871</v>
      </c>
      <c r="G32" s="56">
        <v>14.751512004635378</v>
      </c>
    </row>
    <row r="33" spans="1:7" x14ac:dyDescent="0.25">
      <c r="A33" s="22" t="s">
        <v>33</v>
      </c>
      <c r="B33" s="22" t="s">
        <v>8</v>
      </c>
      <c r="C33" s="22" t="s">
        <v>26</v>
      </c>
      <c r="D33" s="56">
        <v>1.4870277066636142E-2</v>
      </c>
      <c r="E33" s="56">
        <v>1.0113510720455945</v>
      </c>
      <c r="F33" s="56">
        <v>140.16933289580871</v>
      </c>
      <c r="G33" s="56">
        <v>14.751512004635378</v>
      </c>
    </row>
    <row r="34" spans="1:7" x14ac:dyDescent="0.25">
      <c r="A34" s="22" t="s">
        <v>33</v>
      </c>
      <c r="B34" s="22" t="s">
        <v>8</v>
      </c>
      <c r="C34" s="22" t="s">
        <v>27</v>
      </c>
      <c r="D34" s="57">
        <v>1E-3</v>
      </c>
      <c r="E34" s="57">
        <v>1E-3</v>
      </c>
      <c r="F34" s="57">
        <v>1E-3</v>
      </c>
      <c r="G34" s="57">
        <v>1E-3</v>
      </c>
    </row>
    <row r="35" spans="1:7" x14ac:dyDescent="0.25">
      <c r="A35" s="22" t="s">
        <v>33</v>
      </c>
      <c r="B35" s="22" t="s">
        <v>8</v>
      </c>
      <c r="C35" s="22" t="s">
        <v>28</v>
      </c>
      <c r="D35" s="57">
        <v>1E-3</v>
      </c>
      <c r="E35" s="57">
        <v>1E-3</v>
      </c>
      <c r="F35" s="57">
        <v>1E-3</v>
      </c>
      <c r="G35" s="57">
        <v>1E-3</v>
      </c>
    </row>
    <row r="36" spans="1:7" x14ac:dyDescent="0.25">
      <c r="A36" s="22" t="s">
        <v>33</v>
      </c>
      <c r="B36" s="22" t="s">
        <v>8</v>
      </c>
      <c r="C36" s="22" t="s">
        <v>29</v>
      </c>
      <c r="D36" s="57">
        <v>1E-3</v>
      </c>
      <c r="E36" s="57">
        <v>1E-3</v>
      </c>
      <c r="F36" s="57">
        <v>1E-3</v>
      </c>
      <c r="G36" s="57">
        <v>1E-3</v>
      </c>
    </row>
    <row r="37" spans="1:7" x14ac:dyDescent="0.25">
      <c r="A37" s="22" t="s">
        <v>33</v>
      </c>
      <c r="B37" s="22" t="s">
        <v>8</v>
      </c>
      <c r="C37" s="22" t="s">
        <v>30</v>
      </c>
      <c r="D37" s="57">
        <v>1E-3</v>
      </c>
      <c r="E37" s="57">
        <v>1E-3</v>
      </c>
      <c r="F37" s="57">
        <v>1E-3</v>
      </c>
      <c r="G37" s="57">
        <v>1E-3</v>
      </c>
    </row>
    <row r="38" spans="1:7" x14ac:dyDescent="0.25">
      <c r="A38" s="22" t="s">
        <v>61</v>
      </c>
      <c r="B38" s="22" t="s">
        <v>31</v>
      </c>
      <c r="C38" s="22" t="s">
        <v>19</v>
      </c>
      <c r="D38" s="57">
        <v>1E-3</v>
      </c>
      <c r="E38" s="57">
        <v>1E-3</v>
      </c>
      <c r="F38" s="57">
        <v>1E-3</v>
      </c>
      <c r="G38" s="57">
        <v>1E-3</v>
      </c>
    </row>
    <row r="39" spans="1:7" x14ac:dyDescent="0.25">
      <c r="A39" s="22" t="s">
        <v>61</v>
      </c>
      <c r="B39" s="22" t="s">
        <v>31</v>
      </c>
      <c r="C39" s="22" t="s">
        <v>20</v>
      </c>
      <c r="D39" s="57">
        <v>1E-3</v>
      </c>
      <c r="E39" s="57">
        <v>1E-3</v>
      </c>
      <c r="F39" s="57">
        <v>1E-3</v>
      </c>
      <c r="G39" s="57">
        <v>1E-3</v>
      </c>
    </row>
    <row r="40" spans="1:7" x14ac:dyDescent="0.25">
      <c r="A40" s="22" t="s">
        <v>61</v>
      </c>
      <c r="B40" s="22" t="s">
        <v>31</v>
      </c>
      <c r="C40" s="22" t="s">
        <v>21</v>
      </c>
      <c r="D40" s="57">
        <v>1E-3</v>
      </c>
      <c r="E40" s="57">
        <v>1E-3</v>
      </c>
      <c r="F40" s="57">
        <v>1E-3</v>
      </c>
      <c r="G40" s="57">
        <v>1E-3</v>
      </c>
    </row>
    <row r="41" spans="1:7" x14ac:dyDescent="0.25">
      <c r="A41" s="22" t="s">
        <v>61</v>
      </c>
      <c r="B41" s="22" t="s">
        <v>31</v>
      </c>
      <c r="C41" s="22" t="s">
        <v>22</v>
      </c>
      <c r="D41" s="56">
        <v>1.4870277066636142E-2</v>
      </c>
      <c r="E41" s="56">
        <v>1.0113510720455945</v>
      </c>
      <c r="F41" s="56">
        <v>140.16933289580871</v>
      </c>
      <c r="G41" s="56">
        <v>14.751512004635378</v>
      </c>
    </row>
    <row r="42" spans="1:7" x14ac:dyDescent="0.25">
      <c r="A42" s="22" t="s">
        <v>61</v>
      </c>
      <c r="B42" s="22" t="s">
        <v>31</v>
      </c>
      <c r="C42" s="22" t="s">
        <v>23</v>
      </c>
      <c r="D42" s="56">
        <v>1.4870277066636142E-2</v>
      </c>
      <c r="E42" s="56">
        <v>1.0113510720455945</v>
      </c>
      <c r="F42" s="56">
        <v>140.16933289580871</v>
      </c>
      <c r="G42" s="56">
        <v>14.751512004635378</v>
      </c>
    </row>
    <row r="43" spans="1:7" x14ac:dyDescent="0.25">
      <c r="A43" s="22" t="s">
        <v>61</v>
      </c>
      <c r="B43" s="22" t="s">
        <v>31</v>
      </c>
      <c r="C43" s="22" t="s">
        <v>24</v>
      </c>
      <c r="D43" s="56">
        <v>1.4870277066636142E-2</v>
      </c>
      <c r="E43" s="56">
        <v>1.0113510720455945</v>
      </c>
      <c r="F43" s="56">
        <v>140.16933289580871</v>
      </c>
      <c r="G43" s="56">
        <v>14.751512004635378</v>
      </c>
    </row>
    <row r="44" spans="1:7" x14ac:dyDescent="0.25">
      <c r="A44" s="22" t="s">
        <v>61</v>
      </c>
      <c r="B44" s="22" t="s">
        <v>31</v>
      </c>
      <c r="C44" s="22" t="s">
        <v>25</v>
      </c>
      <c r="D44" s="56">
        <v>1.4870277066636142E-2</v>
      </c>
      <c r="E44" s="56">
        <v>1.0113510720455945</v>
      </c>
      <c r="F44" s="56">
        <v>140.16933289580871</v>
      </c>
      <c r="G44" s="56">
        <v>14.751512004635378</v>
      </c>
    </row>
    <row r="45" spans="1:7" x14ac:dyDescent="0.25">
      <c r="A45" s="22" t="s">
        <v>61</v>
      </c>
      <c r="B45" s="22" t="s">
        <v>31</v>
      </c>
      <c r="C45" s="22" t="s">
        <v>26</v>
      </c>
      <c r="D45" s="56">
        <v>1.4870277066636142E-2</v>
      </c>
      <c r="E45" s="56">
        <v>1.0113510720455945</v>
      </c>
      <c r="F45" s="56">
        <v>140.16933289580871</v>
      </c>
      <c r="G45" s="56">
        <v>14.751512004635378</v>
      </c>
    </row>
    <row r="46" spans="1:7" x14ac:dyDescent="0.25">
      <c r="A46" s="22" t="s">
        <v>61</v>
      </c>
      <c r="B46" s="22" t="s">
        <v>31</v>
      </c>
      <c r="C46" s="22" t="s">
        <v>27</v>
      </c>
      <c r="D46" s="57">
        <v>1E-3</v>
      </c>
      <c r="E46" s="57">
        <v>1E-3</v>
      </c>
      <c r="F46" s="57">
        <v>1E-3</v>
      </c>
      <c r="G46" s="57">
        <v>1E-3</v>
      </c>
    </row>
    <row r="47" spans="1:7" x14ac:dyDescent="0.25">
      <c r="A47" s="22" t="s">
        <v>61</v>
      </c>
      <c r="B47" s="22" t="s">
        <v>31</v>
      </c>
      <c r="C47" s="22" t="s">
        <v>28</v>
      </c>
      <c r="D47" s="57">
        <v>1E-3</v>
      </c>
      <c r="E47" s="57">
        <v>1E-3</v>
      </c>
      <c r="F47" s="57">
        <v>1E-3</v>
      </c>
      <c r="G47" s="57">
        <v>1E-3</v>
      </c>
    </row>
    <row r="48" spans="1:7" x14ac:dyDescent="0.25">
      <c r="A48" s="22" t="s">
        <v>61</v>
      </c>
      <c r="B48" s="22" t="s">
        <v>31</v>
      </c>
      <c r="C48" s="22" t="s">
        <v>29</v>
      </c>
      <c r="D48" s="57">
        <v>1E-3</v>
      </c>
      <c r="E48" s="57">
        <v>1E-3</v>
      </c>
      <c r="F48" s="57">
        <v>1E-3</v>
      </c>
      <c r="G48" s="57">
        <v>1E-3</v>
      </c>
    </row>
    <row r="49" spans="1:7" x14ac:dyDescent="0.25">
      <c r="A49" s="22" t="s">
        <v>61</v>
      </c>
      <c r="B49" s="22" t="s">
        <v>31</v>
      </c>
      <c r="C49" s="22" t="s">
        <v>30</v>
      </c>
      <c r="D49" s="57">
        <v>1E-3</v>
      </c>
      <c r="E49" s="57">
        <v>1E-3</v>
      </c>
      <c r="F49" s="57">
        <v>1E-3</v>
      </c>
      <c r="G49" s="57">
        <v>1E-3</v>
      </c>
    </row>
    <row r="50" spans="1:7" x14ac:dyDescent="0.25">
      <c r="A50" s="22" t="s">
        <v>31</v>
      </c>
      <c r="B50" s="22" t="s">
        <v>32</v>
      </c>
      <c r="C50" s="22" t="s">
        <v>19</v>
      </c>
      <c r="D50" s="57">
        <v>1E-3</v>
      </c>
      <c r="E50" s="57">
        <v>1E-3</v>
      </c>
      <c r="F50" s="57">
        <v>1E-3</v>
      </c>
      <c r="G50" s="57">
        <v>1E-3</v>
      </c>
    </row>
    <row r="51" spans="1:7" x14ac:dyDescent="0.25">
      <c r="A51" s="22" t="s">
        <v>31</v>
      </c>
      <c r="B51" s="22" t="s">
        <v>32</v>
      </c>
      <c r="C51" s="22" t="s">
        <v>20</v>
      </c>
      <c r="D51" s="57">
        <v>1E-3</v>
      </c>
      <c r="E51" s="57">
        <v>1E-3</v>
      </c>
      <c r="F51" s="57">
        <v>1E-3</v>
      </c>
      <c r="G51" s="57">
        <v>1E-3</v>
      </c>
    </row>
    <row r="52" spans="1:7" x14ac:dyDescent="0.25">
      <c r="A52" s="22" t="s">
        <v>31</v>
      </c>
      <c r="B52" s="22" t="s">
        <v>32</v>
      </c>
      <c r="C52" s="22" t="s">
        <v>21</v>
      </c>
      <c r="D52" s="57">
        <v>1E-3</v>
      </c>
      <c r="E52" s="57">
        <v>1E-3</v>
      </c>
      <c r="F52" s="57">
        <v>1E-3</v>
      </c>
      <c r="G52" s="57">
        <v>1E-3</v>
      </c>
    </row>
    <row r="53" spans="1:7" x14ac:dyDescent="0.25">
      <c r="A53" s="22" t="s">
        <v>31</v>
      </c>
      <c r="B53" s="22" t="s">
        <v>32</v>
      </c>
      <c r="C53" s="22" t="s">
        <v>22</v>
      </c>
      <c r="D53" s="56">
        <v>1.4870277066636142E-2</v>
      </c>
      <c r="E53" s="56">
        <v>1.0113510720455945</v>
      </c>
      <c r="F53" s="56">
        <v>140.16933289580871</v>
      </c>
      <c r="G53" s="56">
        <v>14.751512004635378</v>
      </c>
    </row>
    <row r="54" spans="1:7" x14ac:dyDescent="0.25">
      <c r="A54" s="22" t="s">
        <v>31</v>
      </c>
      <c r="B54" s="22" t="s">
        <v>32</v>
      </c>
      <c r="C54" s="22" t="s">
        <v>23</v>
      </c>
      <c r="D54" s="56">
        <v>1.4870277066636142E-2</v>
      </c>
      <c r="E54" s="56">
        <v>1.0113510720455945</v>
      </c>
      <c r="F54" s="56">
        <v>140.16933289580871</v>
      </c>
      <c r="G54" s="56">
        <v>14.751512004635378</v>
      </c>
    </row>
    <row r="55" spans="1:7" x14ac:dyDescent="0.25">
      <c r="A55" s="22" t="s">
        <v>31</v>
      </c>
      <c r="B55" s="22" t="s">
        <v>32</v>
      </c>
      <c r="C55" s="22" t="s">
        <v>24</v>
      </c>
      <c r="D55" s="56">
        <v>1.4870277066636142E-2</v>
      </c>
      <c r="E55" s="56">
        <v>1.0113510720455945</v>
      </c>
      <c r="F55" s="56">
        <v>140.16933289580871</v>
      </c>
      <c r="G55" s="56">
        <v>14.751512004635378</v>
      </c>
    </row>
    <row r="56" spans="1:7" x14ac:dyDescent="0.25">
      <c r="A56" s="22" t="s">
        <v>31</v>
      </c>
      <c r="B56" s="22" t="s">
        <v>32</v>
      </c>
      <c r="C56" s="22" t="s">
        <v>25</v>
      </c>
      <c r="D56" s="56">
        <v>1.4870277066636142E-2</v>
      </c>
      <c r="E56" s="56">
        <v>1.0113510720455945</v>
      </c>
      <c r="F56" s="56">
        <v>140.16933289580871</v>
      </c>
      <c r="G56" s="56">
        <v>14.751512004635378</v>
      </c>
    </row>
    <row r="57" spans="1:7" x14ac:dyDescent="0.25">
      <c r="A57" s="22" t="s">
        <v>31</v>
      </c>
      <c r="B57" s="22" t="s">
        <v>32</v>
      </c>
      <c r="C57" s="22" t="s">
        <v>26</v>
      </c>
      <c r="D57" s="56">
        <v>1.4870277066636142E-2</v>
      </c>
      <c r="E57" s="56">
        <v>1.0113510720455945</v>
      </c>
      <c r="F57" s="56">
        <v>140.16933289580871</v>
      </c>
      <c r="G57" s="56">
        <v>14.751512004635378</v>
      </c>
    </row>
    <row r="58" spans="1:7" x14ac:dyDescent="0.25">
      <c r="A58" s="22" t="s">
        <v>31</v>
      </c>
      <c r="B58" s="22" t="s">
        <v>32</v>
      </c>
      <c r="C58" s="22" t="s">
        <v>27</v>
      </c>
      <c r="D58" s="57">
        <v>1E-3</v>
      </c>
      <c r="E58" s="57">
        <v>1E-3</v>
      </c>
      <c r="F58" s="57">
        <v>1E-3</v>
      </c>
      <c r="G58" s="57">
        <v>1E-3</v>
      </c>
    </row>
    <row r="59" spans="1:7" x14ac:dyDescent="0.25">
      <c r="A59" s="22" t="s">
        <v>31</v>
      </c>
      <c r="B59" s="22" t="s">
        <v>32</v>
      </c>
      <c r="C59" s="22" t="s">
        <v>28</v>
      </c>
      <c r="D59" s="57">
        <v>1E-3</v>
      </c>
      <c r="E59" s="57">
        <v>1E-3</v>
      </c>
      <c r="F59" s="57">
        <v>1E-3</v>
      </c>
      <c r="G59" s="57">
        <v>1E-3</v>
      </c>
    </row>
    <row r="60" spans="1:7" x14ac:dyDescent="0.25">
      <c r="A60" s="22" t="s">
        <v>31</v>
      </c>
      <c r="B60" s="22" t="s">
        <v>32</v>
      </c>
      <c r="C60" s="22" t="s">
        <v>29</v>
      </c>
      <c r="D60" s="57">
        <v>1E-3</v>
      </c>
      <c r="E60" s="57">
        <v>1E-3</v>
      </c>
      <c r="F60" s="57">
        <v>1E-3</v>
      </c>
      <c r="G60" s="57">
        <v>1E-3</v>
      </c>
    </row>
    <row r="61" spans="1:7" x14ac:dyDescent="0.25">
      <c r="A61" s="22" t="s">
        <v>31</v>
      </c>
      <c r="B61" s="22" t="s">
        <v>32</v>
      </c>
      <c r="C61" s="22" t="s">
        <v>30</v>
      </c>
      <c r="D61" s="57">
        <v>1E-3</v>
      </c>
      <c r="E61" s="57">
        <v>1E-3</v>
      </c>
      <c r="F61" s="57">
        <v>1E-3</v>
      </c>
      <c r="G61" s="57">
        <v>1E-3</v>
      </c>
    </row>
    <row r="62" spans="1:7" x14ac:dyDescent="0.25">
      <c r="A62" s="22" t="s">
        <v>34</v>
      </c>
      <c r="B62" s="22" t="s">
        <v>36</v>
      </c>
      <c r="C62" s="22" t="s">
        <v>19</v>
      </c>
      <c r="D62" s="57">
        <v>1E-3</v>
      </c>
      <c r="E62" s="57">
        <v>1E-3</v>
      </c>
      <c r="F62" s="57">
        <v>1E-3</v>
      </c>
      <c r="G62" s="57">
        <v>1E-3</v>
      </c>
    </row>
    <row r="63" spans="1:7" x14ac:dyDescent="0.25">
      <c r="A63" s="22" t="s">
        <v>34</v>
      </c>
      <c r="B63" s="22" t="s">
        <v>36</v>
      </c>
      <c r="C63" s="22" t="s">
        <v>20</v>
      </c>
      <c r="D63" s="57">
        <v>1E-3</v>
      </c>
      <c r="E63" s="57">
        <v>1E-3</v>
      </c>
      <c r="F63" s="57">
        <v>1E-3</v>
      </c>
      <c r="G63" s="57">
        <v>1E-3</v>
      </c>
    </row>
    <row r="64" spans="1:7" x14ac:dyDescent="0.25">
      <c r="A64" s="22" t="s">
        <v>34</v>
      </c>
      <c r="B64" s="22" t="s">
        <v>36</v>
      </c>
      <c r="C64" s="22" t="s">
        <v>21</v>
      </c>
      <c r="D64" s="57">
        <v>1E-3</v>
      </c>
      <c r="E64" s="57">
        <v>1E-3</v>
      </c>
      <c r="F64" s="57">
        <v>1E-3</v>
      </c>
      <c r="G64" s="57">
        <v>1E-3</v>
      </c>
    </row>
    <row r="65" spans="1:7" x14ac:dyDescent="0.25">
      <c r="A65" s="22" t="s">
        <v>34</v>
      </c>
      <c r="B65" s="22" t="s">
        <v>36</v>
      </c>
      <c r="C65" s="22" t="s">
        <v>22</v>
      </c>
      <c r="D65" s="56">
        <v>1.5489535435811871E-3</v>
      </c>
      <c r="E65" s="56">
        <v>0.98829507379808912</v>
      </c>
      <c r="F65" s="56">
        <v>93.81811467093722</v>
      </c>
      <c r="G65" s="56">
        <v>4.14154257941194</v>
      </c>
    </row>
    <row r="66" spans="1:7" x14ac:dyDescent="0.25">
      <c r="A66" s="22" t="s">
        <v>34</v>
      </c>
      <c r="B66" s="22" t="s">
        <v>36</v>
      </c>
      <c r="C66" s="22" t="s">
        <v>23</v>
      </c>
      <c r="D66" s="56">
        <v>1.5489535435811871E-3</v>
      </c>
      <c r="E66" s="56">
        <v>0.98829507379808912</v>
      </c>
      <c r="F66" s="56">
        <v>93.81811467093722</v>
      </c>
      <c r="G66" s="56">
        <v>4.14154257941194</v>
      </c>
    </row>
    <row r="67" spans="1:7" x14ac:dyDescent="0.25">
      <c r="A67" s="22" t="s">
        <v>34</v>
      </c>
      <c r="B67" s="22" t="s">
        <v>36</v>
      </c>
      <c r="C67" s="22" t="s">
        <v>24</v>
      </c>
      <c r="D67" s="56">
        <v>1.5489535435811871E-3</v>
      </c>
      <c r="E67" s="56">
        <v>0.98829507379808912</v>
      </c>
      <c r="F67" s="56">
        <v>93.81811467093722</v>
      </c>
      <c r="G67" s="56">
        <v>4.14154257941194</v>
      </c>
    </row>
    <row r="68" spans="1:7" x14ac:dyDescent="0.25">
      <c r="A68" s="22" t="s">
        <v>34</v>
      </c>
      <c r="B68" s="22" t="s">
        <v>36</v>
      </c>
      <c r="C68" s="22" t="s">
        <v>25</v>
      </c>
      <c r="D68" s="56">
        <v>1.5489535435811871E-3</v>
      </c>
      <c r="E68" s="56">
        <v>0.98829507379808912</v>
      </c>
      <c r="F68" s="56">
        <v>93.81811467093722</v>
      </c>
      <c r="G68" s="56">
        <v>4.14154257941194</v>
      </c>
    </row>
    <row r="69" spans="1:7" x14ac:dyDescent="0.25">
      <c r="A69" s="22" t="s">
        <v>34</v>
      </c>
      <c r="B69" s="22" t="s">
        <v>36</v>
      </c>
      <c r="C69" s="22" t="s">
        <v>26</v>
      </c>
      <c r="D69" s="56">
        <v>1.5489535435811871E-3</v>
      </c>
      <c r="E69" s="56">
        <v>0.98829507379808912</v>
      </c>
      <c r="F69" s="56">
        <v>93.81811467093722</v>
      </c>
      <c r="G69" s="56">
        <v>4.14154257941194</v>
      </c>
    </row>
    <row r="70" spans="1:7" x14ac:dyDescent="0.25">
      <c r="A70" s="22" t="s">
        <v>34</v>
      </c>
      <c r="B70" s="22" t="s">
        <v>36</v>
      </c>
      <c r="C70" s="22" t="s">
        <v>27</v>
      </c>
      <c r="D70" s="57">
        <v>1E-3</v>
      </c>
      <c r="E70" s="57">
        <v>1E-3</v>
      </c>
      <c r="F70" s="57">
        <v>1E-3</v>
      </c>
      <c r="G70" s="57">
        <v>1E-3</v>
      </c>
    </row>
    <row r="71" spans="1:7" x14ac:dyDescent="0.25">
      <c r="A71" s="22" t="s">
        <v>34</v>
      </c>
      <c r="B71" s="22" t="s">
        <v>36</v>
      </c>
      <c r="C71" s="22" t="s">
        <v>28</v>
      </c>
      <c r="D71" s="57">
        <v>1E-3</v>
      </c>
      <c r="E71" s="57">
        <v>1E-3</v>
      </c>
      <c r="F71" s="57">
        <v>1E-3</v>
      </c>
      <c r="G71" s="57">
        <v>1E-3</v>
      </c>
    </row>
    <row r="72" spans="1:7" x14ac:dyDescent="0.25">
      <c r="A72" s="22" t="s">
        <v>34</v>
      </c>
      <c r="B72" s="22" t="s">
        <v>36</v>
      </c>
      <c r="C72" s="22" t="s">
        <v>29</v>
      </c>
      <c r="D72" s="57">
        <v>1E-3</v>
      </c>
      <c r="E72" s="57">
        <v>1E-3</v>
      </c>
      <c r="F72" s="57">
        <v>1E-3</v>
      </c>
      <c r="G72" s="57">
        <v>1E-3</v>
      </c>
    </row>
    <row r="73" spans="1:7" x14ac:dyDescent="0.25">
      <c r="A73" s="22" t="s">
        <v>34</v>
      </c>
      <c r="B73" s="22" t="s">
        <v>36</v>
      </c>
      <c r="C73" s="22" t="s">
        <v>30</v>
      </c>
      <c r="D73" s="57">
        <v>1E-3</v>
      </c>
      <c r="E73" s="57">
        <v>1E-3</v>
      </c>
      <c r="F73" s="57">
        <v>1E-3</v>
      </c>
      <c r="G73" s="57">
        <v>1E-3</v>
      </c>
    </row>
    <row r="74" spans="1:7" x14ac:dyDescent="0.25">
      <c r="A74" s="22" t="s">
        <v>8</v>
      </c>
      <c r="B74" s="22" t="s">
        <v>34</v>
      </c>
      <c r="C74" s="22" t="s">
        <v>19</v>
      </c>
      <c r="D74" s="57">
        <v>1E-3</v>
      </c>
      <c r="E74" s="57">
        <v>1E-3</v>
      </c>
      <c r="F74" s="57">
        <v>1E-3</v>
      </c>
      <c r="G74" s="57">
        <v>1E-3</v>
      </c>
    </row>
    <row r="75" spans="1:7" x14ac:dyDescent="0.25">
      <c r="A75" s="22" t="s">
        <v>8</v>
      </c>
      <c r="B75" s="22" t="s">
        <v>34</v>
      </c>
      <c r="C75" s="22" t="s">
        <v>20</v>
      </c>
      <c r="D75" s="57">
        <v>1E-3</v>
      </c>
      <c r="E75" s="57">
        <v>1E-3</v>
      </c>
      <c r="F75" s="57">
        <v>1E-3</v>
      </c>
      <c r="G75" s="57">
        <v>1E-3</v>
      </c>
    </row>
    <row r="76" spans="1:7" x14ac:dyDescent="0.25">
      <c r="A76" s="22" t="s">
        <v>8</v>
      </c>
      <c r="B76" s="22" t="s">
        <v>34</v>
      </c>
      <c r="C76" s="22" t="s">
        <v>21</v>
      </c>
      <c r="D76" s="57">
        <v>1E-3</v>
      </c>
      <c r="E76" s="57">
        <v>1E-3</v>
      </c>
      <c r="F76" s="57">
        <v>1E-3</v>
      </c>
      <c r="G76" s="57">
        <v>1E-3</v>
      </c>
    </row>
    <row r="77" spans="1:7" x14ac:dyDescent="0.25">
      <c r="A77" s="22" t="s">
        <v>8</v>
      </c>
      <c r="B77" s="22" t="s">
        <v>34</v>
      </c>
      <c r="C77" s="22" t="s">
        <v>22</v>
      </c>
      <c r="D77" s="56">
        <v>1.5489535435811871E-3</v>
      </c>
      <c r="E77" s="56">
        <v>0.98829507379808912</v>
      </c>
      <c r="F77" s="56">
        <v>93.81811467093722</v>
      </c>
      <c r="G77" s="56">
        <v>4.14154257941194</v>
      </c>
    </row>
    <row r="78" spans="1:7" x14ac:dyDescent="0.25">
      <c r="A78" s="22" t="s">
        <v>8</v>
      </c>
      <c r="B78" s="22" t="s">
        <v>34</v>
      </c>
      <c r="C78" s="22" t="s">
        <v>23</v>
      </c>
      <c r="D78" s="56">
        <v>1.5489535435811871E-3</v>
      </c>
      <c r="E78" s="56">
        <v>0.98829507379808912</v>
      </c>
      <c r="F78" s="56">
        <v>93.81811467093722</v>
      </c>
      <c r="G78" s="56">
        <v>4.14154257941194</v>
      </c>
    </row>
    <row r="79" spans="1:7" x14ac:dyDescent="0.25">
      <c r="A79" s="22" t="s">
        <v>8</v>
      </c>
      <c r="B79" s="22" t="s">
        <v>34</v>
      </c>
      <c r="C79" s="22" t="s">
        <v>24</v>
      </c>
      <c r="D79" s="56">
        <v>1.5489535435811871E-3</v>
      </c>
      <c r="E79" s="56">
        <v>0.98829507379808912</v>
      </c>
      <c r="F79" s="56">
        <v>93.81811467093722</v>
      </c>
      <c r="G79" s="56">
        <v>4.14154257941194</v>
      </c>
    </row>
    <row r="80" spans="1:7" x14ac:dyDescent="0.25">
      <c r="A80" s="22" t="s">
        <v>8</v>
      </c>
      <c r="B80" s="22" t="s">
        <v>34</v>
      </c>
      <c r="C80" s="22" t="s">
        <v>25</v>
      </c>
      <c r="D80" s="56">
        <v>1.5489535435811871E-3</v>
      </c>
      <c r="E80" s="56">
        <v>0.98829507379808912</v>
      </c>
      <c r="F80" s="56">
        <v>93.81811467093722</v>
      </c>
      <c r="G80" s="56">
        <v>4.14154257941194</v>
      </c>
    </row>
    <row r="81" spans="1:7" x14ac:dyDescent="0.25">
      <c r="A81" s="22" t="s">
        <v>8</v>
      </c>
      <c r="B81" s="22" t="s">
        <v>34</v>
      </c>
      <c r="C81" s="22" t="s">
        <v>26</v>
      </c>
      <c r="D81" s="56">
        <v>1.5489535435811871E-3</v>
      </c>
      <c r="E81" s="56">
        <v>0.98829507379808912</v>
      </c>
      <c r="F81" s="56">
        <v>93.81811467093722</v>
      </c>
      <c r="G81" s="56">
        <v>4.14154257941194</v>
      </c>
    </row>
    <row r="82" spans="1:7" x14ac:dyDescent="0.25">
      <c r="A82" s="22" t="s">
        <v>8</v>
      </c>
      <c r="B82" s="22" t="s">
        <v>34</v>
      </c>
      <c r="C82" s="22" t="s">
        <v>27</v>
      </c>
      <c r="D82" s="57">
        <v>1E-3</v>
      </c>
      <c r="E82" s="57">
        <v>1E-3</v>
      </c>
      <c r="F82" s="57">
        <v>1E-3</v>
      </c>
      <c r="G82" s="57">
        <v>1E-3</v>
      </c>
    </row>
    <row r="83" spans="1:7" x14ac:dyDescent="0.25">
      <c r="A83" s="22" t="s">
        <v>8</v>
      </c>
      <c r="B83" s="22" t="s">
        <v>34</v>
      </c>
      <c r="C83" s="22" t="s">
        <v>28</v>
      </c>
      <c r="D83" s="57">
        <v>1E-3</v>
      </c>
      <c r="E83" s="57">
        <v>1E-3</v>
      </c>
      <c r="F83" s="57">
        <v>1E-3</v>
      </c>
      <c r="G83" s="57">
        <v>1E-3</v>
      </c>
    </row>
    <row r="84" spans="1:7" x14ac:dyDescent="0.25">
      <c r="A84" s="22" t="s">
        <v>8</v>
      </c>
      <c r="B84" s="22" t="s">
        <v>34</v>
      </c>
      <c r="C84" s="22" t="s">
        <v>29</v>
      </c>
      <c r="D84" s="57">
        <v>1E-3</v>
      </c>
      <c r="E84" s="57">
        <v>1E-3</v>
      </c>
      <c r="F84" s="57">
        <v>1E-3</v>
      </c>
      <c r="G84" s="57">
        <v>1E-3</v>
      </c>
    </row>
    <row r="85" spans="1:7" x14ac:dyDescent="0.25">
      <c r="A85" s="22" t="s">
        <v>8</v>
      </c>
      <c r="B85" s="22" t="s">
        <v>34</v>
      </c>
      <c r="C85" s="22" t="s">
        <v>30</v>
      </c>
      <c r="D85" s="57">
        <v>1E-3</v>
      </c>
      <c r="E85" s="57">
        <v>1E-3</v>
      </c>
      <c r="F85" s="57">
        <v>1E-3</v>
      </c>
      <c r="G85" s="57">
        <v>1E-3</v>
      </c>
    </row>
    <row r="86" spans="1:7" x14ac:dyDescent="0.25">
      <c r="A86" s="22" t="s">
        <v>41</v>
      </c>
      <c r="B86" s="22" t="s">
        <v>44</v>
      </c>
      <c r="C86" s="22" t="s">
        <v>19</v>
      </c>
      <c r="D86" s="57">
        <v>1E-3</v>
      </c>
      <c r="E86" s="57">
        <v>1E-3</v>
      </c>
      <c r="F86" s="57">
        <v>1E-3</v>
      </c>
      <c r="G86" s="57">
        <v>1E-3</v>
      </c>
    </row>
    <row r="87" spans="1:7" x14ac:dyDescent="0.25">
      <c r="A87" s="22" t="s">
        <v>41</v>
      </c>
      <c r="B87" s="22" t="s">
        <v>44</v>
      </c>
      <c r="C87" s="22" t="s">
        <v>20</v>
      </c>
      <c r="D87" s="57">
        <v>1E-3</v>
      </c>
      <c r="E87" s="57">
        <v>1E-3</v>
      </c>
      <c r="F87" s="57">
        <v>1E-3</v>
      </c>
      <c r="G87" s="57">
        <v>1E-3</v>
      </c>
    </row>
    <row r="88" spans="1:7" x14ac:dyDescent="0.25">
      <c r="A88" s="22" t="s">
        <v>41</v>
      </c>
      <c r="B88" s="22" t="s">
        <v>44</v>
      </c>
      <c r="C88" s="22" t="s">
        <v>21</v>
      </c>
      <c r="D88" s="57">
        <v>1E-3</v>
      </c>
      <c r="E88" s="57">
        <v>1E-3</v>
      </c>
      <c r="F88" s="57">
        <v>1E-3</v>
      </c>
      <c r="G88" s="57">
        <v>1E-3</v>
      </c>
    </row>
    <row r="89" spans="1:7" x14ac:dyDescent="0.25">
      <c r="A89" s="22" t="s">
        <v>41</v>
      </c>
      <c r="B89" s="22" t="s">
        <v>44</v>
      </c>
      <c r="C89" s="22" t="s">
        <v>22</v>
      </c>
      <c r="D89" s="56">
        <v>6.1709502554992385E-2</v>
      </c>
      <c r="E89" s="56">
        <v>1.0143866116025324</v>
      </c>
      <c r="F89" s="56">
        <v>284.53564373492986</v>
      </c>
      <c r="G89" s="56">
        <v>13.934744681072285</v>
      </c>
    </row>
    <row r="90" spans="1:7" x14ac:dyDescent="0.25">
      <c r="A90" s="22" t="s">
        <v>41</v>
      </c>
      <c r="B90" s="22" t="s">
        <v>44</v>
      </c>
      <c r="C90" s="22" t="s">
        <v>23</v>
      </c>
      <c r="D90" s="56">
        <v>6.1709502554992385E-2</v>
      </c>
      <c r="E90" s="56">
        <v>1.0143866116025324</v>
      </c>
      <c r="F90" s="56">
        <v>284.53564373492986</v>
      </c>
      <c r="G90" s="56">
        <v>13.934744681072285</v>
      </c>
    </row>
    <row r="91" spans="1:7" x14ac:dyDescent="0.25">
      <c r="A91" s="22" t="s">
        <v>41</v>
      </c>
      <c r="B91" s="22" t="s">
        <v>44</v>
      </c>
      <c r="C91" s="22" t="s">
        <v>24</v>
      </c>
      <c r="D91" s="56">
        <v>6.1709502554992385E-2</v>
      </c>
      <c r="E91" s="56">
        <v>1.0143866116025324</v>
      </c>
      <c r="F91" s="56">
        <v>284.53564373492986</v>
      </c>
      <c r="G91" s="56">
        <v>13.934744681072285</v>
      </c>
    </row>
    <row r="92" spans="1:7" x14ac:dyDescent="0.25">
      <c r="A92" s="22" t="s">
        <v>41</v>
      </c>
      <c r="B92" s="22" t="s">
        <v>44</v>
      </c>
      <c r="C92" s="22" t="s">
        <v>25</v>
      </c>
      <c r="D92" s="56">
        <v>6.1709502554992385E-2</v>
      </c>
      <c r="E92" s="56">
        <v>1.0143866116025324</v>
      </c>
      <c r="F92" s="56">
        <v>284.53564373492986</v>
      </c>
      <c r="G92" s="56">
        <v>13.934744681072285</v>
      </c>
    </row>
    <row r="93" spans="1:7" x14ac:dyDescent="0.25">
      <c r="A93" s="22" t="s">
        <v>41</v>
      </c>
      <c r="B93" s="22" t="s">
        <v>44</v>
      </c>
      <c r="C93" s="22" t="s">
        <v>26</v>
      </c>
      <c r="D93" s="56">
        <v>6.1709502554992385E-2</v>
      </c>
      <c r="E93" s="56">
        <v>1.0143866116025324</v>
      </c>
      <c r="F93" s="56">
        <v>284.53564373492986</v>
      </c>
      <c r="G93" s="56">
        <v>13.934744681072285</v>
      </c>
    </row>
    <row r="94" spans="1:7" x14ac:dyDescent="0.25">
      <c r="A94" s="22" t="s">
        <v>41</v>
      </c>
      <c r="B94" s="22" t="s">
        <v>44</v>
      </c>
      <c r="C94" s="22" t="s">
        <v>27</v>
      </c>
      <c r="D94" s="57">
        <v>1E-3</v>
      </c>
      <c r="E94" s="57">
        <v>1E-3</v>
      </c>
      <c r="F94" s="57">
        <v>1E-3</v>
      </c>
      <c r="G94" s="57">
        <v>1E-3</v>
      </c>
    </row>
    <row r="95" spans="1:7" x14ac:dyDescent="0.25">
      <c r="A95" s="22" t="s">
        <v>41</v>
      </c>
      <c r="B95" s="22" t="s">
        <v>44</v>
      </c>
      <c r="C95" s="22" t="s">
        <v>28</v>
      </c>
      <c r="D95" s="57">
        <v>1E-3</v>
      </c>
      <c r="E95" s="57">
        <v>1E-3</v>
      </c>
      <c r="F95" s="57">
        <v>1E-3</v>
      </c>
      <c r="G95" s="57">
        <v>1E-3</v>
      </c>
    </row>
    <row r="96" spans="1:7" x14ac:dyDescent="0.25">
      <c r="A96" s="22" t="s">
        <v>41</v>
      </c>
      <c r="B96" s="22" t="s">
        <v>44</v>
      </c>
      <c r="C96" s="22" t="s">
        <v>29</v>
      </c>
      <c r="D96" s="57">
        <v>1E-3</v>
      </c>
      <c r="E96" s="57">
        <v>1E-3</v>
      </c>
      <c r="F96" s="57">
        <v>1E-3</v>
      </c>
      <c r="G96" s="57">
        <v>1E-3</v>
      </c>
    </row>
    <row r="97" spans="1:7" x14ac:dyDescent="0.25">
      <c r="A97" s="22" t="s">
        <v>41</v>
      </c>
      <c r="B97" s="22" t="s">
        <v>44</v>
      </c>
      <c r="C97" s="22" t="s">
        <v>30</v>
      </c>
      <c r="D97" s="57">
        <v>1E-3</v>
      </c>
      <c r="E97" s="57">
        <v>1E-3</v>
      </c>
      <c r="F97" s="57">
        <v>1E-3</v>
      </c>
      <c r="G97" s="57">
        <v>1E-3</v>
      </c>
    </row>
    <row r="98" spans="1:7" x14ac:dyDescent="0.25">
      <c r="A98" s="22" t="s">
        <v>44</v>
      </c>
      <c r="B98" s="22" t="s">
        <v>9</v>
      </c>
      <c r="C98" s="22" t="s">
        <v>19</v>
      </c>
      <c r="D98" s="57">
        <v>1E-3</v>
      </c>
      <c r="E98" s="57">
        <v>1E-3</v>
      </c>
      <c r="F98" s="57">
        <v>1E-3</v>
      </c>
      <c r="G98" s="57">
        <v>1E-3</v>
      </c>
    </row>
    <row r="99" spans="1:7" x14ac:dyDescent="0.25">
      <c r="A99" s="22" t="s">
        <v>44</v>
      </c>
      <c r="B99" s="22" t="s">
        <v>9</v>
      </c>
      <c r="C99" s="22" t="s">
        <v>20</v>
      </c>
      <c r="D99" s="57">
        <v>1E-3</v>
      </c>
      <c r="E99" s="57">
        <v>1E-3</v>
      </c>
      <c r="F99" s="57">
        <v>1E-3</v>
      </c>
      <c r="G99" s="57">
        <v>1E-3</v>
      </c>
    </row>
    <row r="100" spans="1:7" x14ac:dyDescent="0.25">
      <c r="A100" s="22" t="s">
        <v>44</v>
      </c>
      <c r="B100" s="22" t="s">
        <v>9</v>
      </c>
      <c r="C100" s="22" t="s">
        <v>21</v>
      </c>
      <c r="D100" s="57">
        <v>1E-3</v>
      </c>
      <c r="E100" s="57">
        <v>1E-3</v>
      </c>
      <c r="F100" s="57">
        <v>1E-3</v>
      </c>
      <c r="G100" s="57">
        <v>1E-3</v>
      </c>
    </row>
    <row r="101" spans="1:7" x14ac:dyDescent="0.25">
      <c r="A101" s="22" t="s">
        <v>44</v>
      </c>
      <c r="B101" s="22" t="s">
        <v>9</v>
      </c>
      <c r="C101" s="22" t="s">
        <v>22</v>
      </c>
      <c r="D101" s="56">
        <v>6.1709502554992385E-2</v>
      </c>
      <c r="E101" s="56">
        <v>1.0143866116025324</v>
      </c>
      <c r="F101" s="56">
        <v>284.53564373492986</v>
      </c>
      <c r="G101" s="56">
        <v>13.934744681072285</v>
      </c>
    </row>
    <row r="102" spans="1:7" x14ac:dyDescent="0.25">
      <c r="A102" s="22" t="s">
        <v>44</v>
      </c>
      <c r="B102" s="22" t="s">
        <v>9</v>
      </c>
      <c r="C102" s="22" t="s">
        <v>23</v>
      </c>
      <c r="D102" s="56">
        <v>6.1709502554992385E-2</v>
      </c>
      <c r="E102" s="56">
        <v>1.0143866116025324</v>
      </c>
      <c r="F102" s="56">
        <v>284.53564373492986</v>
      </c>
      <c r="G102" s="56">
        <v>13.934744681072285</v>
      </c>
    </row>
    <row r="103" spans="1:7" x14ac:dyDescent="0.25">
      <c r="A103" s="22" t="s">
        <v>44</v>
      </c>
      <c r="B103" s="22" t="s">
        <v>9</v>
      </c>
      <c r="C103" s="22" t="s">
        <v>24</v>
      </c>
      <c r="D103" s="56">
        <v>6.1709502554992385E-2</v>
      </c>
      <c r="E103" s="56">
        <v>1.0143866116025324</v>
      </c>
      <c r="F103" s="56">
        <v>284.53564373492986</v>
      </c>
      <c r="G103" s="56">
        <v>13.934744681072285</v>
      </c>
    </row>
    <row r="104" spans="1:7" x14ac:dyDescent="0.25">
      <c r="A104" s="22" t="s">
        <v>44</v>
      </c>
      <c r="B104" s="22" t="s">
        <v>9</v>
      </c>
      <c r="C104" s="22" t="s">
        <v>25</v>
      </c>
      <c r="D104" s="56">
        <v>6.1709502554992385E-2</v>
      </c>
      <c r="E104" s="56">
        <v>1.0143866116025324</v>
      </c>
      <c r="F104" s="56">
        <v>284.53564373492986</v>
      </c>
      <c r="G104" s="56">
        <v>13.934744681072285</v>
      </c>
    </row>
    <row r="105" spans="1:7" x14ac:dyDescent="0.25">
      <c r="A105" s="22" t="s">
        <v>44</v>
      </c>
      <c r="B105" s="22" t="s">
        <v>9</v>
      </c>
      <c r="C105" s="22" t="s">
        <v>26</v>
      </c>
      <c r="D105" s="56">
        <v>6.1709502554992385E-2</v>
      </c>
      <c r="E105" s="56">
        <v>1.0143866116025324</v>
      </c>
      <c r="F105" s="56">
        <v>284.53564373492986</v>
      </c>
      <c r="G105" s="56">
        <v>13.934744681072285</v>
      </c>
    </row>
    <row r="106" spans="1:7" x14ac:dyDescent="0.25">
      <c r="A106" s="22" t="s">
        <v>44</v>
      </c>
      <c r="B106" s="22" t="s">
        <v>9</v>
      </c>
      <c r="C106" s="22" t="s">
        <v>27</v>
      </c>
      <c r="D106" s="57">
        <v>1E-3</v>
      </c>
      <c r="E106" s="57">
        <v>1E-3</v>
      </c>
      <c r="F106" s="57">
        <v>1E-3</v>
      </c>
      <c r="G106" s="57">
        <v>1E-3</v>
      </c>
    </row>
    <row r="107" spans="1:7" x14ac:dyDescent="0.25">
      <c r="A107" s="22" t="s">
        <v>44</v>
      </c>
      <c r="B107" s="22" t="s">
        <v>9</v>
      </c>
      <c r="C107" s="22" t="s">
        <v>28</v>
      </c>
      <c r="D107" s="57">
        <v>1E-3</v>
      </c>
      <c r="E107" s="57">
        <v>1E-3</v>
      </c>
      <c r="F107" s="57">
        <v>1E-3</v>
      </c>
      <c r="G107" s="57">
        <v>1E-3</v>
      </c>
    </row>
    <row r="108" spans="1:7" x14ac:dyDescent="0.25">
      <c r="A108" s="22" t="s">
        <v>44</v>
      </c>
      <c r="B108" s="22" t="s">
        <v>9</v>
      </c>
      <c r="C108" s="22" t="s">
        <v>29</v>
      </c>
      <c r="D108" s="57">
        <v>1E-3</v>
      </c>
      <c r="E108" s="57">
        <v>1E-3</v>
      </c>
      <c r="F108" s="57">
        <v>1E-3</v>
      </c>
      <c r="G108" s="57">
        <v>1E-3</v>
      </c>
    </row>
    <row r="109" spans="1:7" x14ac:dyDescent="0.25">
      <c r="A109" s="22" t="s">
        <v>44</v>
      </c>
      <c r="B109" s="22" t="s">
        <v>9</v>
      </c>
      <c r="C109" s="22" t="s">
        <v>30</v>
      </c>
      <c r="D109" s="57">
        <v>1E-3</v>
      </c>
      <c r="E109" s="57">
        <v>1E-3</v>
      </c>
      <c r="F109" s="57">
        <v>1E-3</v>
      </c>
      <c r="G109" s="57">
        <v>1E-3</v>
      </c>
    </row>
    <row r="110" spans="1:7" x14ac:dyDescent="0.25">
      <c r="A110" s="22" t="s">
        <v>39</v>
      </c>
      <c r="B110" s="22" t="s">
        <v>41</v>
      </c>
      <c r="C110" s="22" t="s">
        <v>19</v>
      </c>
      <c r="D110" s="57">
        <v>1E-3</v>
      </c>
      <c r="E110" s="57">
        <v>1E-3</v>
      </c>
      <c r="F110" s="57">
        <v>1E-3</v>
      </c>
      <c r="G110" s="57">
        <v>1E-3</v>
      </c>
    </row>
    <row r="111" spans="1:7" x14ac:dyDescent="0.25">
      <c r="A111" s="22" t="s">
        <v>39</v>
      </c>
      <c r="B111" s="22" t="s">
        <v>41</v>
      </c>
      <c r="C111" s="22" t="s">
        <v>20</v>
      </c>
      <c r="D111" s="57">
        <v>1E-3</v>
      </c>
      <c r="E111" s="57">
        <v>1E-3</v>
      </c>
      <c r="F111" s="57">
        <v>1E-3</v>
      </c>
      <c r="G111" s="57">
        <v>1E-3</v>
      </c>
    </row>
    <row r="112" spans="1:7" x14ac:dyDescent="0.25">
      <c r="A112" s="22" t="s">
        <v>39</v>
      </c>
      <c r="B112" s="22" t="s">
        <v>41</v>
      </c>
      <c r="C112" s="22" t="s">
        <v>21</v>
      </c>
      <c r="D112" s="57">
        <v>1E-3</v>
      </c>
      <c r="E112" s="57">
        <v>1E-3</v>
      </c>
      <c r="F112" s="57">
        <v>1E-3</v>
      </c>
      <c r="G112" s="57">
        <v>1E-3</v>
      </c>
    </row>
    <row r="113" spans="1:7" x14ac:dyDescent="0.25">
      <c r="A113" s="22" t="s">
        <v>39</v>
      </c>
      <c r="B113" s="22" t="s">
        <v>41</v>
      </c>
      <c r="C113" s="22" t="s">
        <v>22</v>
      </c>
      <c r="D113" s="56">
        <v>6.1709502554992385E-2</v>
      </c>
      <c r="E113" s="56">
        <v>1.0143866116025324</v>
      </c>
      <c r="F113" s="56">
        <v>284.53564373492986</v>
      </c>
      <c r="G113" s="56">
        <v>13.934744681072285</v>
      </c>
    </row>
    <row r="114" spans="1:7" x14ac:dyDescent="0.25">
      <c r="A114" s="22" t="s">
        <v>39</v>
      </c>
      <c r="B114" s="22" t="s">
        <v>41</v>
      </c>
      <c r="C114" s="22" t="s">
        <v>23</v>
      </c>
      <c r="D114" s="56">
        <v>6.1709502554992385E-2</v>
      </c>
      <c r="E114" s="56">
        <v>1.0143866116025324</v>
      </c>
      <c r="F114" s="56">
        <v>284.53564373492986</v>
      </c>
      <c r="G114" s="56">
        <v>13.934744681072285</v>
      </c>
    </row>
    <row r="115" spans="1:7" x14ac:dyDescent="0.25">
      <c r="A115" s="22" t="s">
        <v>39</v>
      </c>
      <c r="B115" s="22" t="s">
        <v>41</v>
      </c>
      <c r="C115" s="22" t="s">
        <v>24</v>
      </c>
      <c r="D115" s="56">
        <v>6.1709502554992385E-2</v>
      </c>
      <c r="E115" s="56">
        <v>1.0143866116025324</v>
      </c>
      <c r="F115" s="56">
        <v>284.53564373492986</v>
      </c>
      <c r="G115" s="56">
        <v>13.934744681072285</v>
      </c>
    </row>
    <row r="116" spans="1:7" x14ac:dyDescent="0.25">
      <c r="A116" s="22" t="s">
        <v>39</v>
      </c>
      <c r="B116" s="22" t="s">
        <v>41</v>
      </c>
      <c r="C116" s="22" t="s">
        <v>25</v>
      </c>
      <c r="D116" s="56">
        <v>6.1709502554992385E-2</v>
      </c>
      <c r="E116" s="56">
        <v>1.0143866116025324</v>
      </c>
      <c r="F116" s="56">
        <v>284.53564373492986</v>
      </c>
      <c r="G116" s="56">
        <v>13.934744681072285</v>
      </c>
    </row>
    <row r="117" spans="1:7" x14ac:dyDescent="0.25">
      <c r="A117" s="22" t="s">
        <v>39</v>
      </c>
      <c r="B117" s="22" t="s">
        <v>41</v>
      </c>
      <c r="C117" s="22" t="s">
        <v>26</v>
      </c>
      <c r="D117" s="56">
        <v>6.1709502554992385E-2</v>
      </c>
      <c r="E117" s="56">
        <v>1.0143866116025324</v>
      </c>
      <c r="F117" s="56">
        <v>284.53564373492986</v>
      </c>
      <c r="G117" s="56">
        <v>13.934744681072285</v>
      </c>
    </row>
    <row r="118" spans="1:7" x14ac:dyDescent="0.25">
      <c r="A118" s="22" t="s">
        <v>39</v>
      </c>
      <c r="B118" s="22" t="s">
        <v>41</v>
      </c>
      <c r="C118" s="22" t="s">
        <v>27</v>
      </c>
      <c r="D118" s="57">
        <v>1E-3</v>
      </c>
      <c r="E118" s="57">
        <v>1E-3</v>
      </c>
      <c r="F118" s="57">
        <v>1E-3</v>
      </c>
      <c r="G118" s="57">
        <v>1E-3</v>
      </c>
    </row>
    <row r="119" spans="1:7" x14ac:dyDescent="0.25">
      <c r="A119" s="22" t="s">
        <v>39</v>
      </c>
      <c r="B119" s="22" t="s">
        <v>41</v>
      </c>
      <c r="C119" s="22" t="s">
        <v>28</v>
      </c>
      <c r="D119" s="57">
        <v>1E-3</v>
      </c>
      <c r="E119" s="57">
        <v>1E-3</v>
      </c>
      <c r="F119" s="57">
        <v>1E-3</v>
      </c>
      <c r="G119" s="57">
        <v>1E-3</v>
      </c>
    </row>
    <row r="120" spans="1:7" x14ac:dyDescent="0.25">
      <c r="A120" s="22" t="s">
        <v>39</v>
      </c>
      <c r="B120" s="22" t="s">
        <v>41</v>
      </c>
      <c r="C120" s="22" t="s">
        <v>29</v>
      </c>
      <c r="D120" s="57">
        <v>1E-3</v>
      </c>
      <c r="E120" s="57">
        <v>1E-3</v>
      </c>
      <c r="F120" s="57">
        <v>1E-3</v>
      </c>
      <c r="G120" s="57">
        <v>1E-3</v>
      </c>
    </row>
    <row r="121" spans="1:7" x14ac:dyDescent="0.25">
      <c r="A121" s="22" t="s">
        <v>39</v>
      </c>
      <c r="B121" s="22" t="s">
        <v>41</v>
      </c>
      <c r="C121" s="22" t="s">
        <v>30</v>
      </c>
      <c r="D121" s="57">
        <v>1E-3</v>
      </c>
      <c r="E121" s="57">
        <v>1E-3</v>
      </c>
      <c r="F121" s="57">
        <v>1E-3</v>
      </c>
      <c r="G121" s="57">
        <v>1E-3</v>
      </c>
    </row>
    <row r="122" spans="1:7" x14ac:dyDescent="0.25">
      <c r="A122" s="22" t="s">
        <v>45</v>
      </c>
      <c r="B122" s="22" t="s">
        <v>9</v>
      </c>
      <c r="C122" s="22" t="s">
        <v>19</v>
      </c>
      <c r="D122" s="57">
        <v>1E-3</v>
      </c>
      <c r="E122" s="57">
        <v>1E-3</v>
      </c>
      <c r="F122" s="57">
        <v>1E-3</v>
      </c>
      <c r="G122" s="57">
        <v>1E-3</v>
      </c>
    </row>
    <row r="123" spans="1:7" x14ac:dyDescent="0.25">
      <c r="A123" s="22" t="s">
        <v>45</v>
      </c>
      <c r="B123" s="22" t="s">
        <v>9</v>
      </c>
      <c r="C123" s="22" t="s">
        <v>20</v>
      </c>
      <c r="D123" s="57">
        <v>1E-3</v>
      </c>
      <c r="E123" s="57">
        <v>1E-3</v>
      </c>
      <c r="F123" s="57">
        <v>1E-3</v>
      </c>
      <c r="G123" s="57">
        <v>1E-3</v>
      </c>
    </row>
    <row r="124" spans="1:7" x14ac:dyDescent="0.25">
      <c r="A124" s="22" t="s">
        <v>45</v>
      </c>
      <c r="B124" s="22" t="s">
        <v>9</v>
      </c>
      <c r="C124" s="22" t="s">
        <v>21</v>
      </c>
      <c r="D124" s="57">
        <v>1E-3</v>
      </c>
      <c r="E124" s="57">
        <v>1E-3</v>
      </c>
      <c r="F124" s="57">
        <v>1E-3</v>
      </c>
      <c r="G124" s="57">
        <v>1E-3</v>
      </c>
    </row>
    <row r="125" spans="1:7" x14ac:dyDescent="0.25">
      <c r="A125" s="22" t="s">
        <v>45</v>
      </c>
      <c r="B125" s="22" t="s">
        <v>9</v>
      </c>
      <c r="C125" s="22" t="s">
        <v>22</v>
      </c>
      <c r="D125" s="56">
        <v>1.9063215800475435E-3</v>
      </c>
      <c r="E125" s="56">
        <v>1.0036421687009101</v>
      </c>
      <c r="F125" s="56">
        <v>64.249001722202124</v>
      </c>
      <c r="G125" s="56">
        <v>13.935333542358396</v>
      </c>
    </row>
    <row r="126" spans="1:7" x14ac:dyDescent="0.25">
      <c r="A126" s="22" t="s">
        <v>45</v>
      </c>
      <c r="B126" s="22" t="s">
        <v>9</v>
      </c>
      <c r="C126" s="22" t="s">
        <v>23</v>
      </c>
      <c r="D126" s="56">
        <v>1.9063215800475435E-3</v>
      </c>
      <c r="E126" s="56">
        <v>1.0036421687009101</v>
      </c>
      <c r="F126" s="56">
        <v>64.249001722202124</v>
      </c>
      <c r="G126" s="56">
        <v>13.935333542358396</v>
      </c>
    </row>
    <row r="127" spans="1:7" x14ac:dyDescent="0.25">
      <c r="A127" s="22" t="s">
        <v>45</v>
      </c>
      <c r="B127" s="22" t="s">
        <v>9</v>
      </c>
      <c r="C127" s="22" t="s">
        <v>24</v>
      </c>
      <c r="D127" s="56">
        <v>1.9063215800475435E-3</v>
      </c>
      <c r="E127" s="56">
        <v>1.0036421687009101</v>
      </c>
      <c r="F127" s="56">
        <v>64.249001722202124</v>
      </c>
      <c r="G127" s="56">
        <v>13.935333542358396</v>
      </c>
    </row>
    <row r="128" spans="1:7" x14ac:dyDescent="0.25">
      <c r="A128" s="22" t="s">
        <v>45</v>
      </c>
      <c r="B128" s="22" t="s">
        <v>9</v>
      </c>
      <c r="C128" s="22" t="s">
        <v>25</v>
      </c>
      <c r="D128" s="56">
        <v>1.9063215800475435E-3</v>
      </c>
      <c r="E128" s="56">
        <v>1.0036421687009101</v>
      </c>
      <c r="F128" s="56">
        <v>64.249001722202124</v>
      </c>
      <c r="G128" s="56">
        <v>13.935333542358396</v>
      </c>
    </row>
    <row r="129" spans="1:7" x14ac:dyDescent="0.25">
      <c r="A129" s="22" t="s">
        <v>45</v>
      </c>
      <c r="B129" s="22" t="s">
        <v>9</v>
      </c>
      <c r="C129" s="22" t="s">
        <v>26</v>
      </c>
      <c r="D129" s="56">
        <v>1.9063215800475435E-3</v>
      </c>
      <c r="E129" s="56">
        <v>1.0036421687009101</v>
      </c>
      <c r="F129" s="56">
        <v>64.249001722202124</v>
      </c>
      <c r="G129" s="56">
        <v>13.935333542358396</v>
      </c>
    </row>
    <row r="130" spans="1:7" x14ac:dyDescent="0.25">
      <c r="A130" s="22" t="s">
        <v>45</v>
      </c>
      <c r="B130" s="22" t="s">
        <v>9</v>
      </c>
      <c r="C130" s="22" t="s">
        <v>27</v>
      </c>
      <c r="D130" s="57">
        <v>1E-3</v>
      </c>
      <c r="E130" s="57">
        <v>1E-3</v>
      </c>
      <c r="F130" s="57">
        <v>1E-3</v>
      </c>
      <c r="G130" s="57">
        <v>1E-3</v>
      </c>
    </row>
    <row r="131" spans="1:7" x14ac:dyDescent="0.25">
      <c r="A131" s="22" t="s">
        <v>45</v>
      </c>
      <c r="B131" s="22" t="s">
        <v>9</v>
      </c>
      <c r="C131" s="22" t="s">
        <v>28</v>
      </c>
      <c r="D131" s="57">
        <v>1E-3</v>
      </c>
      <c r="E131" s="57">
        <v>1E-3</v>
      </c>
      <c r="F131" s="57">
        <v>1E-3</v>
      </c>
      <c r="G131" s="57">
        <v>1E-3</v>
      </c>
    </row>
    <row r="132" spans="1:7" x14ac:dyDescent="0.25">
      <c r="A132" s="22" t="s">
        <v>45</v>
      </c>
      <c r="B132" s="22" t="s">
        <v>9</v>
      </c>
      <c r="C132" s="22" t="s">
        <v>29</v>
      </c>
      <c r="D132" s="57">
        <v>1E-3</v>
      </c>
      <c r="E132" s="57">
        <v>1E-3</v>
      </c>
      <c r="F132" s="57">
        <v>1E-3</v>
      </c>
      <c r="G132" s="57">
        <v>1E-3</v>
      </c>
    </row>
    <row r="133" spans="1:7" x14ac:dyDescent="0.25">
      <c r="A133" s="22" t="s">
        <v>45</v>
      </c>
      <c r="B133" s="22" t="s">
        <v>9</v>
      </c>
      <c r="C133" s="22" t="s">
        <v>30</v>
      </c>
      <c r="D133" s="57">
        <v>1E-3</v>
      </c>
      <c r="E133" s="57">
        <v>1E-3</v>
      </c>
      <c r="F133" s="57">
        <v>1E-3</v>
      </c>
      <c r="G133" s="57">
        <v>1E-3</v>
      </c>
    </row>
    <row r="134" spans="1:7" x14ac:dyDescent="0.25">
      <c r="A134" s="22" t="s">
        <v>9</v>
      </c>
      <c r="B134" s="22" t="s">
        <v>46</v>
      </c>
      <c r="C134" s="22" t="s">
        <v>19</v>
      </c>
      <c r="D134" s="57">
        <v>1E-3</v>
      </c>
      <c r="E134" s="57">
        <v>1E-3</v>
      </c>
      <c r="F134" s="57">
        <v>1E-3</v>
      </c>
      <c r="G134" s="57">
        <v>1E-3</v>
      </c>
    </row>
    <row r="135" spans="1:7" x14ac:dyDescent="0.25">
      <c r="A135" s="22" t="s">
        <v>9</v>
      </c>
      <c r="B135" s="22" t="s">
        <v>46</v>
      </c>
      <c r="C135" s="22" t="s">
        <v>20</v>
      </c>
      <c r="D135" s="57">
        <v>1E-3</v>
      </c>
      <c r="E135" s="57">
        <v>1E-3</v>
      </c>
      <c r="F135" s="57">
        <v>1E-3</v>
      </c>
      <c r="G135" s="57">
        <v>1E-3</v>
      </c>
    </row>
    <row r="136" spans="1:7" x14ac:dyDescent="0.25">
      <c r="A136" s="22" t="s">
        <v>9</v>
      </c>
      <c r="B136" s="22" t="s">
        <v>46</v>
      </c>
      <c r="C136" s="22" t="s">
        <v>21</v>
      </c>
      <c r="D136" s="57">
        <v>1E-3</v>
      </c>
      <c r="E136" s="57">
        <v>1E-3</v>
      </c>
      <c r="F136" s="57">
        <v>1E-3</v>
      </c>
      <c r="G136" s="57">
        <v>1E-3</v>
      </c>
    </row>
    <row r="137" spans="1:7" x14ac:dyDescent="0.25">
      <c r="A137" s="22" t="s">
        <v>9</v>
      </c>
      <c r="B137" s="22" t="s">
        <v>46</v>
      </c>
      <c r="C137" s="22" t="s">
        <v>22</v>
      </c>
      <c r="D137" s="56">
        <v>6.1709502554992385E-2</v>
      </c>
      <c r="E137" s="56">
        <v>1.0143866116025324</v>
      </c>
      <c r="F137" s="56">
        <v>284.53564373492986</v>
      </c>
      <c r="G137" s="56">
        <v>13.934744681072285</v>
      </c>
    </row>
    <row r="138" spans="1:7" x14ac:dyDescent="0.25">
      <c r="A138" s="22" t="s">
        <v>9</v>
      </c>
      <c r="B138" s="22" t="s">
        <v>46</v>
      </c>
      <c r="C138" s="22" t="s">
        <v>23</v>
      </c>
      <c r="D138" s="56">
        <v>6.1709502554992385E-2</v>
      </c>
      <c r="E138" s="56">
        <v>1.0143866116025324</v>
      </c>
      <c r="F138" s="56">
        <v>284.53564373492986</v>
      </c>
      <c r="G138" s="56">
        <v>13.934744681072285</v>
      </c>
    </row>
    <row r="139" spans="1:7" x14ac:dyDescent="0.25">
      <c r="A139" s="22" t="s">
        <v>9</v>
      </c>
      <c r="B139" s="22" t="s">
        <v>46</v>
      </c>
      <c r="C139" s="22" t="s">
        <v>24</v>
      </c>
      <c r="D139" s="56">
        <v>6.1709502554992385E-2</v>
      </c>
      <c r="E139" s="56">
        <v>1.0143866116025324</v>
      </c>
      <c r="F139" s="56">
        <v>284.53564373492986</v>
      </c>
      <c r="G139" s="56">
        <v>13.934744681072285</v>
      </c>
    </row>
    <row r="140" spans="1:7" x14ac:dyDescent="0.25">
      <c r="A140" s="22" t="s">
        <v>9</v>
      </c>
      <c r="B140" s="22" t="s">
        <v>46</v>
      </c>
      <c r="C140" s="22" t="s">
        <v>25</v>
      </c>
      <c r="D140" s="56">
        <v>6.1709502554992385E-2</v>
      </c>
      <c r="E140" s="56">
        <v>1.0143866116025324</v>
      </c>
      <c r="F140" s="56">
        <v>284.53564373492986</v>
      </c>
      <c r="G140" s="56">
        <v>13.934744681072285</v>
      </c>
    </row>
    <row r="141" spans="1:7" x14ac:dyDescent="0.25">
      <c r="A141" s="22" t="s">
        <v>9</v>
      </c>
      <c r="B141" s="22" t="s">
        <v>46</v>
      </c>
      <c r="C141" s="22" t="s">
        <v>26</v>
      </c>
      <c r="D141" s="56">
        <v>6.1709502554992385E-2</v>
      </c>
      <c r="E141" s="56">
        <v>1.0143866116025324</v>
      </c>
      <c r="F141" s="56">
        <v>284.53564373492986</v>
      </c>
      <c r="G141" s="56">
        <v>13.934744681072285</v>
      </c>
    </row>
    <row r="142" spans="1:7" x14ac:dyDescent="0.25">
      <c r="A142" s="22" t="s">
        <v>9</v>
      </c>
      <c r="B142" s="22" t="s">
        <v>46</v>
      </c>
      <c r="C142" s="22" t="s">
        <v>27</v>
      </c>
      <c r="D142" s="57">
        <v>1E-3</v>
      </c>
      <c r="E142" s="57">
        <v>1E-3</v>
      </c>
      <c r="F142" s="57">
        <v>1E-3</v>
      </c>
      <c r="G142" s="57">
        <v>1E-3</v>
      </c>
    </row>
    <row r="143" spans="1:7" x14ac:dyDescent="0.25">
      <c r="A143" s="22" t="s">
        <v>9</v>
      </c>
      <c r="B143" s="22" t="s">
        <v>46</v>
      </c>
      <c r="C143" s="22" t="s">
        <v>28</v>
      </c>
      <c r="D143" s="57">
        <v>1E-3</v>
      </c>
      <c r="E143" s="57">
        <v>1E-3</v>
      </c>
      <c r="F143" s="57">
        <v>1E-3</v>
      </c>
      <c r="G143" s="57">
        <v>1E-3</v>
      </c>
    </row>
    <row r="144" spans="1:7" x14ac:dyDescent="0.25">
      <c r="A144" s="22" t="s">
        <v>9</v>
      </c>
      <c r="B144" s="22" t="s">
        <v>46</v>
      </c>
      <c r="C144" s="22" t="s">
        <v>29</v>
      </c>
      <c r="D144" s="57">
        <v>1E-3</v>
      </c>
      <c r="E144" s="57">
        <v>1E-3</v>
      </c>
      <c r="F144" s="57">
        <v>1E-3</v>
      </c>
      <c r="G144" s="57">
        <v>1E-3</v>
      </c>
    </row>
    <row r="145" spans="1:7" x14ac:dyDescent="0.25">
      <c r="A145" s="22" t="s">
        <v>9</v>
      </c>
      <c r="B145" s="22" t="s">
        <v>46</v>
      </c>
      <c r="C145" s="22" t="s">
        <v>30</v>
      </c>
      <c r="D145" s="57">
        <v>1E-3</v>
      </c>
      <c r="E145" s="57">
        <v>1E-3</v>
      </c>
      <c r="F145" s="57">
        <v>1E-3</v>
      </c>
      <c r="G145" s="57">
        <v>1E-3</v>
      </c>
    </row>
    <row r="146" spans="1:7" x14ac:dyDescent="0.25">
      <c r="A146" s="22" t="s">
        <v>54</v>
      </c>
      <c r="B146" s="22" t="s">
        <v>50</v>
      </c>
      <c r="C146" s="22" t="s">
        <v>19</v>
      </c>
      <c r="D146" s="57">
        <v>1E-3</v>
      </c>
      <c r="E146" s="57">
        <v>1E-3</v>
      </c>
      <c r="F146" s="57">
        <v>1E-3</v>
      </c>
      <c r="G146" s="57">
        <v>1E-3</v>
      </c>
    </row>
    <row r="147" spans="1:7" x14ac:dyDescent="0.25">
      <c r="A147" s="22" t="s">
        <v>54</v>
      </c>
      <c r="B147" s="22" t="s">
        <v>50</v>
      </c>
      <c r="C147" s="22" t="s">
        <v>20</v>
      </c>
      <c r="D147" s="57">
        <v>1E-3</v>
      </c>
      <c r="E147" s="57">
        <v>1E-3</v>
      </c>
      <c r="F147" s="57">
        <v>1E-3</v>
      </c>
      <c r="G147" s="57">
        <v>1E-3</v>
      </c>
    </row>
    <row r="148" spans="1:7" x14ac:dyDescent="0.25">
      <c r="A148" s="22" t="s">
        <v>54</v>
      </c>
      <c r="B148" s="22" t="s">
        <v>50</v>
      </c>
      <c r="C148" s="22" t="s">
        <v>21</v>
      </c>
      <c r="D148" s="57">
        <v>1E-3</v>
      </c>
      <c r="E148" s="57">
        <v>1E-3</v>
      </c>
      <c r="F148" s="57">
        <v>1E-3</v>
      </c>
      <c r="G148" s="57">
        <v>1E-3</v>
      </c>
    </row>
    <row r="149" spans="1:7" x14ac:dyDescent="0.25">
      <c r="A149" s="22" t="s">
        <v>54</v>
      </c>
      <c r="B149" s="22" t="s">
        <v>50</v>
      </c>
      <c r="C149" s="22" t="s">
        <v>22</v>
      </c>
      <c r="D149" s="56">
        <v>1.2696211517064465E-2</v>
      </c>
      <c r="E149" s="56">
        <v>1.0056337811375167</v>
      </c>
      <c r="F149" s="56">
        <v>22.390231610234675</v>
      </c>
      <c r="G149" s="56">
        <v>1.9580682555860283</v>
      </c>
    </row>
    <row r="150" spans="1:7" x14ac:dyDescent="0.25">
      <c r="A150" s="22" t="s">
        <v>54</v>
      </c>
      <c r="B150" s="22" t="s">
        <v>50</v>
      </c>
      <c r="C150" s="22" t="s">
        <v>23</v>
      </c>
      <c r="D150" s="56">
        <v>1.2696211517064465E-2</v>
      </c>
      <c r="E150" s="56">
        <v>1.0056337811375167</v>
      </c>
      <c r="F150" s="56">
        <v>22.390231610234675</v>
      </c>
      <c r="G150" s="56">
        <v>1.9580682555860283</v>
      </c>
    </row>
    <row r="151" spans="1:7" x14ac:dyDescent="0.25">
      <c r="A151" s="22" t="s">
        <v>54</v>
      </c>
      <c r="B151" s="22" t="s">
        <v>50</v>
      </c>
      <c r="C151" s="22" t="s">
        <v>24</v>
      </c>
      <c r="D151" s="56">
        <v>1.2696211517064465E-2</v>
      </c>
      <c r="E151" s="56">
        <v>1.0056337811375167</v>
      </c>
      <c r="F151" s="56">
        <v>22.390231610234675</v>
      </c>
      <c r="G151" s="56">
        <v>1.9580682555860283</v>
      </c>
    </row>
    <row r="152" spans="1:7" x14ac:dyDescent="0.25">
      <c r="A152" s="22" t="s">
        <v>54</v>
      </c>
      <c r="B152" s="22" t="s">
        <v>50</v>
      </c>
      <c r="C152" s="22" t="s">
        <v>25</v>
      </c>
      <c r="D152" s="56">
        <v>1.2696211517064465E-2</v>
      </c>
      <c r="E152" s="56">
        <v>1.0056337811375167</v>
      </c>
      <c r="F152" s="56">
        <v>22.390231610234675</v>
      </c>
      <c r="G152" s="56">
        <v>1.9580682555860283</v>
      </c>
    </row>
    <row r="153" spans="1:7" x14ac:dyDescent="0.25">
      <c r="A153" s="22" t="s">
        <v>54</v>
      </c>
      <c r="B153" s="22" t="s">
        <v>50</v>
      </c>
      <c r="C153" s="22" t="s">
        <v>26</v>
      </c>
      <c r="D153" s="56">
        <v>1.2696211517064465E-2</v>
      </c>
      <c r="E153" s="56">
        <v>1.0056337811375167</v>
      </c>
      <c r="F153" s="56">
        <v>22.390231610234675</v>
      </c>
      <c r="G153" s="56">
        <v>1.9580682555860283</v>
      </c>
    </row>
    <row r="154" spans="1:7" x14ac:dyDescent="0.25">
      <c r="A154" s="22" t="s">
        <v>54</v>
      </c>
      <c r="B154" s="22" t="s">
        <v>50</v>
      </c>
      <c r="C154" s="22" t="s">
        <v>27</v>
      </c>
      <c r="D154" s="57">
        <v>1E-3</v>
      </c>
      <c r="E154" s="57">
        <v>1E-3</v>
      </c>
      <c r="F154" s="57">
        <v>1E-3</v>
      </c>
      <c r="G154" s="57">
        <v>1E-3</v>
      </c>
    </row>
    <row r="155" spans="1:7" x14ac:dyDescent="0.25">
      <c r="A155" s="22" t="s">
        <v>54</v>
      </c>
      <c r="B155" s="22" t="s">
        <v>50</v>
      </c>
      <c r="C155" s="22" t="s">
        <v>28</v>
      </c>
      <c r="D155" s="57">
        <v>1E-3</v>
      </c>
      <c r="E155" s="57">
        <v>1E-3</v>
      </c>
      <c r="F155" s="57">
        <v>1E-3</v>
      </c>
      <c r="G155" s="57">
        <v>1E-3</v>
      </c>
    </row>
    <row r="156" spans="1:7" x14ac:dyDescent="0.25">
      <c r="A156" s="22" t="s">
        <v>54</v>
      </c>
      <c r="B156" s="22" t="s">
        <v>50</v>
      </c>
      <c r="C156" s="22" t="s">
        <v>29</v>
      </c>
      <c r="D156" s="57">
        <v>1E-3</v>
      </c>
      <c r="E156" s="57">
        <v>1E-3</v>
      </c>
      <c r="F156" s="57">
        <v>1E-3</v>
      </c>
      <c r="G156" s="57">
        <v>1E-3</v>
      </c>
    </row>
    <row r="157" spans="1:7" x14ac:dyDescent="0.25">
      <c r="A157" s="22" t="s">
        <v>54</v>
      </c>
      <c r="B157" s="22" t="s">
        <v>50</v>
      </c>
      <c r="C157" s="22" t="s">
        <v>30</v>
      </c>
      <c r="D157" s="57">
        <v>1E-3</v>
      </c>
      <c r="E157" s="57">
        <v>1E-3</v>
      </c>
      <c r="F157" s="57">
        <v>1E-3</v>
      </c>
      <c r="G157" s="57">
        <v>1E-3</v>
      </c>
    </row>
    <row r="158" spans="1:7" x14ac:dyDescent="0.25">
      <c r="A158" s="22" t="s">
        <v>55</v>
      </c>
      <c r="B158" s="22" t="s">
        <v>54</v>
      </c>
      <c r="C158" s="22" t="s">
        <v>19</v>
      </c>
      <c r="D158" s="57">
        <v>1E-3</v>
      </c>
      <c r="E158" s="57">
        <v>1E-3</v>
      </c>
      <c r="F158" s="57">
        <v>1E-3</v>
      </c>
      <c r="G158" s="57">
        <v>1E-3</v>
      </c>
    </row>
    <row r="159" spans="1:7" x14ac:dyDescent="0.25">
      <c r="A159" s="22" t="s">
        <v>55</v>
      </c>
      <c r="B159" s="22" t="s">
        <v>54</v>
      </c>
      <c r="C159" s="22" t="s">
        <v>20</v>
      </c>
      <c r="D159" s="57">
        <v>1E-3</v>
      </c>
      <c r="E159" s="57">
        <v>1E-3</v>
      </c>
      <c r="F159" s="57">
        <v>1E-3</v>
      </c>
      <c r="G159" s="57">
        <v>1E-3</v>
      </c>
    </row>
    <row r="160" spans="1:7" x14ac:dyDescent="0.25">
      <c r="A160" s="22" t="s">
        <v>55</v>
      </c>
      <c r="B160" s="22" t="s">
        <v>54</v>
      </c>
      <c r="C160" s="22" t="s">
        <v>21</v>
      </c>
      <c r="D160" s="57">
        <v>1E-3</v>
      </c>
      <c r="E160" s="57">
        <v>1E-3</v>
      </c>
      <c r="F160" s="57">
        <v>1E-3</v>
      </c>
      <c r="G160" s="57">
        <v>1E-3</v>
      </c>
    </row>
    <row r="161" spans="1:7" x14ac:dyDescent="0.25">
      <c r="A161" s="22" t="s">
        <v>55</v>
      </c>
      <c r="B161" s="22" t="s">
        <v>54</v>
      </c>
      <c r="C161" s="22" t="s">
        <v>22</v>
      </c>
      <c r="D161" s="56">
        <v>1.2696211517064465E-2</v>
      </c>
      <c r="E161" s="56">
        <v>1.0056337811375167</v>
      </c>
      <c r="F161" s="56">
        <v>22.390231610234675</v>
      </c>
      <c r="G161" s="56">
        <v>1.9580682555860283</v>
      </c>
    </row>
    <row r="162" spans="1:7" x14ac:dyDescent="0.25">
      <c r="A162" s="22" t="s">
        <v>55</v>
      </c>
      <c r="B162" s="22" t="s">
        <v>54</v>
      </c>
      <c r="C162" s="22" t="s">
        <v>23</v>
      </c>
      <c r="D162" s="56">
        <v>1.2696211517064465E-2</v>
      </c>
      <c r="E162" s="56">
        <v>1.0056337811375167</v>
      </c>
      <c r="F162" s="56">
        <v>22.390231610234675</v>
      </c>
      <c r="G162" s="56">
        <v>1.9580682555860283</v>
      </c>
    </row>
    <row r="163" spans="1:7" x14ac:dyDescent="0.25">
      <c r="A163" s="22" t="s">
        <v>55</v>
      </c>
      <c r="B163" s="22" t="s">
        <v>54</v>
      </c>
      <c r="C163" s="22" t="s">
        <v>24</v>
      </c>
      <c r="D163" s="56">
        <v>1.2696211517064465E-2</v>
      </c>
      <c r="E163" s="56">
        <v>1.0056337811375167</v>
      </c>
      <c r="F163" s="56">
        <v>22.390231610234675</v>
      </c>
      <c r="G163" s="56">
        <v>1.9580682555860283</v>
      </c>
    </row>
    <row r="164" spans="1:7" x14ac:dyDescent="0.25">
      <c r="A164" s="22" t="s">
        <v>55</v>
      </c>
      <c r="B164" s="22" t="s">
        <v>54</v>
      </c>
      <c r="C164" s="22" t="s">
        <v>25</v>
      </c>
      <c r="D164" s="56">
        <v>1.2696211517064465E-2</v>
      </c>
      <c r="E164" s="56">
        <v>1.0056337811375167</v>
      </c>
      <c r="F164" s="56">
        <v>22.390231610234675</v>
      </c>
      <c r="G164" s="56">
        <v>1.9580682555860283</v>
      </c>
    </row>
    <row r="165" spans="1:7" x14ac:dyDescent="0.25">
      <c r="A165" s="22" t="s">
        <v>55</v>
      </c>
      <c r="B165" s="22" t="s">
        <v>54</v>
      </c>
      <c r="C165" s="22" t="s">
        <v>26</v>
      </c>
      <c r="D165" s="56">
        <v>1.2696211517064465E-2</v>
      </c>
      <c r="E165" s="56">
        <v>1.0056337811375167</v>
      </c>
      <c r="F165" s="56">
        <v>22.390231610234675</v>
      </c>
      <c r="G165" s="56">
        <v>1.9580682555860283</v>
      </c>
    </row>
    <row r="166" spans="1:7" x14ac:dyDescent="0.25">
      <c r="A166" s="22" t="s">
        <v>55</v>
      </c>
      <c r="B166" s="22" t="s">
        <v>54</v>
      </c>
      <c r="C166" s="22" t="s">
        <v>27</v>
      </c>
      <c r="D166" s="57">
        <v>1E-3</v>
      </c>
      <c r="E166" s="57">
        <v>1E-3</v>
      </c>
      <c r="F166" s="57">
        <v>1E-3</v>
      </c>
      <c r="G166" s="57">
        <v>1E-3</v>
      </c>
    </row>
    <row r="167" spans="1:7" x14ac:dyDescent="0.25">
      <c r="A167" s="22" t="s">
        <v>55</v>
      </c>
      <c r="B167" s="22" t="s">
        <v>54</v>
      </c>
      <c r="C167" s="22" t="s">
        <v>28</v>
      </c>
      <c r="D167" s="57">
        <v>1E-3</v>
      </c>
      <c r="E167" s="57">
        <v>1E-3</v>
      </c>
      <c r="F167" s="57">
        <v>1E-3</v>
      </c>
      <c r="G167" s="57">
        <v>1E-3</v>
      </c>
    </row>
    <row r="168" spans="1:7" x14ac:dyDescent="0.25">
      <c r="A168" s="22" t="s">
        <v>55</v>
      </c>
      <c r="B168" s="22" t="s">
        <v>54</v>
      </c>
      <c r="C168" s="22" t="s">
        <v>29</v>
      </c>
      <c r="D168" s="57">
        <v>1E-3</v>
      </c>
      <c r="E168" s="57">
        <v>1E-3</v>
      </c>
      <c r="F168" s="57">
        <v>1E-3</v>
      </c>
      <c r="G168" s="57">
        <v>1E-3</v>
      </c>
    </row>
    <row r="169" spans="1:7" x14ac:dyDescent="0.25">
      <c r="A169" s="22" t="s">
        <v>55</v>
      </c>
      <c r="B169" s="22" t="s">
        <v>54</v>
      </c>
      <c r="C169" s="22" t="s">
        <v>30</v>
      </c>
      <c r="D169" s="57">
        <v>1E-3</v>
      </c>
      <c r="E169" s="57">
        <v>1E-3</v>
      </c>
      <c r="F169" s="57">
        <v>1E-3</v>
      </c>
      <c r="G169" s="57">
        <v>1E-3</v>
      </c>
    </row>
    <row r="170" spans="1:7" x14ac:dyDescent="0.25">
      <c r="A170" s="22" t="s">
        <v>56</v>
      </c>
      <c r="B170" s="22" t="s">
        <v>10</v>
      </c>
      <c r="C170" s="22" t="s">
        <v>19</v>
      </c>
      <c r="D170" s="57">
        <v>1E-3</v>
      </c>
      <c r="E170" s="57">
        <v>1E-3</v>
      </c>
      <c r="F170" s="57">
        <v>1E-3</v>
      </c>
      <c r="G170" s="57">
        <v>1E-3</v>
      </c>
    </row>
    <row r="171" spans="1:7" x14ac:dyDescent="0.25">
      <c r="A171" s="22" t="s">
        <v>56</v>
      </c>
      <c r="B171" s="22" t="s">
        <v>10</v>
      </c>
      <c r="C171" s="22" t="s">
        <v>20</v>
      </c>
      <c r="D171" s="57">
        <v>1E-3</v>
      </c>
      <c r="E171" s="57">
        <v>1E-3</v>
      </c>
      <c r="F171" s="57">
        <v>1E-3</v>
      </c>
      <c r="G171" s="57">
        <v>1E-3</v>
      </c>
    </row>
    <row r="172" spans="1:7" x14ac:dyDescent="0.25">
      <c r="A172" s="22" t="s">
        <v>56</v>
      </c>
      <c r="B172" s="22" t="s">
        <v>10</v>
      </c>
      <c r="C172" s="22" t="s">
        <v>21</v>
      </c>
      <c r="D172" s="57">
        <v>1E-3</v>
      </c>
      <c r="E172" s="57">
        <v>1E-3</v>
      </c>
      <c r="F172" s="57">
        <v>1E-3</v>
      </c>
      <c r="G172" s="57">
        <v>1E-3</v>
      </c>
    </row>
    <row r="173" spans="1:7" x14ac:dyDescent="0.25">
      <c r="A173" s="22" t="s">
        <v>56</v>
      </c>
      <c r="B173" s="22" t="s">
        <v>10</v>
      </c>
      <c r="C173" s="22" t="s">
        <v>22</v>
      </c>
      <c r="D173" s="56">
        <v>3.1321877206330118E-2</v>
      </c>
      <c r="E173" s="56">
        <v>0.98617494815698514</v>
      </c>
      <c r="F173" s="56">
        <v>20.060948489746195</v>
      </c>
      <c r="G173" s="56">
        <v>3.0630990343734794</v>
      </c>
    </row>
    <row r="174" spans="1:7" x14ac:dyDescent="0.25">
      <c r="A174" s="22" t="s">
        <v>56</v>
      </c>
      <c r="B174" s="22" t="s">
        <v>10</v>
      </c>
      <c r="C174" s="22" t="s">
        <v>23</v>
      </c>
      <c r="D174" s="56">
        <v>3.1321877206330118E-2</v>
      </c>
      <c r="E174" s="56">
        <v>0.98617494815698514</v>
      </c>
      <c r="F174" s="56">
        <v>20.060948489746195</v>
      </c>
      <c r="G174" s="56">
        <v>3.0630990343734794</v>
      </c>
    </row>
    <row r="175" spans="1:7" x14ac:dyDescent="0.25">
      <c r="A175" s="22" t="s">
        <v>56</v>
      </c>
      <c r="B175" s="22" t="s">
        <v>10</v>
      </c>
      <c r="C175" s="22" t="s">
        <v>24</v>
      </c>
      <c r="D175" s="56">
        <v>3.1321877206330118E-2</v>
      </c>
      <c r="E175" s="56">
        <v>0.98617494815698514</v>
      </c>
      <c r="F175" s="56">
        <v>20.060948489746195</v>
      </c>
      <c r="G175" s="56">
        <v>3.0630990343734794</v>
      </c>
    </row>
    <row r="176" spans="1:7" x14ac:dyDescent="0.25">
      <c r="A176" s="22" t="s">
        <v>56</v>
      </c>
      <c r="B176" s="22" t="s">
        <v>10</v>
      </c>
      <c r="C176" s="22" t="s">
        <v>25</v>
      </c>
      <c r="D176" s="56">
        <v>3.1321877206330118E-2</v>
      </c>
      <c r="E176" s="56">
        <v>0.98617494815698514</v>
      </c>
      <c r="F176" s="56">
        <v>20.060948489746195</v>
      </c>
      <c r="G176" s="56">
        <v>3.0630990343734794</v>
      </c>
    </row>
    <row r="177" spans="1:7" x14ac:dyDescent="0.25">
      <c r="A177" s="22" t="s">
        <v>56</v>
      </c>
      <c r="B177" s="22" t="s">
        <v>10</v>
      </c>
      <c r="C177" s="22" t="s">
        <v>26</v>
      </c>
      <c r="D177" s="56">
        <v>3.1321877206330118E-2</v>
      </c>
      <c r="E177" s="56">
        <v>0.98617494815698514</v>
      </c>
      <c r="F177" s="56">
        <v>20.060948489746195</v>
      </c>
      <c r="G177" s="56">
        <v>3.0630990343734794</v>
      </c>
    </row>
    <row r="178" spans="1:7" x14ac:dyDescent="0.25">
      <c r="A178" s="22" t="s">
        <v>56</v>
      </c>
      <c r="B178" s="22" t="s">
        <v>10</v>
      </c>
      <c r="C178" s="22" t="s">
        <v>27</v>
      </c>
      <c r="D178" s="57">
        <v>1E-3</v>
      </c>
      <c r="E178" s="57">
        <v>1E-3</v>
      </c>
      <c r="F178" s="57">
        <v>1E-3</v>
      </c>
      <c r="G178" s="57">
        <v>1E-3</v>
      </c>
    </row>
    <row r="179" spans="1:7" x14ac:dyDescent="0.25">
      <c r="A179" s="22" t="s">
        <v>56</v>
      </c>
      <c r="B179" s="22" t="s">
        <v>10</v>
      </c>
      <c r="C179" s="22" t="s">
        <v>28</v>
      </c>
      <c r="D179" s="57">
        <v>1E-3</v>
      </c>
      <c r="E179" s="57">
        <v>1E-3</v>
      </c>
      <c r="F179" s="57">
        <v>1E-3</v>
      </c>
      <c r="G179" s="57">
        <v>1E-3</v>
      </c>
    </row>
    <row r="180" spans="1:7" x14ac:dyDescent="0.25">
      <c r="A180" s="22" t="s">
        <v>56</v>
      </c>
      <c r="B180" s="22" t="s">
        <v>10</v>
      </c>
      <c r="C180" s="22" t="s">
        <v>29</v>
      </c>
      <c r="D180" s="57">
        <v>1E-3</v>
      </c>
      <c r="E180" s="57">
        <v>1E-3</v>
      </c>
      <c r="F180" s="57">
        <v>1E-3</v>
      </c>
      <c r="G180" s="57">
        <v>1E-3</v>
      </c>
    </row>
    <row r="181" spans="1:7" x14ac:dyDescent="0.25">
      <c r="A181" s="22" t="s">
        <v>56</v>
      </c>
      <c r="B181" s="22" t="s">
        <v>10</v>
      </c>
      <c r="C181" s="22" t="s">
        <v>30</v>
      </c>
      <c r="D181" s="57">
        <v>1E-3</v>
      </c>
      <c r="E181" s="57">
        <v>1E-3</v>
      </c>
      <c r="F181" s="57">
        <v>1E-3</v>
      </c>
      <c r="G181" s="57">
        <v>1E-3</v>
      </c>
    </row>
    <row r="182" spans="1:7" x14ac:dyDescent="0.25">
      <c r="A182" s="22" t="s">
        <v>10</v>
      </c>
      <c r="B182" s="22" t="s">
        <v>49</v>
      </c>
      <c r="C182" s="22" t="s">
        <v>19</v>
      </c>
      <c r="D182" s="57">
        <v>1E-3</v>
      </c>
      <c r="E182" s="57">
        <v>1E-3</v>
      </c>
      <c r="F182" s="57">
        <v>1E-3</v>
      </c>
      <c r="G182" s="57">
        <v>1E-3</v>
      </c>
    </row>
    <row r="183" spans="1:7" x14ac:dyDescent="0.25">
      <c r="A183" s="22" t="s">
        <v>10</v>
      </c>
      <c r="B183" s="22" t="s">
        <v>49</v>
      </c>
      <c r="C183" s="22" t="s">
        <v>20</v>
      </c>
      <c r="D183" s="57">
        <v>1E-3</v>
      </c>
      <c r="E183" s="57">
        <v>1E-3</v>
      </c>
      <c r="F183" s="57">
        <v>1E-3</v>
      </c>
      <c r="G183" s="57">
        <v>1E-3</v>
      </c>
    </row>
    <row r="184" spans="1:7" x14ac:dyDescent="0.25">
      <c r="A184" s="22" t="s">
        <v>10</v>
      </c>
      <c r="B184" s="22" t="s">
        <v>49</v>
      </c>
      <c r="C184" s="22" t="s">
        <v>21</v>
      </c>
      <c r="D184" s="57">
        <v>1E-3</v>
      </c>
      <c r="E184" s="57">
        <v>1E-3</v>
      </c>
      <c r="F184" s="57">
        <v>1E-3</v>
      </c>
      <c r="G184" s="57">
        <v>1E-3</v>
      </c>
    </row>
    <row r="185" spans="1:7" x14ac:dyDescent="0.25">
      <c r="A185" s="22" t="s">
        <v>10</v>
      </c>
      <c r="B185" s="22" t="s">
        <v>49</v>
      </c>
      <c r="C185" s="22" t="s">
        <v>22</v>
      </c>
      <c r="D185" s="56">
        <v>3.1321877206330118E-2</v>
      </c>
      <c r="E185" s="56">
        <v>0.98617494815698514</v>
      </c>
      <c r="F185" s="56">
        <v>20.060948489746195</v>
      </c>
      <c r="G185" s="56">
        <v>3.0630990343734794</v>
      </c>
    </row>
    <row r="186" spans="1:7" x14ac:dyDescent="0.25">
      <c r="A186" s="22" t="s">
        <v>10</v>
      </c>
      <c r="B186" s="22" t="s">
        <v>49</v>
      </c>
      <c r="C186" s="22" t="s">
        <v>23</v>
      </c>
      <c r="D186" s="56">
        <v>3.1321877206330118E-2</v>
      </c>
      <c r="E186" s="56">
        <v>0.98617494815698514</v>
      </c>
      <c r="F186" s="56">
        <v>20.060948489746195</v>
      </c>
      <c r="G186" s="56">
        <v>3.0630990343734794</v>
      </c>
    </row>
    <row r="187" spans="1:7" x14ac:dyDescent="0.25">
      <c r="A187" s="22" t="s">
        <v>10</v>
      </c>
      <c r="B187" s="22" t="s">
        <v>49</v>
      </c>
      <c r="C187" s="22" t="s">
        <v>24</v>
      </c>
      <c r="D187" s="56">
        <v>3.1321877206330118E-2</v>
      </c>
      <c r="E187" s="56">
        <v>0.98617494815698514</v>
      </c>
      <c r="F187" s="56">
        <v>20.060948489746195</v>
      </c>
      <c r="G187" s="56">
        <v>3.0630990343734794</v>
      </c>
    </row>
    <row r="188" spans="1:7" x14ac:dyDescent="0.25">
      <c r="A188" s="22" t="s">
        <v>10</v>
      </c>
      <c r="B188" s="22" t="s">
        <v>49</v>
      </c>
      <c r="C188" s="22" t="s">
        <v>25</v>
      </c>
      <c r="D188" s="56">
        <v>3.1321877206330118E-2</v>
      </c>
      <c r="E188" s="56">
        <v>0.98617494815698514</v>
      </c>
      <c r="F188" s="56">
        <v>20.060948489746195</v>
      </c>
      <c r="G188" s="56">
        <v>3.0630990343734794</v>
      </c>
    </row>
    <row r="189" spans="1:7" x14ac:dyDescent="0.25">
      <c r="A189" s="22" t="s">
        <v>10</v>
      </c>
      <c r="B189" s="22" t="s">
        <v>49</v>
      </c>
      <c r="C189" s="22" t="s">
        <v>26</v>
      </c>
      <c r="D189" s="56">
        <v>3.1321877206330118E-2</v>
      </c>
      <c r="E189" s="56">
        <v>0.98617494815698514</v>
      </c>
      <c r="F189" s="56">
        <v>20.060948489746195</v>
      </c>
      <c r="G189" s="56">
        <v>3.0630990343734794</v>
      </c>
    </row>
    <row r="190" spans="1:7" x14ac:dyDescent="0.25">
      <c r="A190" s="22" t="s">
        <v>10</v>
      </c>
      <c r="B190" s="22" t="s">
        <v>49</v>
      </c>
      <c r="C190" s="22" t="s">
        <v>27</v>
      </c>
      <c r="D190" s="57">
        <v>1E-3</v>
      </c>
      <c r="E190" s="57">
        <v>1E-3</v>
      </c>
      <c r="F190" s="57">
        <v>1E-3</v>
      </c>
      <c r="G190" s="57">
        <v>1E-3</v>
      </c>
    </row>
    <row r="191" spans="1:7" x14ac:dyDescent="0.25">
      <c r="A191" s="22" t="s">
        <v>10</v>
      </c>
      <c r="B191" s="22" t="s">
        <v>49</v>
      </c>
      <c r="C191" s="22" t="s">
        <v>28</v>
      </c>
      <c r="D191" s="57">
        <v>1E-3</v>
      </c>
      <c r="E191" s="57">
        <v>1E-3</v>
      </c>
      <c r="F191" s="57">
        <v>1E-3</v>
      </c>
      <c r="G191" s="57">
        <v>1E-3</v>
      </c>
    </row>
    <row r="192" spans="1:7" x14ac:dyDescent="0.25">
      <c r="A192" s="22" t="s">
        <v>10</v>
      </c>
      <c r="B192" s="22" t="s">
        <v>49</v>
      </c>
      <c r="C192" s="22" t="s">
        <v>29</v>
      </c>
      <c r="D192" s="57">
        <v>1E-3</v>
      </c>
      <c r="E192" s="57">
        <v>1E-3</v>
      </c>
      <c r="F192" s="57">
        <v>1E-3</v>
      </c>
      <c r="G192" s="57">
        <v>1E-3</v>
      </c>
    </row>
    <row r="193" spans="1:7" x14ac:dyDescent="0.25">
      <c r="A193" s="22" t="s">
        <v>10</v>
      </c>
      <c r="B193" s="22" t="s">
        <v>49</v>
      </c>
      <c r="C193" s="22" t="s">
        <v>30</v>
      </c>
      <c r="D193" s="57">
        <v>1E-3</v>
      </c>
      <c r="E193" s="57">
        <v>1E-3</v>
      </c>
      <c r="F193" s="57">
        <v>1E-3</v>
      </c>
      <c r="G193" s="57">
        <v>1E-3</v>
      </c>
    </row>
    <row r="194" spans="1:7" x14ac:dyDescent="0.25">
      <c r="A194" s="22" t="s">
        <v>49</v>
      </c>
      <c r="B194" s="22" t="s">
        <v>34</v>
      </c>
      <c r="C194" s="22" t="s">
        <v>19</v>
      </c>
      <c r="D194" s="57">
        <v>1E-3</v>
      </c>
      <c r="E194" s="57">
        <v>1E-3</v>
      </c>
      <c r="F194" s="57">
        <v>1E-3</v>
      </c>
      <c r="G194" s="57">
        <v>1E-3</v>
      </c>
    </row>
    <row r="195" spans="1:7" x14ac:dyDescent="0.25">
      <c r="A195" s="22" t="s">
        <v>49</v>
      </c>
      <c r="B195" s="22" t="s">
        <v>34</v>
      </c>
      <c r="C195" s="22" t="s">
        <v>20</v>
      </c>
      <c r="D195" s="57">
        <v>1E-3</v>
      </c>
      <c r="E195" s="57">
        <v>1E-3</v>
      </c>
      <c r="F195" s="57">
        <v>1E-3</v>
      </c>
      <c r="G195" s="57">
        <v>1E-3</v>
      </c>
    </row>
    <row r="196" spans="1:7" x14ac:dyDescent="0.25">
      <c r="A196" s="22" t="s">
        <v>49</v>
      </c>
      <c r="B196" s="22" t="s">
        <v>34</v>
      </c>
      <c r="C196" s="22" t="s">
        <v>21</v>
      </c>
      <c r="D196" s="57">
        <v>1E-3</v>
      </c>
      <c r="E196" s="57">
        <v>1E-3</v>
      </c>
      <c r="F196" s="57">
        <v>1E-3</v>
      </c>
      <c r="G196" s="57">
        <v>1E-3</v>
      </c>
    </row>
    <row r="197" spans="1:7" x14ac:dyDescent="0.25">
      <c r="A197" s="22" t="s">
        <v>49</v>
      </c>
      <c r="B197" s="22" t="s">
        <v>34</v>
      </c>
      <c r="C197" s="22" t="s">
        <v>22</v>
      </c>
      <c r="D197" s="56">
        <v>3.1321877206330118E-2</v>
      </c>
      <c r="E197" s="56">
        <v>0.98617494815698514</v>
      </c>
      <c r="F197" s="56">
        <v>20.060948489746195</v>
      </c>
      <c r="G197" s="56">
        <v>3.0630990343734794</v>
      </c>
    </row>
    <row r="198" spans="1:7" x14ac:dyDescent="0.25">
      <c r="A198" s="22" t="s">
        <v>49</v>
      </c>
      <c r="B198" s="22" t="s">
        <v>34</v>
      </c>
      <c r="C198" s="22" t="s">
        <v>23</v>
      </c>
      <c r="D198" s="56">
        <v>3.1321877206330118E-2</v>
      </c>
      <c r="E198" s="56">
        <v>0.98617494815698514</v>
      </c>
      <c r="F198" s="56">
        <v>20.060948489746195</v>
      </c>
      <c r="G198" s="56">
        <v>3.0630990343734794</v>
      </c>
    </row>
    <row r="199" spans="1:7" x14ac:dyDescent="0.25">
      <c r="A199" s="22" t="s">
        <v>49</v>
      </c>
      <c r="B199" s="22" t="s">
        <v>34</v>
      </c>
      <c r="C199" s="22" t="s">
        <v>24</v>
      </c>
      <c r="D199" s="56">
        <v>3.1321877206330118E-2</v>
      </c>
      <c r="E199" s="56">
        <v>0.98617494815698514</v>
      </c>
      <c r="F199" s="56">
        <v>20.060948489746195</v>
      </c>
      <c r="G199" s="56">
        <v>3.0630990343734794</v>
      </c>
    </row>
    <row r="200" spans="1:7" x14ac:dyDescent="0.25">
      <c r="A200" s="22" t="s">
        <v>49</v>
      </c>
      <c r="B200" s="22" t="s">
        <v>34</v>
      </c>
      <c r="C200" s="22" t="s">
        <v>25</v>
      </c>
      <c r="D200" s="56">
        <v>3.1321877206330118E-2</v>
      </c>
      <c r="E200" s="56">
        <v>0.98617494815698514</v>
      </c>
      <c r="F200" s="56">
        <v>20.060948489746195</v>
      </c>
      <c r="G200" s="56">
        <v>3.0630990343734794</v>
      </c>
    </row>
    <row r="201" spans="1:7" x14ac:dyDescent="0.25">
      <c r="A201" s="22" t="s">
        <v>49</v>
      </c>
      <c r="B201" s="22" t="s">
        <v>34</v>
      </c>
      <c r="C201" s="22" t="s">
        <v>26</v>
      </c>
      <c r="D201" s="56">
        <v>3.1321877206330118E-2</v>
      </c>
      <c r="E201" s="56">
        <v>0.98617494815698514</v>
      </c>
      <c r="F201" s="56">
        <v>20.060948489746195</v>
      </c>
      <c r="G201" s="56">
        <v>3.0630990343734794</v>
      </c>
    </row>
    <row r="202" spans="1:7" x14ac:dyDescent="0.25">
      <c r="A202" s="22" t="s">
        <v>49</v>
      </c>
      <c r="B202" s="22" t="s">
        <v>34</v>
      </c>
      <c r="C202" s="22" t="s">
        <v>27</v>
      </c>
      <c r="D202" s="57">
        <v>1E-3</v>
      </c>
      <c r="E202" s="57">
        <v>1E-3</v>
      </c>
      <c r="F202" s="57">
        <v>1E-3</v>
      </c>
      <c r="G202" s="57">
        <v>1E-3</v>
      </c>
    </row>
    <row r="203" spans="1:7" x14ac:dyDescent="0.25">
      <c r="A203" s="22" t="s">
        <v>49</v>
      </c>
      <c r="B203" s="22" t="s">
        <v>34</v>
      </c>
      <c r="C203" s="22" t="s">
        <v>28</v>
      </c>
      <c r="D203" s="57">
        <v>1E-3</v>
      </c>
      <c r="E203" s="57">
        <v>1E-3</v>
      </c>
      <c r="F203" s="57">
        <v>1E-3</v>
      </c>
      <c r="G203" s="57">
        <v>1E-3</v>
      </c>
    </row>
    <row r="204" spans="1:7" x14ac:dyDescent="0.25">
      <c r="A204" s="22" t="s">
        <v>49</v>
      </c>
      <c r="B204" s="22" t="s">
        <v>34</v>
      </c>
      <c r="C204" s="22" t="s">
        <v>29</v>
      </c>
      <c r="D204" s="57">
        <v>1E-3</v>
      </c>
      <c r="E204" s="57">
        <v>1E-3</v>
      </c>
      <c r="F204" s="57">
        <v>1E-3</v>
      </c>
      <c r="G204" s="57">
        <v>1E-3</v>
      </c>
    </row>
    <row r="205" spans="1:7" x14ac:dyDescent="0.25">
      <c r="A205" s="22" t="s">
        <v>49</v>
      </c>
      <c r="B205" s="22" t="s">
        <v>34</v>
      </c>
      <c r="C205" s="22" t="s">
        <v>30</v>
      </c>
      <c r="D205" s="57">
        <v>1E-3</v>
      </c>
      <c r="E205" s="57">
        <v>1E-3</v>
      </c>
      <c r="F205" s="57">
        <v>1E-3</v>
      </c>
      <c r="G205" s="57">
        <v>1E-3</v>
      </c>
    </row>
    <row r="206" spans="1:7" x14ac:dyDescent="0.25">
      <c r="A206" s="22" t="s">
        <v>36</v>
      </c>
      <c r="B206" s="22" t="s">
        <v>39</v>
      </c>
      <c r="C206" s="22" t="s">
        <v>19</v>
      </c>
      <c r="D206" s="57">
        <v>1E-3</v>
      </c>
      <c r="E206" s="57">
        <v>1E-3</v>
      </c>
      <c r="F206" s="57">
        <v>1E-3</v>
      </c>
      <c r="G206" s="57">
        <v>1E-3</v>
      </c>
    </row>
    <row r="207" spans="1:7" x14ac:dyDescent="0.25">
      <c r="A207" s="22" t="s">
        <v>36</v>
      </c>
      <c r="B207" s="22" t="s">
        <v>39</v>
      </c>
      <c r="C207" s="22" t="s">
        <v>20</v>
      </c>
      <c r="D207" s="57">
        <v>1E-3</v>
      </c>
      <c r="E207" s="57">
        <v>1E-3</v>
      </c>
      <c r="F207" s="57">
        <v>1E-3</v>
      </c>
      <c r="G207" s="57">
        <v>1E-3</v>
      </c>
    </row>
    <row r="208" spans="1:7" x14ac:dyDescent="0.25">
      <c r="A208" s="22" t="s">
        <v>36</v>
      </c>
      <c r="B208" s="22" t="s">
        <v>39</v>
      </c>
      <c r="C208" s="22" t="s">
        <v>21</v>
      </c>
      <c r="D208" s="57">
        <v>1E-3</v>
      </c>
      <c r="E208" s="57">
        <v>1E-3</v>
      </c>
      <c r="F208" s="57">
        <v>1E-3</v>
      </c>
      <c r="G208" s="57">
        <v>1E-3</v>
      </c>
    </row>
    <row r="209" spans="1:7" x14ac:dyDescent="0.25">
      <c r="A209" s="22" t="s">
        <v>36</v>
      </c>
      <c r="B209" s="22" t="s">
        <v>39</v>
      </c>
      <c r="C209" s="22" t="s">
        <v>22</v>
      </c>
      <c r="D209" s="56">
        <v>1.5489535435811871E-3</v>
      </c>
      <c r="E209" s="56">
        <v>0.98829507379808912</v>
      </c>
      <c r="F209" s="56">
        <v>93.81811467093722</v>
      </c>
      <c r="G209" s="56">
        <v>4.14154257941194</v>
      </c>
    </row>
    <row r="210" spans="1:7" x14ac:dyDescent="0.25">
      <c r="A210" s="22" t="s">
        <v>36</v>
      </c>
      <c r="B210" s="22" t="s">
        <v>39</v>
      </c>
      <c r="C210" s="22" t="s">
        <v>23</v>
      </c>
      <c r="D210" s="56">
        <v>1.5489535435811871E-3</v>
      </c>
      <c r="E210" s="56">
        <v>0.98829507379808912</v>
      </c>
      <c r="F210" s="56">
        <v>93.81811467093722</v>
      </c>
      <c r="G210" s="56">
        <v>4.14154257941194</v>
      </c>
    </row>
    <row r="211" spans="1:7" x14ac:dyDescent="0.25">
      <c r="A211" s="22" t="s">
        <v>36</v>
      </c>
      <c r="B211" s="22" t="s">
        <v>39</v>
      </c>
      <c r="C211" s="22" t="s">
        <v>24</v>
      </c>
      <c r="D211" s="56">
        <v>1.5489535435811871E-3</v>
      </c>
      <c r="E211" s="56">
        <v>0.98829507379808912</v>
      </c>
      <c r="F211" s="56">
        <v>93.81811467093722</v>
      </c>
      <c r="G211" s="56">
        <v>4.14154257941194</v>
      </c>
    </row>
    <row r="212" spans="1:7" x14ac:dyDescent="0.25">
      <c r="A212" s="22" t="s">
        <v>36</v>
      </c>
      <c r="B212" s="22" t="s">
        <v>39</v>
      </c>
      <c r="C212" s="22" t="s">
        <v>25</v>
      </c>
      <c r="D212" s="56">
        <v>1.5489535435811871E-3</v>
      </c>
      <c r="E212" s="56">
        <v>0.98829507379808912</v>
      </c>
      <c r="F212" s="56">
        <v>93.81811467093722</v>
      </c>
      <c r="G212" s="56">
        <v>4.14154257941194</v>
      </c>
    </row>
    <row r="213" spans="1:7" x14ac:dyDescent="0.25">
      <c r="A213" s="22" t="s">
        <v>36</v>
      </c>
      <c r="B213" s="22" t="s">
        <v>39</v>
      </c>
      <c r="C213" s="22" t="s">
        <v>26</v>
      </c>
      <c r="D213" s="56">
        <v>1.5489535435811871E-3</v>
      </c>
      <c r="E213" s="56">
        <v>0.98829507379808912</v>
      </c>
      <c r="F213" s="56">
        <v>93.81811467093722</v>
      </c>
      <c r="G213" s="56">
        <v>4.14154257941194</v>
      </c>
    </row>
    <row r="214" spans="1:7" x14ac:dyDescent="0.25">
      <c r="A214" s="22" t="s">
        <v>36</v>
      </c>
      <c r="B214" s="22" t="s">
        <v>39</v>
      </c>
      <c r="C214" s="22" t="s">
        <v>27</v>
      </c>
      <c r="D214" s="57">
        <v>1E-3</v>
      </c>
      <c r="E214" s="57">
        <v>1E-3</v>
      </c>
      <c r="F214" s="57">
        <v>1E-3</v>
      </c>
      <c r="G214" s="57">
        <v>1E-3</v>
      </c>
    </row>
    <row r="215" spans="1:7" x14ac:dyDescent="0.25">
      <c r="A215" s="22" t="s">
        <v>36</v>
      </c>
      <c r="B215" s="22" t="s">
        <v>39</v>
      </c>
      <c r="C215" s="22" t="s">
        <v>28</v>
      </c>
      <c r="D215" s="57">
        <v>1E-3</v>
      </c>
      <c r="E215" s="57">
        <v>1E-3</v>
      </c>
      <c r="F215" s="57">
        <v>1E-3</v>
      </c>
      <c r="G215" s="57">
        <v>1E-3</v>
      </c>
    </row>
    <row r="216" spans="1:7" x14ac:dyDescent="0.25">
      <c r="A216" s="22" t="s">
        <v>36</v>
      </c>
      <c r="B216" s="22" t="s">
        <v>39</v>
      </c>
      <c r="C216" s="22" t="s">
        <v>29</v>
      </c>
      <c r="D216" s="57">
        <v>1E-3</v>
      </c>
      <c r="E216" s="57">
        <v>1E-3</v>
      </c>
      <c r="F216" s="57">
        <v>1E-3</v>
      </c>
      <c r="G216" s="57">
        <v>1E-3</v>
      </c>
    </row>
    <row r="217" spans="1:7" x14ac:dyDescent="0.25">
      <c r="A217" s="22" t="s">
        <v>36</v>
      </c>
      <c r="B217" s="22" t="s">
        <v>39</v>
      </c>
      <c r="C217" s="22" t="s">
        <v>30</v>
      </c>
      <c r="D217" s="57">
        <v>1E-3</v>
      </c>
      <c r="E217" s="57">
        <v>1E-3</v>
      </c>
      <c r="F217" s="57">
        <v>1E-3</v>
      </c>
      <c r="G217" s="57">
        <v>1E-3</v>
      </c>
    </row>
    <row r="218" spans="1:7" x14ac:dyDescent="0.25">
      <c r="A218" s="22" t="s">
        <v>46</v>
      </c>
      <c r="B218" s="22" t="s">
        <v>48</v>
      </c>
      <c r="C218" s="22" t="s">
        <v>19</v>
      </c>
      <c r="D218" s="57">
        <v>1E-3</v>
      </c>
      <c r="E218" s="57">
        <v>1E-3</v>
      </c>
      <c r="F218" s="57">
        <v>1E-3</v>
      </c>
      <c r="G218" s="57">
        <v>1E-3</v>
      </c>
    </row>
    <row r="219" spans="1:7" x14ac:dyDescent="0.25">
      <c r="A219" s="22" t="s">
        <v>46</v>
      </c>
      <c r="B219" s="22" t="s">
        <v>48</v>
      </c>
      <c r="C219" s="22" t="s">
        <v>20</v>
      </c>
      <c r="D219" s="57">
        <v>1E-3</v>
      </c>
      <c r="E219" s="57">
        <v>1E-3</v>
      </c>
      <c r="F219" s="57">
        <v>1E-3</v>
      </c>
      <c r="G219" s="57">
        <v>1E-3</v>
      </c>
    </row>
    <row r="220" spans="1:7" x14ac:dyDescent="0.25">
      <c r="A220" s="22" t="s">
        <v>46</v>
      </c>
      <c r="B220" s="22" t="s">
        <v>48</v>
      </c>
      <c r="C220" s="22" t="s">
        <v>21</v>
      </c>
      <c r="D220" s="57">
        <v>1E-3</v>
      </c>
      <c r="E220" s="57">
        <v>1E-3</v>
      </c>
      <c r="F220" s="57">
        <v>1E-3</v>
      </c>
      <c r="G220" s="57">
        <v>1E-3</v>
      </c>
    </row>
    <row r="221" spans="1:7" x14ac:dyDescent="0.25">
      <c r="A221" s="22" t="s">
        <v>46</v>
      </c>
      <c r="B221" s="22" t="s">
        <v>48</v>
      </c>
      <c r="C221" s="22" t="s">
        <v>22</v>
      </c>
      <c r="D221" s="56">
        <v>6.1709502554992385E-2</v>
      </c>
      <c r="E221" s="56">
        <v>1.0143866116025324</v>
      </c>
      <c r="F221" s="56">
        <v>284.53564373492986</v>
      </c>
      <c r="G221" s="56">
        <v>13.934744681072285</v>
      </c>
    </row>
    <row r="222" spans="1:7" x14ac:dyDescent="0.25">
      <c r="A222" s="22" t="s">
        <v>46</v>
      </c>
      <c r="B222" s="22" t="s">
        <v>48</v>
      </c>
      <c r="C222" s="22" t="s">
        <v>23</v>
      </c>
      <c r="D222" s="56">
        <v>6.1709502554992385E-2</v>
      </c>
      <c r="E222" s="56">
        <v>1.0143866116025324</v>
      </c>
      <c r="F222" s="56">
        <v>284.53564373492986</v>
      </c>
      <c r="G222" s="56">
        <v>13.934744681072285</v>
      </c>
    </row>
    <row r="223" spans="1:7" x14ac:dyDescent="0.25">
      <c r="A223" s="22" t="s">
        <v>46</v>
      </c>
      <c r="B223" s="22" t="s">
        <v>48</v>
      </c>
      <c r="C223" s="22" t="s">
        <v>24</v>
      </c>
      <c r="D223" s="56">
        <v>6.1709502554992385E-2</v>
      </c>
      <c r="E223" s="56">
        <v>1.0143866116025324</v>
      </c>
      <c r="F223" s="56">
        <v>284.53564373492986</v>
      </c>
      <c r="G223" s="56">
        <v>13.934744681072285</v>
      </c>
    </row>
    <row r="224" spans="1:7" x14ac:dyDescent="0.25">
      <c r="A224" s="22" t="s">
        <v>46</v>
      </c>
      <c r="B224" s="22" t="s">
        <v>48</v>
      </c>
      <c r="C224" s="22" t="s">
        <v>25</v>
      </c>
      <c r="D224" s="56">
        <v>6.1709502554992385E-2</v>
      </c>
      <c r="E224" s="56">
        <v>1.0143866116025324</v>
      </c>
      <c r="F224" s="56">
        <v>284.53564373492986</v>
      </c>
      <c r="G224" s="56">
        <v>13.934744681072285</v>
      </c>
    </row>
    <row r="225" spans="1:14" x14ac:dyDescent="0.25">
      <c r="A225" s="22" t="s">
        <v>46</v>
      </c>
      <c r="B225" s="22" t="s">
        <v>48</v>
      </c>
      <c r="C225" s="22" t="s">
        <v>26</v>
      </c>
      <c r="D225" s="56">
        <v>6.1709502554992385E-2</v>
      </c>
      <c r="E225" s="56">
        <v>1.0143866116025324</v>
      </c>
      <c r="F225" s="56">
        <v>284.53564373492986</v>
      </c>
      <c r="G225" s="56">
        <v>13.934744681072285</v>
      </c>
    </row>
    <row r="226" spans="1:14" x14ac:dyDescent="0.25">
      <c r="A226" s="22" t="s">
        <v>46</v>
      </c>
      <c r="B226" s="22" t="s">
        <v>48</v>
      </c>
      <c r="C226" s="22" t="s">
        <v>27</v>
      </c>
      <c r="D226" s="57">
        <v>1E-3</v>
      </c>
      <c r="E226" s="57">
        <v>1E-3</v>
      </c>
      <c r="F226" s="57">
        <v>1E-3</v>
      </c>
      <c r="G226" s="57">
        <v>1E-3</v>
      </c>
    </row>
    <row r="227" spans="1:14" x14ac:dyDescent="0.25">
      <c r="A227" s="22" t="s">
        <v>46</v>
      </c>
      <c r="B227" s="22" t="s">
        <v>48</v>
      </c>
      <c r="C227" s="22" t="s">
        <v>28</v>
      </c>
      <c r="D227" s="57">
        <v>1E-3</v>
      </c>
      <c r="E227" s="57">
        <v>1E-3</v>
      </c>
      <c r="F227" s="57">
        <v>1E-3</v>
      </c>
      <c r="G227" s="57">
        <v>1E-3</v>
      </c>
    </row>
    <row r="228" spans="1:14" x14ac:dyDescent="0.25">
      <c r="A228" s="22" t="s">
        <v>46</v>
      </c>
      <c r="B228" s="22" t="s">
        <v>48</v>
      </c>
      <c r="C228" s="22" t="s">
        <v>29</v>
      </c>
      <c r="D228" s="57">
        <v>1E-3</v>
      </c>
      <c r="E228" s="57">
        <v>1E-3</v>
      </c>
      <c r="F228" s="57">
        <v>1E-3</v>
      </c>
      <c r="G228" s="57">
        <v>1E-3</v>
      </c>
    </row>
    <row r="229" spans="1:14" x14ac:dyDescent="0.25">
      <c r="A229" s="22" t="s">
        <v>46</v>
      </c>
      <c r="B229" s="22" t="s">
        <v>48</v>
      </c>
      <c r="C229" s="22" t="s">
        <v>30</v>
      </c>
      <c r="D229" s="57">
        <v>1E-3</v>
      </c>
      <c r="E229" s="57">
        <v>1E-3</v>
      </c>
      <c r="F229" s="57">
        <v>1E-3</v>
      </c>
      <c r="G229" s="57">
        <v>1E-3</v>
      </c>
    </row>
    <row r="230" spans="1:14" x14ac:dyDescent="0.25">
      <c r="A230" s="62" t="s">
        <v>365</v>
      </c>
      <c r="B230" s="62" t="s">
        <v>56</v>
      </c>
      <c r="C230" s="62" t="s">
        <v>19</v>
      </c>
      <c r="D230" s="57">
        <v>1E-3</v>
      </c>
      <c r="E230" s="57">
        <v>1E-3</v>
      </c>
      <c r="F230" s="57">
        <v>1E-3</v>
      </c>
      <c r="G230" s="57">
        <v>1E-3</v>
      </c>
    </row>
    <row r="231" spans="1:14" x14ac:dyDescent="0.25">
      <c r="A231" s="62" t="s">
        <v>365</v>
      </c>
      <c r="B231" s="62" t="s">
        <v>56</v>
      </c>
      <c r="C231" s="62" t="s">
        <v>20</v>
      </c>
      <c r="D231" s="57">
        <v>1E-3</v>
      </c>
      <c r="E231" s="57">
        <v>1E-3</v>
      </c>
      <c r="F231" s="57">
        <v>1E-3</v>
      </c>
      <c r="G231" s="57">
        <v>1E-3</v>
      </c>
    </row>
    <row r="232" spans="1:14" x14ac:dyDescent="0.25">
      <c r="A232" s="62" t="s">
        <v>365</v>
      </c>
      <c r="B232" s="62" t="s">
        <v>56</v>
      </c>
      <c r="C232" s="62" t="s">
        <v>21</v>
      </c>
      <c r="D232" s="57">
        <v>1E-3</v>
      </c>
      <c r="E232" s="57">
        <v>1E-3</v>
      </c>
      <c r="F232" s="57">
        <v>1E-3</v>
      </c>
      <c r="G232" s="57">
        <v>1E-3</v>
      </c>
    </row>
    <row r="233" spans="1:14" x14ac:dyDescent="0.25">
      <c r="A233" s="62" t="s">
        <v>365</v>
      </c>
      <c r="B233" s="62" t="s">
        <v>56</v>
      </c>
      <c r="C233" s="62" t="s">
        <v>22</v>
      </c>
      <c r="D233" s="56">
        <v>3.1321877206330118E-2</v>
      </c>
      <c r="E233" s="56">
        <v>0.98617494815698514</v>
      </c>
      <c r="F233" s="56">
        <v>20.060948489746195</v>
      </c>
      <c r="G233" s="56">
        <v>3.0630990343734794</v>
      </c>
    </row>
    <row r="234" spans="1:14" x14ac:dyDescent="0.25">
      <c r="A234" s="62" t="s">
        <v>365</v>
      </c>
      <c r="B234" s="62" t="s">
        <v>56</v>
      </c>
      <c r="C234" s="62" t="s">
        <v>23</v>
      </c>
      <c r="D234" s="56">
        <v>3.1321877206330118E-2</v>
      </c>
      <c r="E234" s="56">
        <v>0.98617494815698514</v>
      </c>
      <c r="F234" s="56">
        <v>20.060948489746195</v>
      </c>
      <c r="G234" s="56">
        <v>3.0630990343734794</v>
      </c>
      <c r="M234" s="62"/>
      <c r="N234" s="62"/>
    </row>
    <row r="235" spans="1:14" x14ac:dyDescent="0.25">
      <c r="A235" s="62" t="s">
        <v>365</v>
      </c>
      <c r="B235" s="62" t="s">
        <v>56</v>
      </c>
      <c r="C235" s="62" t="s">
        <v>24</v>
      </c>
      <c r="D235" s="56">
        <v>3.1321877206330118E-2</v>
      </c>
      <c r="E235" s="56">
        <v>0.98617494815698514</v>
      </c>
      <c r="F235" s="56">
        <v>20.060948489746195</v>
      </c>
      <c r="G235" s="56">
        <v>3.0630990343734794</v>
      </c>
      <c r="M235" s="62"/>
      <c r="N235" s="62"/>
    </row>
    <row r="236" spans="1:14" x14ac:dyDescent="0.25">
      <c r="A236" s="62" t="s">
        <v>365</v>
      </c>
      <c r="B236" s="62" t="s">
        <v>56</v>
      </c>
      <c r="C236" s="62" t="s">
        <v>25</v>
      </c>
      <c r="D236" s="56">
        <v>3.1321877206330118E-2</v>
      </c>
      <c r="E236" s="56">
        <v>0.98617494815698514</v>
      </c>
      <c r="F236" s="56">
        <v>20.060948489746195</v>
      </c>
      <c r="G236" s="56">
        <v>3.0630990343734794</v>
      </c>
      <c r="M236" s="62"/>
      <c r="N236" s="62"/>
    </row>
    <row r="237" spans="1:14" x14ac:dyDescent="0.25">
      <c r="A237" s="62" t="s">
        <v>365</v>
      </c>
      <c r="B237" s="62" t="s">
        <v>56</v>
      </c>
      <c r="C237" s="62" t="s">
        <v>26</v>
      </c>
      <c r="D237" s="56">
        <v>3.1321877206330118E-2</v>
      </c>
      <c r="E237" s="56">
        <v>0.98617494815698514</v>
      </c>
      <c r="F237" s="56">
        <v>20.060948489746195</v>
      </c>
      <c r="G237" s="56">
        <v>3.0630990343734794</v>
      </c>
    </row>
    <row r="238" spans="1:14" x14ac:dyDescent="0.25">
      <c r="A238" s="62" t="s">
        <v>365</v>
      </c>
      <c r="B238" s="62" t="s">
        <v>56</v>
      </c>
      <c r="C238" s="62" t="s">
        <v>27</v>
      </c>
      <c r="D238" s="57">
        <v>1E-3</v>
      </c>
      <c r="E238" s="57">
        <v>1E-3</v>
      </c>
      <c r="F238" s="57">
        <v>1E-3</v>
      </c>
      <c r="G238" s="57">
        <v>1E-3</v>
      </c>
      <c r="M238" s="62"/>
      <c r="N238" s="62"/>
    </row>
    <row r="239" spans="1:14" x14ac:dyDescent="0.25">
      <c r="A239" s="62" t="s">
        <v>365</v>
      </c>
      <c r="B239" s="62" t="s">
        <v>56</v>
      </c>
      <c r="C239" s="62" t="s">
        <v>28</v>
      </c>
      <c r="D239" s="57">
        <v>1E-3</v>
      </c>
      <c r="E239" s="57">
        <v>1E-3</v>
      </c>
      <c r="F239" s="57">
        <v>1E-3</v>
      </c>
      <c r="G239" s="57">
        <v>1E-3</v>
      </c>
    </row>
    <row r="240" spans="1:14" x14ac:dyDescent="0.25">
      <c r="A240" s="62" t="s">
        <v>365</v>
      </c>
      <c r="B240" s="62" t="s">
        <v>56</v>
      </c>
      <c r="C240" s="62" t="s">
        <v>29</v>
      </c>
      <c r="D240" s="57">
        <v>1E-3</v>
      </c>
      <c r="E240" s="57">
        <v>1E-3</v>
      </c>
      <c r="F240" s="57">
        <v>1E-3</v>
      </c>
      <c r="G240" s="57">
        <v>1E-3</v>
      </c>
      <c r="M240" s="62"/>
      <c r="N240" s="62"/>
    </row>
    <row r="241" spans="1:7" x14ac:dyDescent="0.25">
      <c r="A241" s="62" t="s">
        <v>365</v>
      </c>
      <c r="B241" s="62" t="s">
        <v>56</v>
      </c>
      <c r="C241" s="62" t="s">
        <v>30</v>
      </c>
      <c r="D241" s="57">
        <v>1E-3</v>
      </c>
      <c r="E241" s="57">
        <v>1E-3</v>
      </c>
      <c r="F241" s="57">
        <v>1E-3</v>
      </c>
      <c r="G241" s="57">
        <v>1E-3</v>
      </c>
    </row>
    <row r="242" spans="1:7" x14ac:dyDescent="0.25">
      <c r="A242" s="62" t="s">
        <v>58</v>
      </c>
      <c r="B242" s="62" t="s">
        <v>57</v>
      </c>
      <c r="C242" s="62" t="s">
        <v>19</v>
      </c>
      <c r="D242" s="57">
        <v>1E-3</v>
      </c>
      <c r="E242" s="57">
        <v>1E-3</v>
      </c>
      <c r="F242" s="57">
        <v>1E-3</v>
      </c>
      <c r="G242" s="57">
        <v>1E-3</v>
      </c>
    </row>
    <row r="243" spans="1:7" x14ac:dyDescent="0.25">
      <c r="A243" s="62" t="s">
        <v>58</v>
      </c>
      <c r="B243" s="62" t="s">
        <v>57</v>
      </c>
      <c r="C243" s="62" t="s">
        <v>20</v>
      </c>
      <c r="D243" s="57">
        <v>1E-3</v>
      </c>
      <c r="E243" s="57">
        <v>1E-3</v>
      </c>
      <c r="F243" s="57">
        <v>1E-3</v>
      </c>
      <c r="G243" s="57">
        <v>1E-3</v>
      </c>
    </row>
    <row r="244" spans="1:7" x14ac:dyDescent="0.25">
      <c r="A244" s="62" t="s">
        <v>58</v>
      </c>
      <c r="B244" s="62" t="s">
        <v>57</v>
      </c>
      <c r="C244" s="62" t="s">
        <v>21</v>
      </c>
      <c r="D244" s="57">
        <v>1E-3</v>
      </c>
      <c r="E244" s="57">
        <v>1E-3</v>
      </c>
      <c r="F244" s="57">
        <v>1E-3</v>
      </c>
      <c r="G244" s="57">
        <v>1E-3</v>
      </c>
    </row>
    <row r="245" spans="1:7" x14ac:dyDescent="0.25">
      <c r="A245" s="62" t="s">
        <v>58</v>
      </c>
      <c r="B245" s="62" t="s">
        <v>57</v>
      </c>
      <c r="C245" s="62" t="s">
        <v>22</v>
      </c>
      <c r="D245" s="56">
        <v>3.1321877206330118E-2</v>
      </c>
      <c r="E245" s="56">
        <v>0.98617494815698514</v>
      </c>
      <c r="F245" s="56">
        <v>20.060948489746195</v>
      </c>
      <c r="G245" s="56">
        <v>3.0630990343734794</v>
      </c>
    </row>
    <row r="246" spans="1:7" x14ac:dyDescent="0.25">
      <c r="A246" s="62" t="s">
        <v>58</v>
      </c>
      <c r="B246" s="62" t="s">
        <v>57</v>
      </c>
      <c r="C246" s="62" t="s">
        <v>23</v>
      </c>
      <c r="D246" s="56">
        <v>3.1321877206330118E-2</v>
      </c>
      <c r="E246" s="56">
        <v>0.98617494815698514</v>
      </c>
      <c r="F246" s="56">
        <v>20.060948489746195</v>
      </c>
      <c r="G246" s="56">
        <v>3.0630990343734794</v>
      </c>
    </row>
    <row r="247" spans="1:7" x14ac:dyDescent="0.25">
      <c r="A247" s="62" t="s">
        <v>58</v>
      </c>
      <c r="B247" s="62" t="s">
        <v>57</v>
      </c>
      <c r="C247" s="62" t="s">
        <v>24</v>
      </c>
      <c r="D247" s="56">
        <v>3.1321877206330118E-2</v>
      </c>
      <c r="E247" s="56">
        <v>0.98617494815698514</v>
      </c>
      <c r="F247" s="56">
        <v>20.060948489746195</v>
      </c>
      <c r="G247" s="56">
        <v>3.0630990343734794</v>
      </c>
    </row>
    <row r="248" spans="1:7" x14ac:dyDescent="0.25">
      <c r="A248" s="62" t="s">
        <v>58</v>
      </c>
      <c r="B248" s="62" t="s">
        <v>57</v>
      </c>
      <c r="C248" s="62" t="s">
        <v>25</v>
      </c>
      <c r="D248" s="56">
        <v>3.1321877206330118E-2</v>
      </c>
      <c r="E248" s="56">
        <v>0.98617494815698514</v>
      </c>
      <c r="F248" s="56">
        <v>20.060948489746195</v>
      </c>
      <c r="G248" s="56">
        <v>3.0630990343734794</v>
      </c>
    </row>
    <row r="249" spans="1:7" x14ac:dyDescent="0.25">
      <c r="A249" s="62" t="s">
        <v>58</v>
      </c>
      <c r="B249" s="62" t="s">
        <v>57</v>
      </c>
      <c r="C249" s="62" t="s">
        <v>26</v>
      </c>
      <c r="D249" s="56">
        <v>3.1321877206330118E-2</v>
      </c>
      <c r="E249" s="56">
        <v>0.98617494815698514</v>
      </c>
      <c r="F249" s="56">
        <v>20.060948489746195</v>
      </c>
      <c r="G249" s="56">
        <v>3.0630990343734794</v>
      </c>
    </row>
    <row r="250" spans="1:7" x14ac:dyDescent="0.25">
      <c r="A250" s="62" t="s">
        <v>58</v>
      </c>
      <c r="B250" s="62" t="s">
        <v>57</v>
      </c>
      <c r="C250" s="62" t="s">
        <v>27</v>
      </c>
      <c r="D250" s="57">
        <v>1E-3</v>
      </c>
      <c r="E250" s="57">
        <v>1E-3</v>
      </c>
      <c r="F250" s="57">
        <v>1E-3</v>
      </c>
      <c r="G250" s="57">
        <v>1E-3</v>
      </c>
    </row>
    <row r="251" spans="1:7" x14ac:dyDescent="0.25">
      <c r="A251" s="62" t="s">
        <v>58</v>
      </c>
      <c r="B251" s="62" t="s">
        <v>57</v>
      </c>
      <c r="C251" s="62" t="s">
        <v>28</v>
      </c>
      <c r="D251" s="57">
        <v>1E-3</v>
      </c>
      <c r="E251" s="57">
        <v>1E-3</v>
      </c>
      <c r="F251" s="57">
        <v>1E-3</v>
      </c>
      <c r="G251" s="57">
        <v>1E-3</v>
      </c>
    </row>
    <row r="252" spans="1:7" x14ac:dyDescent="0.25">
      <c r="A252" s="62" t="s">
        <v>58</v>
      </c>
      <c r="B252" s="62" t="s">
        <v>57</v>
      </c>
      <c r="C252" s="62" t="s">
        <v>29</v>
      </c>
      <c r="D252" s="57">
        <v>1E-3</v>
      </c>
      <c r="E252" s="57">
        <v>1E-3</v>
      </c>
      <c r="F252" s="57">
        <v>1E-3</v>
      </c>
      <c r="G252" s="57">
        <v>1E-3</v>
      </c>
    </row>
    <row r="253" spans="1:7" x14ac:dyDescent="0.25">
      <c r="A253" s="62" t="s">
        <v>58</v>
      </c>
      <c r="B253" s="62" t="s">
        <v>57</v>
      </c>
      <c r="C253" s="62" t="s">
        <v>30</v>
      </c>
      <c r="D253" s="57">
        <v>1E-3</v>
      </c>
      <c r="E253" s="57">
        <v>1E-3</v>
      </c>
      <c r="F253" s="57">
        <v>1E-3</v>
      </c>
      <c r="G253" s="57">
        <v>1E-3</v>
      </c>
    </row>
    <row r="254" spans="1:7" x14ac:dyDescent="0.25">
      <c r="A254" s="62" t="s">
        <v>59</v>
      </c>
      <c r="B254" s="62" t="s">
        <v>365</v>
      </c>
      <c r="C254" s="62" t="s">
        <v>19</v>
      </c>
      <c r="D254" s="57">
        <v>1E-3</v>
      </c>
      <c r="E254" s="57">
        <v>1E-3</v>
      </c>
      <c r="F254" s="57">
        <v>1E-3</v>
      </c>
      <c r="G254" s="57">
        <v>1E-3</v>
      </c>
    </row>
    <row r="255" spans="1:7" x14ac:dyDescent="0.25">
      <c r="A255" s="62" t="s">
        <v>59</v>
      </c>
      <c r="B255" s="62" t="s">
        <v>365</v>
      </c>
      <c r="C255" s="62" t="s">
        <v>20</v>
      </c>
      <c r="D255" s="57">
        <v>1E-3</v>
      </c>
      <c r="E255" s="57">
        <v>1E-3</v>
      </c>
      <c r="F255" s="57">
        <v>1E-3</v>
      </c>
      <c r="G255" s="57">
        <v>1E-3</v>
      </c>
    </row>
    <row r="256" spans="1:7" x14ac:dyDescent="0.25">
      <c r="A256" s="62" t="s">
        <v>59</v>
      </c>
      <c r="B256" s="62" t="s">
        <v>365</v>
      </c>
      <c r="C256" s="62" t="s">
        <v>21</v>
      </c>
      <c r="D256" s="57">
        <v>1E-3</v>
      </c>
      <c r="E256" s="57">
        <v>1E-3</v>
      </c>
      <c r="F256" s="57">
        <v>1E-3</v>
      </c>
      <c r="G256" s="57">
        <v>1E-3</v>
      </c>
    </row>
    <row r="257" spans="1:7" x14ac:dyDescent="0.25">
      <c r="A257" s="62" t="s">
        <v>59</v>
      </c>
      <c r="B257" s="62" t="s">
        <v>365</v>
      </c>
      <c r="C257" s="62" t="s">
        <v>22</v>
      </c>
      <c r="D257" s="56">
        <v>3.1321877206330118E-2</v>
      </c>
      <c r="E257" s="56">
        <v>0.98617494815698514</v>
      </c>
      <c r="F257" s="56">
        <v>20.060948489746195</v>
      </c>
      <c r="G257" s="56">
        <v>3.0630990343734794</v>
      </c>
    </row>
    <row r="258" spans="1:7" x14ac:dyDescent="0.25">
      <c r="A258" s="62" t="s">
        <v>59</v>
      </c>
      <c r="B258" s="62" t="s">
        <v>365</v>
      </c>
      <c r="C258" s="62" t="s">
        <v>23</v>
      </c>
      <c r="D258" s="56">
        <v>3.1321877206330118E-2</v>
      </c>
      <c r="E258" s="56">
        <v>0.98617494815698514</v>
      </c>
      <c r="F258" s="56">
        <v>20.060948489746195</v>
      </c>
      <c r="G258" s="56">
        <v>3.0630990343734794</v>
      </c>
    </row>
    <row r="259" spans="1:7" x14ac:dyDescent="0.25">
      <c r="A259" s="62" t="s">
        <v>59</v>
      </c>
      <c r="B259" s="62" t="s">
        <v>365</v>
      </c>
      <c r="C259" s="62" t="s">
        <v>24</v>
      </c>
      <c r="D259" s="56">
        <v>3.1321877206330118E-2</v>
      </c>
      <c r="E259" s="56">
        <v>0.98617494815698514</v>
      </c>
      <c r="F259" s="56">
        <v>20.060948489746195</v>
      </c>
      <c r="G259" s="56">
        <v>3.0630990343734794</v>
      </c>
    </row>
    <row r="260" spans="1:7" x14ac:dyDescent="0.25">
      <c r="A260" s="62" t="s">
        <v>59</v>
      </c>
      <c r="B260" s="62" t="s">
        <v>365</v>
      </c>
      <c r="C260" s="62" t="s">
        <v>25</v>
      </c>
      <c r="D260" s="56">
        <v>3.1321877206330118E-2</v>
      </c>
      <c r="E260" s="56">
        <v>0.98617494815698514</v>
      </c>
      <c r="F260" s="56">
        <v>20.060948489746195</v>
      </c>
      <c r="G260" s="56">
        <v>3.0630990343734794</v>
      </c>
    </row>
    <row r="261" spans="1:7" x14ac:dyDescent="0.25">
      <c r="A261" s="62" t="s">
        <v>59</v>
      </c>
      <c r="B261" s="62" t="s">
        <v>365</v>
      </c>
      <c r="C261" s="62" t="s">
        <v>26</v>
      </c>
      <c r="D261" s="56">
        <v>3.1321877206330118E-2</v>
      </c>
      <c r="E261" s="56">
        <v>0.98617494815698514</v>
      </c>
      <c r="F261" s="56">
        <v>20.060948489746195</v>
      </c>
      <c r="G261" s="56">
        <v>3.0630990343734794</v>
      </c>
    </row>
    <row r="262" spans="1:7" x14ac:dyDescent="0.25">
      <c r="A262" s="62" t="s">
        <v>59</v>
      </c>
      <c r="B262" s="62" t="s">
        <v>365</v>
      </c>
      <c r="C262" s="62" t="s">
        <v>27</v>
      </c>
      <c r="D262" s="57">
        <v>1E-3</v>
      </c>
      <c r="E262" s="57">
        <v>1E-3</v>
      </c>
      <c r="F262" s="57">
        <v>1E-3</v>
      </c>
      <c r="G262" s="57">
        <v>1E-3</v>
      </c>
    </row>
    <row r="263" spans="1:7" x14ac:dyDescent="0.25">
      <c r="A263" s="62" t="s">
        <v>59</v>
      </c>
      <c r="B263" s="62" t="s">
        <v>365</v>
      </c>
      <c r="C263" s="62" t="s">
        <v>28</v>
      </c>
      <c r="D263" s="57">
        <v>1E-3</v>
      </c>
      <c r="E263" s="57">
        <v>1E-3</v>
      </c>
      <c r="F263" s="57">
        <v>1E-3</v>
      </c>
      <c r="G263" s="57">
        <v>1E-3</v>
      </c>
    </row>
    <row r="264" spans="1:7" x14ac:dyDescent="0.25">
      <c r="A264" s="62" t="s">
        <v>59</v>
      </c>
      <c r="B264" s="62" t="s">
        <v>365</v>
      </c>
      <c r="C264" s="62" t="s">
        <v>29</v>
      </c>
      <c r="D264" s="57">
        <v>1E-3</v>
      </c>
      <c r="E264" s="57">
        <v>1E-3</v>
      </c>
      <c r="F264" s="57">
        <v>1E-3</v>
      </c>
      <c r="G264" s="57">
        <v>1E-3</v>
      </c>
    </row>
    <row r="265" spans="1:7" x14ac:dyDescent="0.25">
      <c r="A265" s="62" t="s">
        <v>59</v>
      </c>
      <c r="B265" s="62" t="s">
        <v>365</v>
      </c>
      <c r="C265" s="62" t="s">
        <v>30</v>
      </c>
      <c r="D265" s="57">
        <v>1E-3</v>
      </c>
      <c r="E265" s="57">
        <v>1E-3</v>
      </c>
      <c r="F265" s="57">
        <v>1E-3</v>
      </c>
      <c r="G265" s="57">
        <v>1E-3</v>
      </c>
    </row>
    <row r="266" spans="1:7" x14ac:dyDescent="0.25">
      <c r="A266" s="62" t="s">
        <v>57</v>
      </c>
      <c r="B266" s="62" t="s">
        <v>368</v>
      </c>
      <c r="C266" s="62" t="s">
        <v>19</v>
      </c>
      <c r="D266" s="57">
        <v>1E-3</v>
      </c>
      <c r="E266" s="57">
        <v>1E-3</v>
      </c>
      <c r="F266" s="57">
        <v>1E-3</v>
      </c>
      <c r="G266" s="57">
        <v>1E-3</v>
      </c>
    </row>
    <row r="267" spans="1:7" x14ac:dyDescent="0.25">
      <c r="A267" s="62" t="s">
        <v>57</v>
      </c>
      <c r="B267" s="62" t="s">
        <v>368</v>
      </c>
      <c r="C267" s="62" t="s">
        <v>20</v>
      </c>
      <c r="D267" s="57">
        <v>1E-3</v>
      </c>
      <c r="E267" s="57">
        <v>1E-3</v>
      </c>
      <c r="F267" s="57">
        <v>1E-3</v>
      </c>
      <c r="G267" s="57">
        <v>1E-3</v>
      </c>
    </row>
    <row r="268" spans="1:7" x14ac:dyDescent="0.25">
      <c r="A268" s="62" t="s">
        <v>57</v>
      </c>
      <c r="B268" s="62" t="s">
        <v>368</v>
      </c>
      <c r="C268" s="62" t="s">
        <v>21</v>
      </c>
      <c r="D268" s="57">
        <v>1E-3</v>
      </c>
      <c r="E268" s="57">
        <v>1E-3</v>
      </c>
      <c r="F268" s="57">
        <v>1E-3</v>
      </c>
      <c r="G268" s="57">
        <v>1E-3</v>
      </c>
    </row>
    <row r="269" spans="1:7" x14ac:dyDescent="0.25">
      <c r="A269" s="62" t="s">
        <v>57</v>
      </c>
      <c r="B269" s="62" t="s">
        <v>368</v>
      </c>
      <c r="C269" s="62" t="s">
        <v>22</v>
      </c>
      <c r="D269" s="56">
        <v>3.1321877206330118E-2</v>
      </c>
      <c r="E269" s="56">
        <v>0.98617494815698514</v>
      </c>
      <c r="F269" s="56">
        <v>20.060948489746195</v>
      </c>
      <c r="G269" s="56">
        <v>3.0630990343734794</v>
      </c>
    </row>
    <row r="270" spans="1:7" x14ac:dyDescent="0.25">
      <c r="A270" s="62" t="s">
        <v>57</v>
      </c>
      <c r="B270" s="62" t="s">
        <v>368</v>
      </c>
      <c r="C270" s="62" t="s">
        <v>23</v>
      </c>
      <c r="D270" s="56">
        <v>3.1321877206330118E-2</v>
      </c>
      <c r="E270" s="56">
        <v>0.98617494815698514</v>
      </c>
      <c r="F270" s="56">
        <v>20.060948489746195</v>
      </c>
      <c r="G270" s="56">
        <v>3.0630990343734794</v>
      </c>
    </row>
    <row r="271" spans="1:7" x14ac:dyDescent="0.25">
      <c r="A271" s="62" t="s">
        <v>57</v>
      </c>
      <c r="B271" s="62" t="s">
        <v>368</v>
      </c>
      <c r="C271" s="62" t="s">
        <v>24</v>
      </c>
      <c r="D271" s="56">
        <v>3.1321877206330118E-2</v>
      </c>
      <c r="E271" s="56">
        <v>0.98617494815698514</v>
      </c>
      <c r="F271" s="56">
        <v>20.060948489746195</v>
      </c>
      <c r="G271" s="56">
        <v>3.0630990343734794</v>
      </c>
    </row>
    <row r="272" spans="1:7" x14ac:dyDescent="0.25">
      <c r="A272" s="62" t="s">
        <v>57</v>
      </c>
      <c r="B272" s="62" t="s">
        <v>368</v>
      </c>
      <c r="C272" s="62" t="s">
        <v>25</v>
      </c>
      <c r="D272" s="56">
        <v>3.1321877206330118E-2</v>
      </c>
      <c r="E272" s="56">
        <v>0.98617494815698514</v>
      </c>
      <c r="F272" s="56">
        <v>20.060948489746195</v>
      </c>
      <c r="G272" s="56">
        <v>3.0630990343734794</v>
      </c>
    </row>
    <row r="273" spans="1:7" x14ac:dyDescent="0.25">
      <c r="A273" s="62" t="s">
        <v>57</v>
      </c>
      <c r="B273" s="62" t="s">
        <v>368</v>
      </c>
      <c r="C273" s="62" t="s">
        <v>26</v>
      </c>
      <c r="D273" s="56">
        <v>3.1321877206330118E-2</v>
      </c>
      <c r="E273" s="56">
        <v>0.98617494815698514</v>
      </c>
      <c r="F273" s="56">
        <v>20.060948489746195</v>
      </c>
      <c r="G273" s="56">
        <v>3.0630990343734794</v>
      </c>
    </row>
    <row r="274" spans="1:7" x14ac:dyDescent="0.25">
      <c r="A274" s="62" t="s">
        <v>57</v>
      </c>
      <c r="B274" s="62" t="s">
        <v>368</v>
      </c>
      <c r="C274" s="62" t="s">
        <v>27</v>
      </c>
      <c r="D274" s="57">
        <v>1E-3</v>
      </c>
      <c r="E274" s="57">
        <v>1E-3</v>
      </c>
      <c r="F274" s="57">
        <v>1E-3</v>
      </c>
      <c r="G274" s="57">
        <v>1E-3</v>
      </c>
    </row>
    <row r="275" spans="1:7" x14ac:dyDescent="0.25">
      <c r="A275" s="62" t="s">
        <v>57</v>
      </c>
      <c r="B275" s="62" t="s">
        <v>368</v>
      </c>
      <c r="C275" s="62" t="s">
        <v>28</v>
      </c>
      <c r="D275" s="57">
        <v>1E-3</v>
      </c>
      <c r="E275" s="57">
        <v>1E-3</v>
      </c>
      <c r="F275" s="57">
        <v>1E-3</v>
      </c>
      <c r="G275" s="57">
        <v>1E-3</v>
      </c>
    </row>
    <row r="276" spans="1:7" x14ac:dyDescent="0.25">
      <c r="A276" s="62" t="s">
        <v>57</v>
      </c>
      <c r="B276" s="62" t="s">
        <v>368</v>
      </c>
      <c r="C276" s="62" t="s">
        <v>29</v>
      </c>
      <c r="D276" s="57">
        <v>1E-3</v>
      </c>
      <c r="E276" s="57">
        <v>1E-3</v>
      </c>
      <c r="F276" s="57">
        <v>1E-3</v>
      </c>
      <c r="G276" s="57">
        <v>1E-3</v>
      </c>
    </row>
    <row r="277" spans="1:7" x14ac:dyDescent="0.25">
      <c r="A277" s="62" t="s">
        <v>57</v>
      </c>
      <c r="B277" s="62" t="s">
        <v>368</v>
      </c>
      <c r="C277" s="62" t="s">
        <v>30</v>
      </c>
      <c r="D277" s="57">
        <v>1E-3</v>
      </c>
      <c r="E277" s="57">
        <v>1E-3</v>
      </c>
      <c r="F277" s="57">
        <v>1E-3</v>
      </c>
      <c r="G277" s="57">
        <v>1E-3</v>
      </c>
    </row>
    <row r="278" spans="1:7" x14ac:dyDescent="0.25">
      <c r="A278" s="62" t="s">
        <v>50</v>
      </c>
      <c r="B278" s="62" t="s">
        <v>49</v>
      </c>
      <c r="C278" s="62" t="s">
        <v>19</v>
      </c>
      <c r="D278" s="57">
        <v>1E-3</v>
      </c>
      <c r="E278" s="57">
        <v>1E-3</v>
      </c>
      <c r="F278" s="57">
        <v>1E-3</v>
      </c>
      <c r="G278" s="57">
        <v>1E-3</v>
      </c>
    </row>
    <row r="279" spans="1:7" x14ac:dyDescent="0.25">
      <c r="A279" s="62" t="s">
        <v>50</v>
      </c>
      <c r="B279" s="62" t="s">
        <v>49</v>
      </c>
      <c r="C279" s="62" t="s">
        <v>20</v>
      </c>
      <c r="D279" s="57">
        <v>1E-3</v>
      </c>
      <c r="E279" s="57">
        <v>1E-3</v>
      </c>
      <c r="F279" s="57">
        <v>1E-3</v>
      </c>
      <c r="G279" s="57">
        <v>1E-3</v>
      </c>
    </row>
    <row r="280" spans="1:7" x14ac:dyDescent="0.25">
      <c r="A280" s="62" t="s">
        <v>50</v>
      </c>
      <c r="B280" s="62" t="s">
        <v>49</v>
      </c>
      <c r="C280" s="62" t="s">
        <v>21</v>
      </c>
      <c r="D280" s="57">
        <v>1E-3</v>
      </c>
      <c r="E280" s="57">
        <v>1E-3</v>
      </c>
      <c r="F280" s="57">
        <v>1E-3</v>
      </c>
      <c r="G280" s="57">
        <v>1E-3</v>
      </c>
    </row>
    <row r="281" spans="1:7" x14ac:dyDescent="0.25">
      <c r="A281" s="62" t="s">
        <v>50</v>
      </c>
      <c r="B281" s="62" t="s">
        <v>49</v>
      </c>
      <c r="C281" s="62" t="s">
        <v>22</v>
      </c>
      <c r="D281" s="56">
        <v>3.1321877206330118E-2</v>
      </c>
      <c r="E281" s="56">
        <v>0.98617494815698514</v>
      </c>
      <c r="F281" s="56">
        <v>20.060948489746195</v>
      </c>
      <c r="G281" s="56">
        <v>3.0630990343734794</v>
      </c>
    </row>
    <row r="282" spans="1:7" x14ac:dyDescent="0.25">
      <c r="A282" s="62" t="s">
        <v>50</v>
      </c>
      <c r="B282" s="62" t="s">
        <v>49</v>
      </c>
      <c r="C282" s="62" t="s">
        <v>23</v>
      </c>
      <c r="D282" s="56">
        <v>3.1321877206330118E-2</v>
      </c>
      <c r="E282" s="56">
        <v>0.98617494815698514</v>
      </c>
      <c r="F282" s="56">
        <v>20.060948489746195</v>
      </c>
      <c r="G282" s="56">
        <v>3.0630990343734794</v>
      </c>
    </row>
    <row r="283" spans="1:7" x14ac:dyDescent="0.25">
      <c r="A283" s="62" t="s">
        <v>50</v>
      </c>
      <c r="B283" s="62" t="s">
        <v>49</v>
      </c>
      <c r="C283" s="62" t="s">
        <v>24</v>
      </c>
      <c r="D283" s="56">
        <v>3.1321877206330118E-2</v>
      </c>
      <c r="E283" s="56">
        <v>0.98617494815698514</v>
      </c>
      <c r="F283" s="56">
        <v>20.060948489746195</v>
      </c>
      <c r="G283" s="56">
        <v>3.0630990343734794</v>
      </c>
    </row>
    <row r="284" spans="1:7" x14ac:dyDescent="0.25">
      <c r="A284" s="62" t="s">
        <v>50</v>
      </c>
      <c r="B284" s="62" t="s">
        <v>49</v>
      </c>
      <c r="C284" s="62" t="s">
        <v>25</v>
      </c>
      <c r="D284" s="56">
        <v>3.1321877206330118E-2</v>
      </c>
      <c r="E284" s="56">
        <v>0.98617494815698514</v>
      </c>
      <c r="F284" s="56">
        <v>20.060948489746195</v>
      </c>
      <c r="G284" s="56">
        <v>3.0630990343734794</v>
      </c>
    </row>
    <row r="285" spans="1:7" x14ac:dyDescent="0.25">
      <c r="A285" s="62" t="s">
        <v>50</v>
      </c>
      <c r="B285" s="62" t="s">
        <v>49</v>
      </c>
      <c r="C285" s="62" t="s">
        <v>26</v>
      </c>
      <c r="D285" s="56">
        <v>3.1321877206330118E-2</v>
      </c>
      <c r="E285" s="56">
        <v>0.98617494815698514</v>
      </c>
      <c r="F285" s="56">
        <v>20.060948489746195</v>
      </c>
      <c r="G285" s="56">
        <v>3.0630990343734794</v>
      </c>
    </row>
    <row r="286" spans="1:7" x14ac:dyDescent="0.25">
      <c r="A286" s="62" t="s">
        <v>50</v>
      </c>
      <c r="B286" s="62" t="s">
        <v>49</v>
      </c>
      <c r="C286" s="62" t="s">
        <v>27</v>
      </c>
      <c r="D286" s="57">
        <v>1E-3</v>
      </c>
      <c r="E286" s="57">
        <v>1E-3</v>
      </c>
      <c r="F286" s="57">
        <v>1E-3</v>
      </c>
      <c r="G286" s="57">
        <v>1E-3</v>
      </c>
    </row>
    <row r="287" spans="1:7" x14ac:dyDescent="0.25">
      <c r="A287" s="62" t="s">
        <v>50</v>
      </c>
      <c r="B287" s="62" t="s">
        <v>49</v>
      </c>
      <c r="C287" s="62" t="s">
        <v>28</v>
      </c>
      <c r="D287" s="57">
        <v>1E-3</v>
      </c>
      <c r="E287" s="57">
        <v>1E-3</v>
      </c>
      <c r="F287" s="57">
        <v>1E-3</v>
      </c>
      <c r="G287" s="57">
        <v>1E-3</v>
      </c>
    </row>
    <row r="288" spans="1:7" x14ac:dyDescent="0.25">
      <c r="A288" s="62" t="s">
        <v>50</v>
      </c>
      <c r="B288" s="62" t="s">
        <v>49</v>
      </c>
      <c r="C288" s="62" t="s">
        <v>29</v>
      </c>
      <c r="D288" s="57">
        <v>1E-3</v>
      </c>
      <c r="E288" s="57">
        <v>1E-3</v>
      </c>
      <c r="F288" s="57">
        <v>1E-3</v>
      </c>
      <c r="G288" s="57">
        <v>1E-3</v>
      </c>
    </row>
    <row r="289" spans="1:7" x14ac:dyDescent="0.25">
      <c r="A289" s="62" t="s">
        <v>50</v>
      </c>
      <c r="B289" s="62" t="s">
        <v>49</v>
      </c>
      <c r="C289" s="62" t="s">
        <v>30</v>
      </c>
      <c r="D289" s="57">
        <v>1E-3</v>
      </c>
      <c r="E289" s="57">
        <v>1E-3</v>
      </c>
      <c r="F289" s="57">
        <v>1E-3</v>
      </c>
      <c r="G289" s="57">
        <v>1E-3</v>
      </c>
    </row>
    <row r="290" spans="1:7" x14ac:dyDescent="0.25">
      <c r="A290" s="62" t="s">
        <v>368</v>
      </c>
      <c r="B290" s="62" t="s">
        <v>371</v>
      </c>
      <c r="C290" s="62" t="s">
        <v>19</v>
      </c>
      <c r="D290" s="57">
        <v>1E-3</v>
      </c>
      <c r="E290" s="57">
        <v>1E-3</v>
      </c>
      <c r="F290" s="57">
        <v>1E-3</v>
      </c>
      <c r="G290" s="57">
        <v>1E-3</v>
      </c>
    </row>
    <row r="291" spans="1:7" x14ac:dyDescent="0.25">
      <c r="A291" s="62" t="s">
        <v>368</v>
      </c>
      <c r="B291" s="62" t="s">
        <v>371</v>
      </c>
      <c r="C291" s="62" t="s">
        <v>20</v>
      </c>
      <c r="D291" s="57">
        <v>1E-3</v>
      </c>
      <c r="E291" s="57">
        <v>1E-3</v>
      </c>
      <c r="F291" s="57">
        <v>1E-3</v>
      </c>
      <c r="G291" s="57">
        <v>1E-3</v>
      </c>
    </row>
    <row r="292" spans="1:7" x14ac:dyDescent="0.25">
      <c r="A292" s="62" t="s">
        <v>368</v>
      </c>
      <c r="B292" s="62" t="s">
        <v>371</v>
      </c>
      <c r="C292" s="62" t="s">
        <v>21</v>
      </c>
      <c r="D292" s="57">
        <v>1E-3</v>
      </c>
      <c r="E292" s="57">
        <v>1E-3</v>
      </c>
      <c r="F292" s="57">
        <v>1E-3</v>
      </c>
      <c r="G292" s="57">
        <v>1E-3</v>
      </c>
    </row>
    <row r="293" spans="1:7" x14ac:dyDescent="0.25">
      <c r="A293" s="62" t="s">
        <v>368</v>
      </c>
      <c r="B293" s="62" t="s">
        <v>371</v>
      </c>
      <c r="C293" s="62" t="s">
        <v>22</v>
      </c>
      <c r="D293" s="56">
        <v>3.1321877206330118E-2</v>
      </c>
      <c r="E293" s="56">
        <v>0.98617494815698514</v>
      </c>
      <c r="F293" s="56">
        <v>20.060948489746195</v>
      </c>
      <c r="G293" s="56">
        <v>3.0630990343734794</v>
      </c>
    </row>
    <row r="294" spans="1:7" x14ac:dyDescent="0.25">
      <c r="A294" s="62" t="s">
        <v>368</v>
      </c>
      <c r="B294" s="62" t="s">
        <v>371</v>
      </c>
      <c r="C294" s="62" t="s">
        <v>23</v>
      </c>
      <c r="D294" s="56">
        <v>3.1321877206330118E-2</v>
      </c>
      <c r="E294" s="56">
        <v>0.98617494815698514</v>
      </c>
      <c r="F294" s="56">
        <v>20.060948489746195</v>
      </c>
      <c r="G294" s="56">
        <v>3.0630990343734794</v>
      </c>
    </row>
    <row r="295" spans="1:7" x14ac:dyDescent="0.25">
      <c r="A295" s="62" t="s">
        <v>368</v>
      </c>
      <c r="B295" s="62" t="s">
        <v>371</v>
      </c>
      <c r="C295" s="62" t="s">
        <v>24</v>
      </c>
      <c r="D295" s="56">
        <v>3.1321877206330118E-2</v>
      </c>
      <c r="E295" s="56">
        <v>0.98617494815698514</v>
      </c>
      <c r="F295" s="56">
        <v>20.060948489746195</v>
      </c>
      <c r="G295" s="56">
        <v>3.0630990343734794</v>
      </c>
    </row>
    <row r="296" spans="1:7" x14ac:dyDescent="0.25">
      <c r="A296" s="62" t="s">
        <v>368</v>
      </c>
      <c r="B296" s="62" t="s">
        <v>371</v>
      </c>
      <c r="C296" s="62" t="s">
        <v>25</v>
      </c>
      <c r="D296" s="56">
        <v>3.1321877206330118E-2</v>
      </c>
      <c r="E296" s="56">
        <v>0.98617494815698514</v>
      </c>
      <c r="F296" s="56">
        <v>20.060948489746195</v>
      </c>
      <c r="G296" s="56">
        <v>3.0630990343734794</v>
      </c>
    </row>
    <row r="297" spans="1:7" x14ac:dyDescent="0.25">
      <c r="A297" s="62" t="s">
        <v>368</v>
      </c>
      <c r="B297" s="62" t="s">
        <v>371</v>
      </c>
      <c r="C297" s="62" t="s">
        <v>26</v>
      </c>
      <c r="D297" s="56">
        <v>3.1321877206330118E-2</v>
      </c>
      <c r="E297" s="56">
        <v>0.98617494815698514</v>
      </c>
      <c r="F297" s="56">
        <v>20.060948489746195</v>
      </c>
      <c r="G297" s="56">
        <v>3.0630990343734794</v>
      </c>
    </row>
    <row r="298" spans="1:7" x14ac:dyDescent="0.25">
      <c r="A298" s="62" t="s">
        <v>368</v>
      </c>
      <c r="B298" s="62" t="s">
        <v>371</v>
      </c>
      <c r="C298" s="62" t="s">
        <v>27</v>
      </c>
      <c r="D298" s="57">
        <v>1E-3</v>
      </c>
      <c r="E298" s="57">
        <v>1E-3</v>
      </c>
      <c r="F298" s="57">
        <v>1E-3</v>
      </c>
      <c r="G298" s="57">
        <v>1E-3</v>
      </c>
    </row>
    <row r="299" spans="1:7" x14ac:dyDescent="0.25">
      <c r="A299" s="62" t="s">
        <v>368</v>
      </c>
      <c r="B299" s="62" t="s">
        <v>371</v>
      </c>
      <c r="C299" s="62" t="s">
        <v>28</v>
      </c>
      <c r="D299" s="57">
        <v>1E-3</v>
      </c>
      <c r="E299" s="57">
        <v>1E-3</v>
      </c>
      <c r="F299" s="57">
        <v>1E-3</v>
      </c>
      <c r="G299" s="57">
        <v>1E-3</v>
      </c>
    </row>
    <row r="300" spans="1:7" x14ac:dyDescent="0.25">
      <c r="A300" s="62" t="s">
        <v>368</v>
      </c>
      <c r="B300" s="62" t="s">
        <v>371</v>
      </c>
      <c r="C300" s="62" t="s">
        <v>29</v>
      </c>
      <c r="D300" s="57">
        <v>1E-3</v>
      </c>
      <c r="E300" s="57">
        <v>1E-3</v>
      </c>
      <c r="F300" s="57">
        <v>1E-3</v>
      </c>
      <c r="G300" s="57">
        <v>1E-3</v>
      </c>
    </row>
    <row r="301" spans="1:7" x14ac:dyDescent="0.25">
      <c r="A301" s="62" t="s">
        <v>368</v>
      </c>
      <c r="B301" s="62" t="s">
        <v>371</v>
      </c>
      <c r="C301" s="62" t="s">
        <v>30</v>
      </c>
      <c r="D301" s="57">
        <v>1E-3</v>
      </c>
      <c r="E301" s="57">
        <v>1E-3</v>
      </c>
      <c r="F301" s="57">
        <v>1E-3</v>
      </c>
      <c r="G301" s="57">
        <v>1E-3</v>
      </c>
    </row>
    <row r="302" spans="1:7" x14ac:dyDescent="0.25">
      <c r="A302" s="62" t="s">
        <v>371</v>
      </c>
      <c r="B302" s="62" t="s">
        <v>56</v>
      </c>
      <c r="C302" s="62" t="s">
        <v>19</v>
      </c>
      <c r="D302" s="57">
        <v>1E-3</v>
      </c>
      <c r="E302" s="57">
        <v>1E-3</v>
      </c>
      <c r="F302" s="57">
        <v>1E-3</v>
      </c>
      <c r="G302" s="57">
        <v>1E-3</v>
      </c>
    </row>
    <row r="303" spans="1:7" x14ac:dyDescent="0.25">
      <c r="A303" s="62" t="s">
        <v>371</v>
      </c>
      <c r="B303" s="62" t="s">
        <v>56</v>
      </c>
      <c r="C303" s="62" t="s">
        <v>20</v>
      </c>
      <c r="D303" s="57">
        <v>1E-3</v>
      </c>
      <c r="E303" s="57">
        <v>1E-3</v>
      </c>
      <c r="F303" s="57">
        <v>1E-3</v>
      </c>
      <c r="G303" s="57">
        <v>1E-3</v>
      </c>
    </row>
    <row r="304" spans="1:7" x14ac:dyDescent="0.25">
      <c r="A304" s="62" t="s">
        <v>371</v>
      </c>
      <c r="B304" s="62" t="s">
        <v>56</v>
      </c>
      <c r="C304" s="62" t="s">
        <v>21</v>
      </c>
      <c r="D304" s="57">
        <v>1E-3</v>
      </c>
      <c r="E304" s="57">
        <v>1E-3</v>
      </c>
      <c r="F304" s="57">
        <v>1E-3</v>
      </c>
      <c r="G304" s="57">
        <v>1E-3</v>
      </c>
    </row>
    <row r="305" spans="1:7" x14ac:dyDescent="0.25">
      <c r="A305" s="62" t="s">
        <v>371</v>
      </c>
      <c r="B305" s="62" t="s">
        <v>56</v>
      </c>
      <c r="C305" s="62" t="s">
        <v>22</v>
      </c>
      <c r="D305" s="56">
        <v>3.1321877206330118E-2</v>
      </c>
      <c r="E305" s="56">
        <v>0.98617494815698514</v>
      </c>
      <c r="F305" s="56">
        <v>20.060948489746195</v>
      </c>
      <c r="G305" s="56">
        <v>3.0630990343734794</v>
      </c>
    </row>
    <row r="306" spans="1:7" x14ac:dyDescent="0.25">
      <c r="A306" s="62" t="s">
        <v>371</v>
      </c>
      <c r="B306" s="62" t="s">
        <v>56</v>
      </c>
      <c r="C306" s="62" t="s">
        <v>23</v>
      </c>
      <c r="D306" s="56">
        <v>3.1321877206330118E-2</v>
      </c>
      <c r="E306" s="56">
        <v>0.98617494815698514</v>
      </c>
      <c r="F306" s="56">
        <v>20.060948489746195</v>
      </c>
      <c r="G306" s="56">
        <v>3.0630990343734794</v>
      </c>
    </row>
    <row r="307" spans="1:7" x14ac:dyDescent="0.25">
      <c r="A307" s="62" t="s">
        <v>371</v>
      </c>
      <c r="B307" s="62" t="s">
        <v>56</v>
      </c>
      <c r="C307" s="62" t="s">
        <v>24</v>
      </c>
      <c r="D307" s="56">
        <v>3.1321877206330118E-2</v>
      </c>
      <c r="E307" s="56">
        <v>0.98617494815698514</v>
      </c>
      <c r="F307" s="56">
        <v>20.060948489746195</v>
      </c>
      <c r="G307" s="56">
        <v>3.0630990343734794</v>
      </c>
    </row>
    <row r="308" spans="1:7" x14ac:dyDescent="0.25">
      <c r="A308" s="62" t="s">
        <v>371</v>
      </c>
      <c r="B308" s="62" t="s">
        <v>56</v>
      </c>
      <c r="C308" s="62" t="s">
        <v>25</v>
      </c>
      <c r="D308" s="56">
        <v>3.1321877206330118E-2</v>
      </c>
      <c r="E308" s="56">
        <v>0.98617494815698514</v>
      </c>
      <c r="F308" s="56">
        <v>20.060948489746195</v>
      </c>
      <c r="G308" s="56">
        <v>3.0630990343734794</v>
      </c>
    </row>
    <row r="309" spans="1:7" x14ac:dyDescent="0.25">
      <c r="A309" s="62" t="s">
        <v>371</v>
      </c>
      <c r="B309" s="62" t="s">
        <v>56</v>
      </c>
      <c r="C309" s="62" t="s">
        <v>26</v>
      </c>
      <c r="D309" s="56">
        <v>3.1321877206330118E-2</v>
      </c>
      <c r="E309" s="56">
        <v>0.98617494815698514</v>
      </c>
      <c r="F309" s="56">
        <v>20.060948489746195</v>
      </c>
      <c r="G309" s="56">
        <v>3.0630990343734794</v>
      </c>
    </row>
    <row r="310" spans="1:7" x14ac:dyDescent="0.25">
      <c r="A310" s="62" t="s">
        <v>371</v>
      </c>
      <c r="B310" s="62" t="s">
        <v>56</v>
      </c>
      <c r="C310" s="62" t="s">
        <v>27</v>
      </c>
      <c r="D310" s="57">
        <v>1E-3</v>
      </c>
      <c r="E310" s="57">
        <v>1E-3</v>
      </c>
      <c r="F310" s="57">
        <v>1E-3</v>
      </c>
      <c r="G310" s="57">
        <v>1E-3</v>
      </c>
    </row>
    <row r="311" spans="1:7" x14ac:dyDescent="0.25">
      <c r="A311" s="62" t="s">
        <v>371</v>
      </c>
      <c r="B311" s="62" t="s">
        <v>56</v>
      </c>
      <c r="C311" s="62" t="s">
        <v>28</v>
      </c>
      <c r="D311" s="57">
        <v>1E-3</v>
      </c>
      <c r="E311" s="57">
        <v>1E-3</v>
      </c>
      <c r="F311" s="57">
        <v>1E-3</v>
      </c>
      <c r="G311" s="57">
        <v>1E-3</v>
      </c>
    </row>
    <row r="312" spans="1:7" x14ac:dyDescent="0.25">
      <c r="A312" s="62" t="s">
        <v>371</v>
      </c>
      <c r="B312" s="62" t="s">
        <v>56</v>
      </c>
      <c r="C312" s="62" t="s">
        <v>29</v>
      </c>
      <c r="D312" s="57">
        <v>1E-3</v>
      </c>
      <c r="E312" s="57">
        <v>1E-3</v>
      </c>
      <c r="F312" s="57">
        <v>1E-3</v>
      </c>
      <c r="G312" s="57">
        <v>1E-3</v>
      </c>
    </row>
    <row r="313" spans="1:7" x14ac:dyDescent="0.25">
      <c r="A313" s="62" t="s">
        <v>371</v>
      </c>
      <c r="B313" s="62" t="s">
        <v>56</v>
      </c>
      <c r="C313" s="62" t="s">
        <v>30</v>
      </c>
      <c r="D313" s="57">
        <v>1E-3</v>
      </c>
      <c r="E313" s="57">
        <v>1E-3</v>
      </c>
      <c r="F313" s="57">
        <v>1E-3</v>
      </c>
      <c r="G313" s="57">
        <v>1E-3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25"/>
  <sheetViews>
    <sheetView workbookViewId="0">
      <selection activeCell="B31" sqref="B31"/>
    </sheetView>
  </sheetViews>
  <sheetFormatPr defaultRowHeight="15" x14ac:dyDescent="0.25"/>
  <cols>
    <col min="3" max="3" width="17.5703125" customWidth="1"/>
  </cols>
  <sheetData>
    <row r="1" spans="1:5" x14ac:dyDescent="0.25">
      <c r="A1" s="20"/>
      <c r="B1" s="20"/>
      <c r="C1" s="20"/>
      <c r="D1" s="20" t="s">
        <v>11</v>
      </c>
      <c r="E1" s="20" t="s">
        <v>12</v>
      </c>
    </row>
    <row r="2" spans="1:5" x14ac:dyDescent="0.25">
      <c r="A2" s="22" t="s">
        <v>46</v>
      </c>
      <c r="B2" s="22" t="s">
        <v>48</v>
      </c>
      <c r="C2" s="22" t="s">
        <v>19</v>
      </c>
      <c r="D2" s="54">
        <v>2.9999999999999997E-4</v>
      </c>
      <c r="E2" s="24">
        <v>0.33729999999999999</v>
      </c>
    </row>
    <row r="3" spans="1:5" x14ac:dyDescent="0.25">
      <c r="A3" s="22" t="s">
        <v>46</v>
      </c>
      <c r="B3" s="22" t="s">
        <v>48</v>
      </c>
      <c r="C3" s="22" t="s">
        <v>20</v>
      </c>
      <c r="D3" s="54">
        <v>2.0000000000000002E-5</v>
      </c>
      <c r="E3" s="24">
        <v>0.41210000000000002</v>
      </c>
    </row>
    <row r="4" spans="1:5" x14ac:dyDescent="0.25">
      <c r="A4" s="22" t="s">
        <v>46</v>
      </c>
      <c r="B4" s="22" t="s">
        <v>48</v>
      </c>
      <c r="C4" s="22" t="s">
        <v>21</v>
      </c>
      <c r="D4" s="54">
        <v>7.9999999999999996E-6</v>
      </c>
      <c r="E4" s="24">
        <v>0.30509999999999998</v>
      </c>
    </row>
    <row r="5" spans="1:5" x14ac:dyDescent="0.25">
      <c r="A5" s="22" t="s">
        <v>46</v>
      </c>
      <c r="B5" s="22" t="s">
        <v>48</v>
      </c>
      <c r="C5" s="22" t="s">
        <v>22</v>
      </c>
      <c r="D5" s="54">
        <v>2.0000000000000002E-5</v>
      </c>
      <c r="E5" s="24">
        <v>0.13730000000000001</v>
      </c>
    </row>
    <row r="6" spans="1:5" x14ac:dyDescent="0.25">
      <c r="A6" s="22" t="s">
        <v>46</v>
      </c>
      <c r="B6" s="22" t="s">
        <v>48</v>
      </c>
      <c r="C6" s="22" t="s">
        <v>23</v>
      </c>
      <c r="D6" s="54">
        <v>3.0000000000000001E-6</v>
      </c>
      <c r="E6" s="24">
        <v>0.1211</v>
      </c>
    </row>
    <row r="7" spans="1:5" x14ac:dyDescent="0.25">
      <c r="A7" s="22" t="s">
        <v>46</v>
      </c>
      <c r="B7" s="22" t="s">
        <v>48</v>
      </c>
      <c r="C7" s="22" t="s">
        <v>24</v>
      </c>
      <c r="D7" s="54">
        <v>6.9999999999999999E-6</v>
      </c>
      <c r="E7" s="24">
        <v>0.1167</v>
      </c>
    </row>
    <row r="8" spans="1:5" x14ac:dyDescent="0.25">
      <c r="A8" s="22" t="s">
        <v>46</v>
      </c>
      <c r="B8" s="22" t="s">
        <v>48</v>
      </c>
      <c r="C8" s="22" t="s">
        <v>25</v>
      </c>
      <c r="D8" s="55">
        <v>2.0000000000000002E-5</v>
      </c>
      <c r="E8" s="55">
        <v>0.1396</v>
      </c>
    </row>
    <row r="9" spans="1:5" x14ac:dyDescent="0.25">
      <c r="A9" s="22" t="s">
        <v>46</v>
      </c>
      <c r="B9" s="22" t="s">
        <v>48</v>
      </c>
      <c r="C9" s="22" t="s">
        <v>26</v>
      </c>
      <c r="D9" s="55">
        <v>3.0000000000000001E-5</v>
      </c>
      <c r="E9" s="55">
        <v>0.1343</v>
      </c>
    </row>
    <row r="10" spans="1:5" x14ac:dyDescent="0.25">
      <c r="A10" s="22" t="s">
        <v>46</v>
      </c>
      <c r="B10" s="22" t="s">
        <v>48</v>
      </c>
      <c r="C10" s="22" t="s">
        <v>27</v>
      </c>
      <c r="D10" s="55">
        <v>1E-4</v>
      </c>
      <c r="E10" s="55">
        <v>0.1656</v>
      </c>
    </row>
    <row r="11" spans="1:5" x14ac:dyDescent="0.25">
      <c r="A11" s="22" t="s">
        <v>46</v>
      </c>
      <c r="B11" s="22" t="s">
        <v>48</v>
      </c>
      <c r="C11" s="22" t="s">
        <v>28</v>
      </c>
      <c r="D11" s="55">
        <v>6.0000000000000002E-5</v>
      </c>
      <c r="E11" s="55">
        <v>0.185</v>
      </c>
    </row>
    <row r="12" spans="1:5" x14ac:dyDescent="0.25">
      <c r="A12" s="22" t="s">
        <v>46</v>
      </c>
      <c r="B12" s="22" t="s">
        <v>48</v>
      </c>
      <c r="C12" s="22" t="s">
        <v>29</v>
      </c>
      <c r="D12" s="55">
        <v>1E-4</v>
      </c>
      <c r="E12" s="55">
        <v>0.39319999999999999</v>
      </c>
    </row>
    <row r="13" spans="1:5" x14ac:dyDescent="0.25">
      <c r="A13" s="22" t="s">
        <v>46</v>
      </c>
      <c r="B13" s="22" t="s">
        <v>48</v>
      </c>
      <c r="C13" s="22" t="s">
        <v>30</v>
      </c>
      <c r="D13" s="55">
        <v>1E-4</v>
      </c>
      <c r="E13" s="55">
        <v>0.40100000000000002</v>
      </c>
    </row>
    <row r="14" spans="1:5" x14ac:dyDescent="0.25">
      <c r="A14" s="22"/>
      <c r="B14" s="22"/>
      <c r="C14" s="22"/>
      <c r="D14" s="54"/>
      <c r="E14" s="24"/>
    </row>
    <row r="15" spans="1:5" x14ac:dyDescent="0.25">
      <c r="A15" s="22"/>
      <c r="B15" s="22"/>
      <c r="C15" s="22"/>
      <c r="D15" s="54"/>
      <c r="E15" s="24"/>
    </row>
    <row r="16" spans="1:5" x14ac:dyDescent="0.25">
      <c r="A16" s="22"/>
      <c r="B16" s="22"/>
      <c r="C16" s="22"/>
      <c r="D16" s="54"/>
      <c r="E16" s="24"/>
    </row>
    <row r="17" spans="1:5" x14ac:dyDescent="0.25">
      <c r="A17" s="22"/>
      <c r="B17" s="22"/>
      <c r="C17" s="22"/>
      <c r="D17" s="54"/>
      <c r="E17" s="24"/>
    </row>
    <row r="18" spans="1:5" x14ac:dyDescent="0.25">
      <c r="A18" s="22"/>
      <c r="B18" s="22"/>
      <c r="C18" s="22"/>
      <c r="D18" s="54"/>
      <c r="E18" s="24"/>
    </row>
    <row r="19" spans="1:5" x14ac:dyDescent="0.25">
      <c r="A19" s="22"/>
      <c r="B19" s="22"/>
      <c r="C19" s="22"/>
      <c r="D19" s="54"/>
      <c r="E19" s="24"/>
    </row>
    <row r="20" spans="1:5" x14ac:dyDescent="0.25">
      <c r="A20" s="22"/>
      <c r="B20" s="22"/>
      <c r="C20" s="22"/>
      <c r="D20" s="55"/>
      <c r="E20" s="55"/>
    </row>
    <row r="21" spans="1:5" x14ac:dyDescent="0.25">
      <c r="A21" s="22"/>
      <c r="B21" s="22"/>
      <c r="C21" s="22"/>
      <c r="D21" s="55"/>
      <c r="E21" s="55"/>
    </row>
    <row r="22" spans="1:5" x14ac:dyDescent="0.25">
      <c r="A22" s="22"/>
      <c r="B22" s="22"/>
      <c r="C22" s="22"/>
      <c r="D22" s="55"/>
      <c r="E22" s="55"/>
    </row>
    <row r="23" spans="1:5" x14ac:dyDescent="0.25">
      <c r="A23" s="22"/>
      <c r="B23" s="22"/>
      <c r="C23" s="22"/>
      <c r="D23" s="55"/>
      <c r="E23" s="55"/>
    </row>
    <row r="24" spans="1:5" x14ac:dyDescent="0.25">
      <c r="A24" s="22"/>
      <c r="B24" s="22"/>
      <c r="C24" s="22"/>
      <c r="D24" s="55"/>
      <c r="E24" s="55"/>
    </row>
    <row r="25" spans="1:5" x14ac:dyDescent="0.25">
      <c r="A25" s="22"/>
      <c r="B25" s="22"/>
      <c r="C25" s="22"/>
      <c r="D25" s="55"/>
      <c r="E25" s="55"/>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048576"/>
  <sheetViews>
    <sheetView topLeftCell="A8" workbookViewId="0">
      <selection activeCell="C26" sqref="A1:C26"/>
    </sheetView>
  </sheetViews>
  <sheetFormatPr defaultRowHeight="15" x14ac:dyDescent="0.25"/>
  <sheetData>
    <row r="1" spans="1:8" x14ac:dyDescent="0.25">
      <c r="A1" t="s">
        <v>32</v>
      </c>
      <c r="B1" t="s">
        <v>33</v>
      </c>
      <c r="C1">
        <v>14090</v>
      </c>
    </row>
    <row r="2" spans="1:8" x14ac:dyDescent="0.25">
      <c r="A2" t="s">
        <v>7</v>
      </c>
      <c r="B2" t="s">
        <v>33</v>
      </c>
      <c r="C2">
        <v>470</v>
      </c>
    </row>
    <row r="3" spans="1:8" x14ac:dyDescent="0.25">
      <c r="A3" t="s">
        <v>33</v>
      </c>
      <c r="B3" t="s">
        <v>8</v>
      </c>
      <c r="C3">
        <v>11513</v>
      </c>
      <c r="G3" s="22"/>
      <c r="H3" s="22"/>
    </row>
    <row r="4" spans="1:8" x14ac:dyDescent="0.25">
      <c r="A4" t="s">
        <v>46</v>
      </c>
      <c r="B4" t="s">
        <v>48</v>
      </c>
      <c r="C4">
        <v>33740</v>
      </c>
      <c r="G4" s="22"/>
      <c r="H4" s="22"/>
    </row>
    <row r="5" spans="1:8" x14ac:dyDescent="0.25">
      <c r="A5" s="22" t="s">
        <v>61</v>
      </c>
      <c r="B5" s="22" t="s">
        <v>31</v>
      </c>
      <c r="C5" s="22">
        <v>21736.476316384797</v>
      </c>
      <c r="G5" s="22"/>
      <c r="H5" s="22"/>
    </row>
    <row r="6" spans="1:8" x14ac:dyDescent="0.25">
      <c r="A6" s="22" t="s">
        <v>31</v>
      </c>
      <c r="B6" s="22" t="s">
        <v>32</v>
      </c>
      <c r="C6" s="22">
        <v>55344.137738351703</v>
      </c>
      <c r="G6" s="22"/>
      <c r="H6" s="22"/>
    </row>
    <row r="7" spans="1:8" x14ac:dyDescent="0.25">
      <c r="A7" s="22" t="s">
        <v>8</v>
      </c>
      <c r="B7" s="22" t="s">
        <v>34</v>
      </c>
      <c r="C7" s="22">
        <v>13304.680713079499</v>
      </c>
    </row>
    <row r="8" spans="1:8" x14ac:dyDescent="0.25">
      <c r="A8" s="22" t="s">
        <v>34</v>
      </c>
      <c r="B8" s="22" t="s">
        <v>36</v>
      </c>
      <c r="C8" s="22">
        <v>8267.8961608270001</v>
      </c>
    </row>
    <row r="9" spans="1:8" x14ac:dyDescent="0.25">
      <c r="A9" s="22" t="s">
        <v>39</v>
      </c>
      <c r="B9" s="22" t="s">
        <v>41</v>
      </c>
      <c r="C9" s="22">
        <v>14391.807900190001</v>
      </c>
      <c r="G9" s="22"/>
      <c r="H9" s="22"/>
    </row>
    <row r="10" spans="1:8" x14ac:dyDescent="0.25">
      <c r="A10" s="22" t="s">
        <v>41</v>
      </c>
      <c r="B10" s="22" t="s">
        <v>44</v>
      </c>
      <c r="C10" s="22">
        <v>12605.1800972</v>
      </c>
      <c r="G10" s="22"/>
      <c r="H10" s="22"/>
    </row>
    <row r="11" spans="1:8" x14ac:dyDescent="0.25">
      <c r="A11" s="22" t="s">
        <v>44</v>
      </c>
      <c r="B11" s="22" t="s">
        <v>9</v>
      </c>
      <c r="C11" s="22">
        <v>56557.259406160985</v>
      </c>
    </row>
    <row r="12" spans="1:8" x14ac:dyDescent="0.25">
      <c r="A12" s="22" t="s">
        <v>45</v>
      </c>
      <c r="B12" s="22" t="s">
        <v>9</v>
      </c>
      <c r="C12" s="22">
        <v>127172.76340564701</v>
      </c>
    </row>
    <row r="13" spans="1:8" x14ac:dyDescent="0.25">
      <c r="A13" s="22" t="s">
        <v>9</v>
      </c>
      <c r="B13" s="22" t="s">
        <v>46</v>
      </c>
      <c r="C13" s="22">
        <v>34077.588926237702</v>
      </c>
    </row>
    <row r="14" spans="1:8" x14ac:dyDescent="0.25">
      <c r="A14" s="22" t="s">
        <v>55</v>
      </c>
      <c r="B14" s="22" t="s">
        <v>54</v>
      </c>
      <c r="C14" s="22">
        <v>14994.285154515001</v>
      </c>
    </row>
    <row r="15" spans="1:8" x14ac:dyDescent="0.25">
      <c r="A15" s="22" t="s">
        <v>54</v>
      </c>
      <c r="B15" s="22" t="s">
        <v>50</v>
      </c>
      <c r="C15" s="22">
        <v>9321.7923111399996</v>
      </c>
      <c r="G15" s="22"/>
      <c r="H15" s="22"/>
    </row>
    <row r="16" spans="1:8" x14ac:dyDescent="0.25">
      <c r="A16" s="22" t="s">
        <v>56</v>
      </c>
      <c r="B16" s="22" t="s">
        <v>10</v>
      </c>
      <c r="C16" s="22">
        <v>13750.127978322</v>
      </c>
    </row>
    <row r="17" spans="1:8" x14ac:dyDescent="0.25">
      <c r="A17" s="22" t="s">
        <v>10</v>
      </c>
      <c r="B17" s="22" t="s">
        <v>49</v>
      </c>
      <c r="C17" s="22">
        <v>45127.674953108988</v>
      </c>
    </row>
    <row r="18" spans="1:8" x14ac:dyDescent="0.25">
      <c r="A18" s="22" t="s">
        <v>49</v>
      </c>
      <c r="B18" s="22" t="s">
        <v>34</v>
      </c>
      <c r="C18" s="22">
        <v>13641.103003763998</v>
      </c>
      <c r="F18" s="62"/>
      <c r="G18" s="62"/>
    </row>
    <row r="19" spans="1:8" x14ac:dyDescent="0.25">
      <c r="A19" t="s">
        <v>36</v>
      </c>
      <c r="B19" t="s">
        <v>39</v>
      </c>
      <c r="C19" s="22">
        <v>8463.248964593</v>
      </c>
      <c r="F19" s="62"/>
      <c r="G19" s="62"/>
    </row>
    <row r="20" spans="1:8" x14ac:dyDescent="0.25">
      <c r="A20" s="62" t="s">
        <v>365</v>
      </c>
      <c r="B20" s="62" t="s">
        <v>56</v>
      </c>
      <c r="C20">
        <v>12864.68</v>
      </c>
      <c r="F20" s="62"/>
      <c r="G20" s="62"/>
    </row>
    <row r="21" spans="1:8" x14ac:dyDescent="0.25">
      <c r="A21" s="62" t="s">
        <v>58</v>
      </c>
      <c r="B21" s="62" t="s">
        <v>57</v>
      </c>
      <c r="C21" s="62">
        <v>26044.447</v>
      </c>
      <c r="F21" s="62"/>
      <c r="G21" s="62"/>
      <c r="H21" s="22"/>
    </row>
    <row r="22" spans="1:8" x14ac:dyDescent="0.25">
      <c r="A22" s="62" t="s">
        <v>59</v>
      </c>
      <c r="B22" s="62" t="s">
        <v>365</v>
      </c>
      <c r="C22" s="62">
        <v>29911.16</v>
      </c>
      <c r="F22" s="62"/>
      <c r="G22" s="62"/>
    </row>
    <row r="23" spans="1:8" x14ac:dyDescent="0.25">
      <c r="A23" s="62" t="s">
        <v>57</v>
      </c>
      <c r="B23" s="62" t="s">
        <v>368</v>
      </c>
      <c r="C23" s="62">
        <v>11225.807000000001</v>
      </c>
      <c r="F23" s="62"/>
      <c r="G23" s="62"/>
    </row>
    <row r="24" spans="1:8" x14ac:dyDescent="0.25">
      <c r="A24" s="62" t="s">
        <v>50</v>
      </c>
      <c r="B24" s="62" t="s">
        <v>49</v>
      </c>
      <c r="C24" s="62">
        <v>40608.269800000002</v>
      </c>
      <c r="F24" s="62"/>
      <c r="G24" s="62"/>
    </row>
    <row r="25" spans="1:8" x14ac:dyDescent="0.25">
      <c r="A25" s="62" t="s">
        <v>368</v>
      </c>
      <c r="B25" s="62" t="s">
        <v>371</v>
      </c>
      <c r="C25" s="62">
        <v>17372.548999999999</v>
      </c>
      <c r="F25" s="62"/>
      <c r="G25" s="62"/>
    </row>
    <row r="26" spans="1:8" x14ac:dyDescent="0.25">
      <c r="A26" t="s">
        <v>371</v>
      </c>
      <c r="B26" t="s">
        <v>56</v>
      </c>
      <c r="C26" s="62">
        <v>9264.09</v>
      </c>
      <c r="F26" s="62"/>
      <c r="G26" s="62"/>
    </row>
    <row r="27" spans="1:8" x14ac:dyDescent="0.25">
      <c r="F27" s="62"/>
      <c r="G27" s="62"/>
    </row>
    <row r="28" spans="1:8" x14ac:dyDescent="0.25">
      <c r="F28" s="62"/>
      <c r="G28" s="62"/>
    </row>
    <row r="30" spans="1:8" x14ac:dyDescent="0.25">
      <c r="F30" s="62"/>
      <c r="G30" s="62"/>
    </row>
    <row r="31" spans="1:8" x14ac:dyDescent="0.25">
      <c r="F31" s="62"/>
      <c r="G31" s="62"/>
    </row>
    <row r="32" spans="1:8" x14ac:dyDescent="0.25">
      <c r="F32" s="62"/>
      <c r="G32" s="62"/>
    </row>
    <row r="33" spans="6:7" x14ac:dyDescent="0.25">
      <c r="F33" s="62"/>
      <c r="G33" s="62"/>
    </row>
    <row r="34" spans="6:7" x14ac:dyDescent="0.25">
      <c r="F34" s="62"/>
      <c r="G34" s="62"/>
    </row>
    <row r="35" spans="6:7" x14ac:dyDescent="0.25">
      <c r="F35" s="62"/>
      <c r="G35" s="62"/>
    </row>
    <row r="36" spans="6:7" x14ac:dyDescent="0.25">
      <c r="F36" s="62"/>
      <c r="G36" s="62"/>
    </row>
    <row r="37" spans="6:7" x14ac:dyDescent="0.25">
      <c r="F37" s="62"/>
      <c r="G37" s="62"/>
    </row>
    <row r="38" spans="6:7" x14ac:dyDescent="0.25">
      <c r="F38" s="62"/>
      <c r="G38" s="62"/>
    </row>
    <row r="39" spans="6:7" x14ac:dyDescent="0.25">
      <c r="F39" s="62"/>
      <c r="G39" s="62"/>
    </row>
    <row r="40" spans="6:7" x14ac:dyDescent="0.25">
      <c r="F40" s="62"/>
      <c r="G40" s="62"/>
    </row>
    <row r="42" spans="6:7" x14ac:dyDescent="0.25">
      <c r="F42" s="62"/>
      <c r="G42" s="62"/>
    </row>
    <row r="43" spans="6:7" x14ac:dyDescent="0.25">
      <c r="F43" s="62"/>
      <c r="G43" s="62"/>
    </row>
    <row r="44" spans="6:7" x14ac:dyDescent="0.25">
      <c r="F44" s="62"/>
      <c r="G44" s="62"/>
    </row>
    <row r="45" spans="6:7" x14ac:dyDescent="0.25">
      <c r="F45" s="62"/>
      <c r="G45" s="62"/>
    </row>
    <row r="46" spans="6:7" x14ac:dyDescent="0.25">
      <c r="F46" s="62"/>
      <c r="G46" s="62"/>
    </row>
    <row r="47" spans="6:7" x14ac:dyDescent="0.25">
      <c r="F47" s="62"/>
      <c r="G47" s="62"/>
    </row>
    <row r="48" spans="6:7" x14ac:dyDescent="0.25">
      <c r="F48" s="62"/>
      <c r="G48" s="62"/>
    </row>
    <row r="49" spans="6:7" x14ac:dyDescent="0.25">
      <c r="F49" s="62"/>
      <c r="G49" s="62"/>
    </row>
    <row r="50" spans="6:7" x14ac:dyDescent="0.25">
      <c r="F50" s="62"/>
      <c r="G50" s="62"/>
    </row>
    <row r="51" spans="6:7" x14ac:dyDescent="0.25">
      <c r="F51" s="62"/>
      <c r="G51" s="62"/>
    </row>
    <row r="52" spans="6:7" x14ac:dyDescent="0.25">
      <c r="F52" s="62"/>
      <c r="G52" s="62"/>
    </row>
    <row r="53" spans="6:7" x14ac:dyDescent="0.25">
      <c r="F53" s="62"/>
      <c r="G53" s="62"/>
    </row>
    <row r="54" spans="6:7" x14ac:dyDescent="0.25">
      <c r="F54" s="62"/>
      <c r="G54" s="62"/>
    </row>
    <row r="55" spans="6:7" x14ac:dyDescent="0.25">
      <c r="F55" s="62"/>
      <c r="G55" s="62"/>
    </row>
    <row r="57" spans="6:7" x14ac:dyDescent="0.25">
      <c r="F57" s="62"/>
      <c r="G57" s="62"/>
    </row>
    <row r="58" spans="6:7" x14ac:dyDescent="0.25">
      <c r="F58" s="62"/>
      <c r="G58" s="62"/>
    </row>
    <row r="59" spans="6:7" x14ac:dyDescent="0.25">
      <c r="F59" s="62"/>
      <c r="G59" s="62"/>
    </row>
    <row r="60" spans="6:7" x14ac:dyDescent="0.25">
      <c r="F60" s="62"/>
      <c r="G60" s="62"/>
    </row>
    <row r="61" spans="6:7" x14ac:dyDescent="0.25">
      <c r="F61" s="62"/>
      <c r="G61" s="62"/>
    </row>
    <row r="62" spans="6:7" x14ac:dyDescent="0.25">
      <c r="F62" s="62"/>
      <c r="G62" s="62"/>
    </row>
    <row r="63" spans="6:7" x14ac:dyDescent="0.25">
      <c r="F63" s="62"/>
      <c r="G63" s="62"/>
    </row>
    <row r="64" spans="6:7" x14ac:dyDescent="0.25">
      <c r="F64" s="62"/>
      <c r="G64" s="62"/>
    </row>
    <row r="65" spans="6:7" x14ac:dyDescent="0.25">
      <c r="F65" s="62"/>
      <c r="G65" s="62"/>
    </row>
    <row r="67" spans="6:7" x14ac:dyDescent="0.25">
      <c r="F67" s="62"/>
      <c r="G67" s="62"/>
    </row>
    <row r="68" spans="6:7" x14ac:dyDescent="0.25">
      <c r="F68" s="62"/>
      <c r="G68" s="62"/>
    </row>
    <row r="69" spans="6:7" x14ac:dyDescent="0.25">
      <c r="F69" s="62"/>
      <c r="G69" s="62"/>
    </row>
    <row r="70" spans="6:7" x14ac:dyDescent="0.25">
      <c r="F70" s="62"/>
      <c r="G70" s="62"/>
    </row>
    <row r="71" spans="6:7" x14ac:dyDescent="0.25">
      <c r="F71" s="62"/>
      <c r="G71" s="62"/>
    </row>
    <row r="72" spans="6:7" x14ac:dyDescent="0.25">
      <c r="F72" s="62"/>
      <c r="G72" s="62"/>
    </row>
    <row r="73" spans="6:7" x14ac:dyDescent="0.25">
      <c r="F73" s="62"/>
      <c r="G73" s="62"/>
    </row>
    <row r="74" spans="6:7" x14ac:dyDescent="0.25">
      <c r="F74" s="62"/>
      <c r="G74" s="62"/>
    </row>
    <row r="75" spans="6:7" x14ac:dyDescent="0.25">
      <c r="F75" s="62"/>
      <c r="G75" s="62"/>
    </row>
    <row r="76" spans="6:7" x14ac:dyDescent="0.25">
      <c r="F76" s="62"/>
      <c r="G76" s="62"/>
    </row>
    <row r="77" spans="6:7" x14ac:dyDescent="0.25">
      <c r="F77" s="62"/>
      <c r="G77" s="62"/>
    </row>
    <row r="78" spans="6:7" x14ac:dyDescent="0.25">
      <c r="F78" s="62"/>
      <c r="G78" s="62"/>
    </row>
    <row r="79" spans="6:7" x14ac:dyDescent="0.25">
      <c r="F79" s="62"/>
      <c r="G79" s="62"/>
    </row>
    <row r="80" spans="6:7" x14ac:dyDescent="0.25">
      <c r="F80" s="62"/>
      <c r="G80" s="62"/>
    </row>
    <row r="81" spans="6:7" x14ac:dyDescent="0.25">
      <c r="F81" s="62"/>
      <c r="G81" s="62"/>
    </row>
    <row r="83" spans="6:7" x14ac:dyDescent="0.25">
      <c r="F83" s="62"/>
      <c r="G83" s="62"/>
    </row>
    <row r="84" spans="6:7" x14ac:dyDescent="0.25">
      <c r="F84" s="62"/>
      <c r="G84" s="62"/>
    </row>
    <row r="85" spans="6:7" x14ac:dyDescent="0.25">
      <c r="F85" s="62"/>
      <c r="G85" s="62"/>
    </row>
    <row r="86" spans="6:7" x14ac:dyDescent="0.25">
      <c r="F86" s="62"/>
      <c r="G86" s="62"/>
    </row>
    <row r="87" spans="6:7" x14ac:dyDescent="0.25">
      <c r="F87" s="62"/>
      <c r="G87" s="62"/>
    </row>
    <row r="88" spans="6:7" x14ac:dyDescent="0.25">
      <c r="F88" s="62"/>
      <c r="G88" s="62"/>
    </row>
    <row r="1048576" spans="3:3" x14ac:dyDescent="0.25">
      <c r="C1048576" s="6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20"/>
  <sheetViews>
    <sheetView workbookViewId="0">
      <selection activeCell="J1" sqref="J1"/>
    </sheetView>
  </sheetViews>
  <sheetFormatPr defaultRowHeight="15" x14ac:dyDescent="0.25"/>
  <cols>
    <col min="1" max="1" width="9.140625" style="22"/>
    <col min="4" max="4" width="17.5703125" customWidth="1"/>
    <col min="10" max="10" width="10.5703125" bestFit="1" customWidth="1"/>
  </cols>
  <sheetData>
    <row r="1" spans="1:12" x14ac:dyDescent="0.25">
      <c r="A1" s="22" t="s">
        <v>46</v>
      </c>
      <c r="B1" s="22" t="s">
        <v>48</v>
      </c>
      <c r="C1" t="s">
        <v>19</v>
      </c>
      <c r="D1" s="9">
        <f>118400000/1000000</f>
        <v>118.4</v>
      </c>
      <c r="I1" t="s">
        <v>396</v>
      </c>
      <c r="J1" s="48">
        <f>D1*247.11</f>
        <v>29257.824000000004</v>
      </c>
      <c r="L1" s="9">
        <v>299.46616</v>
      </c>
    </row>
    <row r="2" spans="1:12" x14ac:dyDescent="0.25">
      <c r="A2" s="22" t="s">
        <v>46</v>
      </c>
      <c r="B2" s="22" t="s">
        <v>48</v>
      </c>
      <c r="C2" t="s">
        <v>20</v>
      </c>
      <c r="D2" s="9">
        <f t="shared" ref="D2:D12" si="0">118400000/1000000</f>
        <v>118.4</v>
      </c>
      <c r="L2" s="9">
        <v>299.46616</v>
      </c>
    </row>
    <row r="3" spans="1:12" x14ac:dyDescent="0.25">
      <c r="A3" s="22" t="s">
        <v>46</v>
      </c>
      <c r="B3" s="22" t="s">
        <v>48</v>
      </c>
      <c r="C3" t="s">
        <v>21</v>
      </c>
      <c r="D3" s="9">
        <f t="shared" si="0"/>
        <v>118.4</v>
      </c>
      <c r="L3" s="9">
        <v>299.46616</v>
      </c>
    </row>
    <row r="4" spans="1:12" x14ac:dyDescent="0.25">
      <c r="A4" s="22" t="s">
        <v>46</v>
      </c>
      <c r="B4" s="22" t="s">
        <v>48</v>
      </c>
      <c r="C4" t="s">
        <v>22</v>
      </c>
      <c r="D4" s="9">
        <f t="shared" si="0"/>
        <v>118.4</v>
      </c>
      <c r="L4" s="9">
        <v>299.46616</v>
      </c>
    </row>
    <row r="5" spans="1:12" x14ac:dyDescent="0.25">
      <c r="A5" s="22" t="s">
        <v>46</v>
      </c>
      <c r="B5" s="22" t="s">
        <v>48</v>
      </c>
      <c r="C5" t="s">
        <v>23</v>
      </c>
      <c r="D5" s="9">
        <f t="shared" si="0"/>
        <v>118.4</v>
      </c>
      <c r="L5" s="9">
        <v>299.46616</v>
      </c>
    </row>
    <row r="6" spans="1:12" x14ac:dyDescent="0.25">
      <c r="A6" s="22" t="s">
        <v>46</v>
      </c>
      <c r="B6" s="22" t="s">
        <v>48</v>
      </c>
      <c r="C6" t="s">
        <v>24</v>
      </c>
      <c r="D6" s="9">
        <f t="shared" si="0"/>
        <v>118.4</v>
      </c>
      <c r="L6" s="9">
        <v>299.46616</v>
      </c>
    </row>
    <row r="7" spans="1:12" x14ac:dyDescent="0.25">
      <c r="A7" s="22" t="s">
        <v>46</v>
      </c>
      <c r="B7" s="22" t="s">
        <v>48</v>
      </c>
      <c r="C7" t="s">
        <v>25</v>
      </c>
      <c r="D7" s="9">
        <f t="shared" si="0"/>
        <v>118.4</v>
      </c>
      <c r="L7" s="9">
        <v>299.46616</v>
      </c>
    </row>
    <row r="8" spans="1:12" x14ac:dyDescent="0.25">
      <c r="A8" s="22" t="s">
        <v>46</v>
      </c>
      <c r="B8" s="22" t="s">
        <v>48</v>
      </c>
      <c r="C8" t="s">
        <v>26</v>
      </c>
      <c r="D8" s="9">
        <f t="shared" si="0"/>
        <v>118.4</v>
      </c>
      <c r="L8" s="9">
        <v>299.46616</v>
      </c>
    </row>
    <row r="9" spans="1:12" x14ac:dyDescent="0.25">
      <c r="A9" s="22" t="s">
        <v>46</v>
      </c>
      <c r="B9" s="22" t="s">
        <v>48</v>
      </c>
      <c r="C9" t="s">
        <v>27</v>
      </c>
      <c r="D9" s="9">
        <f t="shared" si="0"/>
        <v>118.4</v>
      </c>
      <c r="L9" s="9">
        <v>299.46616</v>
      </c>
    </row>
    <row r="10" spans="1:12" x14ac:dyDescent="0.25">
      <c r="A10" s="22" t="s">
        <v>46</v>
      </c>
      <c r="B10" s="22" t="s">
        <v>48</v>
      </c>
      <c r="C10" t="s">
        <v>28</v>
      </c>
      <c r="D10" s="9">
        <f t="shared" si="0"/>
        <v>118.4</v>
      </c>
      <c r="L10" s="9">
        <v>299.46616</v>
      </c>
    </row>
    <row r="11" spans="1:12" x14ac:dyDescent="0.25">
      <c r="A11" s="22" t="s">
        <v>46</v>
      </c>
      <c r="B11" s="22" t="s">
        <v>48</v>
      </c>
      <c r="C11" t="s">
        <v>29</v>
      </c>
      <c r="D11" s="9">
        <f t="shared" si="0"/>
        <v>118.4</v>
      </c>
      <c r="L11" s="9">
        <v>299.46616</v>
      </c>
    </row>
    <row r="12" spans="1:12" x14ac:dyDescent="0.25">
      <c r="A12" s="22" t="s">
        <v>46</v>
      </c>
      <c r="B12" s="22" t="s">
        <v>48</v>
      </c>
      <c r="C12" t="s">
        <v>30</v>
      </c>
      <c r="D12" s="9">
        <f t="shared" si="0"/>
        <v>118.4</v>
      </c>
      <c r="L12" s="9">
        <v>299.46616</v>
      </c>
    </row>
    <row r="20" spans="10:10" x14ac:dyDescent="0.25">
      <c r="J20" s="71">
        <f>0.4*J1</f>
        <v>11703.129600000002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54"/>
  <sheetViews>
    <sheetView topLeftCell="A16" zoomScaleNormal="100" workbookViewId="0">
      <selection activeCell="C24" sqref="C24"/>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61</v>
      </c>
      <c r="B2" t="s">
        <v>31</v>
      </c>
      <c r="C2">
        <v>0</v>
      </c>
      <c r="D2">
        <v>0</v>
      </c>
      <c r="E2">
        <v>0</v>
      </c>
      <c r="F2">
        <v>0</v>
      </c>
      <c r="G2">
        <v>0</v>
      </c>
      <c r="H2">
        <v>0</v>
      </c>
      <c r="I2">
        <v>0</v>
      </c>
      <c r="J2">
        <v>0</v>
      </c>
      <c r="K2">
        <v>0</v>
      </c>
      <c r="L2">
        <v>0</v>
      </c>
      <c r="M2">
        <v>0</v>
      </c>
      <c r="N2">
        <v>0</v>
      </c>
    </row>
    <row r="3" spans="1:14" x14ac:dyDescent="0.25">
      <c r="A3" t="s">
        <v>31</v>
      </c>
      <c r="B3" t="s">
        <v>32</v>
      </c>
      <c r="C3">
        <v>0</v>
      </c>
      <c r="D3">
        <v>0</v>
      </c>
      <c r="E3">
        <v>0</v>
      </c>
      <c r="F3">
        <v>0</v>
      </c>
      <c r="G3">
        <v>0</v>
      </c>
      <c r="H3">
        <v>0</v>
      </c>
      <c r="I3">
        <v>0</v>
      </c>
      <c r="J3">
        <v>0</v>
      </c>
      <c r="K3">
        <v>0</v>
      </c>
      <c r="L3">
        <v>0</v>
      </c>
      <c r="M3">
        <v>0</v>
      </c>
      <c r="N3">
        <v>0</v>
      </c>
    </row>
    <row r="4" spans="1:14" x14ac:dyDescent="0.25">
      <c r="A4" t="s">
        <v>32</v>
      </c>
      <c r="B4" t="s">
        <v>33</v>
      </c>
      <c r="C4">
        <v>0</v>
      </c>
      <c r="D4">
        <v>0</v>
      </c>
      <c r="E4">
        <v>0</v>
      </c>
      <c r="F4">
        <v>0</v>
      </c>
      <c r="G4">
        <v>0</v>
      </c>
      <c r="H4">
        <v>0</v>
      </c>
      <c r="I4">
        <v>0</v>
      </c>
      <c r="J4">
        <v>0</v>
      </c>
      <c r="K4">
        <v>0</v>
      </c>
      <c r="L4">
        <v>0</v>
      </c>
      <c r="M4">
        <v>0</v>
      </c>
      <c r="N4">
        <v>0</v>
      </c>
    </row>
    <row r="5" spans="1:14" x14ac:dyDescent="0.25">
      <c r="A5" t="s">
        <v>7</v>
      </c>
      <c r="B5" t="s">
        <v>33</v>
      </c>
      <c r="C5">
        <v>0</v>
      </c>
      <c r="D5">
        <v>0</v>
      </c>
      <c r="E5">
        <v>0</v>
      </c>
      <c r="F5">
        <v>0</v>
      </c>
      <c r="G5">
        <v>0</v>
      </c>
      <c r="H5">
        <v>0</v>
      </c>
      <c r="I5">
        <v>0</v>
      </c>
      <c r="J5">
        <v>0</v>
      </c>
      <c r="K5">
        <v>0</v>
      </c>
      <c r="L5">
        <v>0</v>
      </c>
      <c r="M5">
        <v>0</v>
      </c>
      <c r="N5">
        <v>0</v>
      </c>
    </row>
    <row r="6" spans="1:14" x14ac:dyDescent="0.25">
      <c r="A6" t="s">
        <v>33</v>
      </c>
      <c r="B6" t="s">
        <v>8</v>
      </c>
      <c r="C6">
        <v>0</v>
      </c>
      <c r="D6">
        <v>0</v>
      </c>
      <c r="E6">
        <v>0</v>
      </c>
      <c r="F6">
        <v>0</v>
      </c>
      <c r="G6">
        <v>0</v>
      </c>
      <c r="H6">
        <v>0</v>
      </c>
      <c r="I6">
        <v>0</v>
      </c>
      <c r="J6">
        <v>0</v>
      </c>
      <c r="K6">
        <v>0</v>
      </c>
      <c r="L6">
        <v>0</v>
      </c>
      <c r="M6">
        <v>0</v>
      </c>
      <c r="N6">
        <v>0</v>
      </c>
    </row>
    <row r="7" spans="1:14" x14ac:dyDescent="0.25">
      <c r="A7" t="s">
        <v>5</v>
      </c>
      <c r="B7" t="s">
        <v>6</v>
      </c>
      <c r="C7">
        <v>0</v>
      </c>
      <c r="D7">
        <v>0</v>
      </c>
      <c r="E7">
        <v>0</v>
      </c>
      <c r="F7">
        <v>0</v>
      </c>
      <c r="G7">
        <v>0</v>
      </c>
      <c r="H7">
        <v>0</v>
      </c>
      <c r="I7">
        <v>0</v>
      </c>
      <c r="J7">
        <v>0</v>
      </c>
      <c r="K7">
        <v>0</v>
      </c>
      <c r="L7">
        <v>0</v>
      </c>
      <c r="M7">
        <v>0</v>
      </c>
      <c r="N7">
        <v>0</v>
      </c>
    </row>
    <row r="8" spans="1:14" x14ac:dyDescent="0.25">
      <c r="A8" t="s">
        <v>32</v>
      </c>
      <c r="B8" t="s">
        <v>6</v>
      </c>
      <c r="C8">
        <v>0</v>
      </c>
      <c r="D8">
        <v>0</v>
      </c>
      <c r="E8">
        <v>0</v>
      </c>
      <c r="F8">
        <v>0</v>
      </c>
      <c r="G8">
        <v>0</v>
      </c>
      <c r="H8">
        <v>0</v>
      </c>
      <c r="I8">
        <v>0</v>
      </c>
      <c r="J8">
        <v>0</v>
      </c>
      <c r="K8">
        <v>0</v>
      </c>
      <c r="L8">
        <v>0</v>
      </c>
      <c r="M8">
        <v>0</v>
      </c>
      <c r="N8">
        <v>0</v>
      </c>
    </row>
    <row r="9" spans="1:14" x14ac:dyDescent="0.25">
      <c r="A9" t="s">
        <v>6</v>
      </c>
      <c r="B9" t="s">
        <v>8</v>
      </c>
      <c r="C9">
        <v>0</v>
      </c>
      <c r="D9">
        <v>0</v>
      </c>
      <c r="E9">
        <v>0</v>
      </c>
      <c r="F9">
        <v>0</v>
      </c>
      <c r="G9">
        <v>0</v>
      </c>
      <c r="H9">
        <v>0</v>
      </c>
      <c r="I9">
        <v>0</v>
      </c>
      <c r="J9">
        <v>0</v>
      </c>
      <c r="K9">
        <v>0</v>
      </c>
      <c r="L9">
        <v>0</v>
      </c>
      <c r="M9">
        <v>0</v>
      </c>
      <c r="N9">
        <v>0</v>
      </c>
    </row>
    <row r="10" spans="1:14" x14ac:dyDescent="0.25">
      <c r="A10" t="s">
        <v>8</v>
      </c>
      <c r="B10" t="s">
        <v>34</v>
      </c>
      <c r="C10">
        <v>0</v>
      </c>
      <c r="D10">
        <v>0</v>
      </c>
      <c r="E10">
        <v>0</v>
      </c>
      <c r="F10">
        <v>0</v>
      </c>
      <c r="G10">
        <v>0</v>
      </c>
      <c r="H10">
        <v>0</v>
      </c>
      <c r="I10">
        <v>0</v>
      </c>
      <c r="J10">
        <v>0</v>
      </c>
      <c r="K10">
        <v>0</v>
      </c>
      <c r="L10">
        <v>0</v>
      </c>
      <c r="M10">
        <v>0</v>
      </c>
      <c r="N10">
        <v>0</v>
      </c>
    </row>
    <row r="11" spans="1:14" x14ac:dyDescent="0.25">
      <c r="A11" t="s">
        <v>58</v>
      </c>
      <c r="B11" t="s">
        <v>57</v>
      </c>
      <c r="C11">
        <v>0</v>
      </c>
      <c r="D11">
        <v>0</v>
      </c>
      <c r="E11">
        <v>0</v>
      </c>
      <c r="F11">
        <v>0</v>
      </c>
      <c r="G11">
        <v>0</v>
      </c>
      <c r="H11">
        <v>0</v>
      </c>
      <c r="I11">
        <v>0</v>
      </c>
      <c r="J11">
        <v>0</v>
      </c>
      <c r="K11">
        <v>0</v>
      </c>
      <c r="L11">
        <v>0</v>
      </c>
      <c r="M11">
        <v>0</v>
      </c>
      <c r="N11">
        <v>0</v>
      </c>
    </row>
    <row r="12" spans="1:14" x14ac:dyDescent="0.25">
      <c r="A12" t="s">
        <v>59</v>
      </c>
      <c r="B12" t="s">
        <v>56</v>
      </c>
      <c r="C12">
        <v>0</v>
      </c>
      <c r="D12">
        <v>0</v>
      </c>
      <c r="E12">
        <v>0</v>
      </c>
      <c r="F12">
        <v>0</v>
      </c>
      <c r="G12">
        <v>0</v>
      </c>
      <c r="H12">
        <v>0</v>
      </c>
      <c r="I12">
        <v>0</v>
      </c>
      <c r="J12">
        <v>0</v>
      </c>
      <c r="K12">
        <v>0</v>
      </c>
      <c r="L12">
        <v>0</v>
      </c>
      <c r="M12">
        <v>0</v>
      </c>
      <c r="N12">
        <v>0</v>
      </c>
    </row>
    <row r="13" spans="1:14" x14ac:dyDescent="0.25">
      <c r="A13" t="s">
        <v>57</v>
      </c>
      <c r="B13" t="s">
        <v>56</v>
      </c>
      <c r="C13">
        <v>0</v>
      </c>
      <c r="D13">
        <v>0</v>
      </c>
      <c r="E13">
        <v>0</v>
      </c>
      <c r="F13">
        <v>0</v>
      </c>
      <c r="G13">
        <v>0</v>
      </c>
      <c r="H13">
        <v>0</v>
      </c>
      <c r="I13">
        <v>0</v>
      </c>
      <c r="J13">
        <v>0</v>
      </c>
      <c r="K13">
        <v>0</v>
      </c>
      <c r="L13">
        <v>0</v>
      </c>
      <c r="M13">
        <v>0</v>
      </c>
      <c r="N13">
        <v>0</v>
      </c>
    </row>
    <row r="14" spans="1:14" x14ac:dyDescent="0.25">
      <c r="A14" t="s">
        <v>56</v>
      </c>
      <c r="B14" t="s">
        <v>10</v>
      </c>
      <c r="C14">
        <v>0</v>
      </c>
      <c r="D14">
        <v>0</v>
      </c>
      <c r="E14">
        <v>0</v>
      </c>
      <c r="F14">
        <v>0</v>
      </c>
      <c r="G14">
        <v>0</v>
      </c>
      <c r="H14">
        <v>0</v>
      </c>
      <c r="I14">
        <v>0</v>
      </c>
      <c r="J14">
        <v>0</v>
      </c>
      <c r="K14">
        <v>0</v>
      </c>
      <c r="L14">
        <v>0</v>
      </c>
      <c r="M14">
        <v>0</v>
      </c>
      <c r="N14">
        <v>0</v>
      </c>
    </row>
    <row r="15" spans="1:14" x14ac:dyDescent="0.25">
      <c r="A15" t="s">
        <v>10</v>
      </c>
      <c r="B15" t="s">
        <v>53</v>
      </c>
      <c r="C15">
        <v>0</v>
      </c>
      <c r="D15">
        <v>0</v>
      </c>
      <c r="E15">
        <v>0</v>
      </c>
      <c r="F15">
        <v>0</v>
      </c>
      <c r="G15">
        <v>0</v>
      </c>
      <c r="H15">
        <v>0</v>
      </c>
      <c r="I15">
        <v>0</v>
      </c>
      <c r="J15">
        <v>0</v>
      </c>
      <c r="K15">
        <v>0</v>
      </c>
      <c r="L15">
        <v>0</v>
      </c>
      <c r="M15">
        <v>0</v>
      </c>
      <c r="N15">
        <v>0</v>
      </c>
    </row>
    <row r="16" spans="1:14" x14ac:dyDescent="0.25">
      <c r="A16" t="s">
        <v>10</v>
      </c>
      <c r="B16" t="s">
        <v>49</v>
      </c>
      <c r="C16">
        <v>0</v>
      </c>
      <c r="D16">
        <v>0</v>
      </c>
      <c r="E16">
        <v>0</v>
      </c>
      <c r="F16">
        <v>0</v>
      </c>
      <c r="G16">
        <v>0</v>
      </c>
      <c r="H16">
        <v>0</v>
      </c>
      <c r="I16">
        <v>0</v>
      </c>
      <c r="J16">
        <v>0</v>
      </c>
      <c r="K16">
        <v>0</v>
      </c>
      <c r="L16">
        <v>0</v>
      </c>
      <c r="M16">
        <v>0</v>
      </c>
      <c r="N16">
        <v>0</v>
      </c>
    </row>
    <row r="17" spans="1:14" x14ac:dyDescent="0.25">
      <c r="A17" t="s">
        <v>53</v>
      </c>
      <c r="B17" t="s">
        <v>49</v>
      </c>
      <c r="C17">
        <v>0</v>
      </c>
      <c r="D17">
        <v>0</v>
      </c>
      <c r="E17">
        <v>0</v>
      </c>
      <c r="F17">
        <v>0</v>
      </c>
      <c r="G17">
        <v>0</v>
      </c>
      <c r="H17">
        <v>0</v>
      </c>
      <c r="I17">
        <v>0</v>
      </c>
      <c r="J17">
        <v>0</v>
      </c>
      <c r="K17">
        <v>0</v>
      </c>
      <c r="L17">
        <v>0</v>
      </c>
      <c r="M17">
        <v>0</v>
      </c>
      <c r="N17">
        <v>0</v>
      </c>
    </row>
    <row r="18" spans="1:14" x14ac:dyDescent="0.25">
      <c r="A18" t="s">
        <v>49</v>
      </c>
      <c r="B18" t="s">
        <v>34</v>
      </c>
      <c r="C18">
        <v>0</v>
      </c>
      <c r="D18">
        <v>0</v>
      </c>
      <c r="E18">
        <v>0</v>
      </c>
      <c r="F18">
        <v>0</v>
      </c>
      <c r="G18">
        <v>0</v>
      </c>
      <c r="H18">
        <v>0</v>
      </c>
      <c r="I18">
        <v>0</v>
      </c>
      <c r="J18">
        <v>0</v>
      </c>
      <c r="K18">
        <v>0</v>
      </c>
      <c r="L18">
        <v>0</v>
      </c>
      <c r="M18">
        <v>0</v>
      </c>
      <c r="N18">
        <v>0</v>
      </c>
    </row>
    <row r="19" spans="1:14" x14ac:dyDescent="0.25">
      <c r="A19" t="s">
        <v>55</v>
      </c>
      <c r="B19" t="s">
        <v>54</v>
      </c>
      <c r="C19">
        <v>0</v>
      </c>
      <c r="D19">
        <v>0</v>
      </c>
      <c r="E19">
        <v>0</v>
      </c>
      <c r="F19">
        <v>0</v>
      </c>
      <c r="G19">
        <v>0</v>
      </c>
      <c r="H19">
        <v>0</v>
      </c>
      <c r="I19">
        <v>0</v>
      </c>
      <c r="J19">
        <v>0</v>
      </c>
      <c r="K19">
        <v>0</v>
      </c>
      <c r="L19">
        <v>0</v>
      </c>
      <c r="M19">
        <v>0</v>
      </c>
      <c r="N19">
        <v>0</v>
      </c>
    </row>
    <row r="20" spans="1:14" x14ac:dyDescent="0.25">
      <c r="A20" t="s">
        <v>54</v>
      </c>
      <c r="B20" t="s">
        <v>52</v>
      </c>
      <c r="C20">
        <v>0</v>
      </c>
      <c r="D20">
        <v>0</v>
      </c>
      <c r="E20">
        <v>0</v>
      </c>
      <c r="F20">
        <v>0</v>
      </c>
      <c r="G20">
        <v>0</v>
      </c>
      <c r="H20">
        <v>0</v>
      </c>
      <c r="I20">
        <v>0</v>
      </c>
      <c r="J20">
        <v>0</v>
      </c>
      <c r="K20">
        <v>0</v>
      </c>
      <c r="L20">
        <v>0</v>
      </c>
      <c r="M20">
        <v>0</v>
      </c>
      <c r="N20">
        <v>0</v>
      </c>
    </row>
    <row r="21" spans="1:14" x14ac:dyDescent="0.25">
      <c r="A21" t="s">
        <v>52</v>
      </c>
      <c r="B21" t="s">
        <v>50</v>
      </c>
      <c r="C21">
        <v>0</v>
      </c>
      <c r="D21">
        <v>0</v>
      </c>
      <c r="E21">
        <v>0</v>
      </c>
      <c r="F21">
        <v>0</v>
      </c>
      <c r="G21">
        <v>0</v>
      </c>
      <c r="H21">
        <v>0</v>
      </c>
      <c r="I21">
        <v>0</v>
      </c>
      <c r="J21">
        <v>0</v>
      </c>
      <c r="K21">
        <v>0</v>
      </c>
      <c r="L21">
        <v>0</v>
      </c>
      <c r="M21">
        <v>0</v>
      </c>
      <c r="N21">
        <v>0</v>
      </c>
    </row>
    <row r="22" spans="1:14" x14ac:dyDescent="0.25">
      <c r="A22" t="s">
        <v>54</v>
      </c>
      <c r="B22" t="s">
        <v>50</v>
      </c>
      <c r="C22">
        <v>0</v>
      </c>
      <c r="D22">
        <v>0</v>
      </c>
      <c r="E22">
        <v>0</v>
      </c>
      <c r="F22">
        <v>0</v>
      </c>
      <c r="G22">
        <v>0</v>
      </c>
      <c r="H22">
        <v>0</v>
      </c>
      <c r="I22">
        <v>0</v>
      </c>
      <c r="J22">
        <v>0</v>
      </c>
      <c r="K22">
        <v>0</v>
      </c>
      <c r="L22">
        <v>0</v>
      </c>
      <c r="M22">
        <v>0</v>
      </c>
      <c r="N22">
        <v>0</v>
      </c>
    </row>
    <row r="23" spans="1:14" x14ac:dyDescent="0.25">
      <c r="A23" t="s">
        <v>51</v>
      </c>
      <c r="B23" t="s">
        <v>50</v>
      </c>
      <c r="C23">
        <v>0</v>
      </c>
      <c r="D23">
        <v>0</v>
      </c>
      <c r="E23">
        <v>0</v>
      </c>
      <c r="F23">
        <v>0</v>
      </c>
      <c r="G23">
        <v>0</v>
      </c>
      <c r="H23">
        <v>0</v>
      </c>
      <c r="I23">
        <v>0</v>
      </c>
      <c r="J23">
        <v>0</v>
      </c>
      <c r="K23">
        <v>0</v>
      </c>
      <c r="L23">
        <v>0</v>
      </c>
      <c r="M23">
        <v>0</v>
      </c>
      <c r="N23">
        <v>0</v>
      </c>
    </row>
    <row r="24" spans="1:14" x14ac:dyDescent="0.25">
      <c r="A24" t="s">
        <v>50</v>
      </c>
      <c r="B24" t="s">
        <v>49</v>
      </c>
      <c r="C24">
        <v>0</v>
      </c>
      <c r="D24">
        <v>0</v>
      </c>
      <c r="E24">
        <v>0</v>
      </c>
      <c r="F24">
        <v>0</v>
      </c>
      <c r="G24">
        <v>0</v>
      </c>
      <c r="H24">
        <v>0</v>
      </c>
      <c r="I24">
        <v>0</v>
      </c>
      <c r="J24">
        <v>0</v>
      </c>
      <c r="K24">
        <v>0</v>
      </c>
      <c r="L24">
        <v>0</v>
      </c>
      <c r="M24">
        <v>0</v>
      </c>
      <c r="N24">
        <v>0</v>
      </c>
    </row>
    <row r="25" spans="1:14" x14ac:dyDescent="0.25">
      <c r="A25" t="s">
        <v>34</v>
      </c>
      <c r="B25" t="s">
        <v>35</v>
      </c>
      <c r="C25">
        <v>0</v>
      </c>
      <c r="D25">
        <v>0</v>
      </c>
      <c r="E25">
        <v>0</v>
      </c>
      <c r="F25">
        <v>0</v>
      </c>
      <c r="G25">
        <v>0</v>
      </c>
      <c r="H25">
        <v>0</v>
      </c>
      <c r="I25">
        <v>0</v>
      </c>
      <c r="J25">
        <v>0</v>
      </c>
      <c r="K25">
        <v>0</v>
      </c>
      <c r="L25">
        <v>0</v>
      </c>
      <c r="M25">
        <v>0</v>
      </c>
      <c r="N25">
        <v>0</v>
      </c>
    </row>
    <row r="26" spans="1:14" x14ac:dyDescent="0.25">
      <c r="A26" t="s">
        <v>34</v>
      </c>
      <c r="B26" t="s">
        <v>36</v>
      </c>
      <c r="C26">
        <v>0</v>
      </c>
      <c r="D26">
        <v>0</v>
      </c>
      <c r="E26">
        <v>0</v>
      </c>
      <c r="F26">
        <v>0</v>
      </c>
      <c r="G26">
        <v>0</v>
      </c>
      <c r="H26">
        <v>0</v>
      </c>
      <c r="I26">
        <v>0</v>
      </c>
      <c r="J26">
        <v>0</v>
      </c>
      <c r="K26">
        <v>0</v>
      </c>
      <c r="L26">
        <v>0</v>
      </c>
      <c r="M26">
        <v>0</v>
      </c>
      <c r="N26">
        <v>0</v>
      </c>
    </row>
    <row r="27" spans="1:14" x14ac:dyDescent="0.25">
      <c r="A27" t="s">
        <v>35</v>
      </c>
      <c r="B27" t="s">
        <v>36</v>
      </c>
      <c r="C27">
        <v>0</v>
      </c>
      <c r="D27">
        <v>0</v>
      </c>
      <c r="E27">
        <v>0</v>
      </c>
      <c r="F27">
        <v>0</v>
      </c>
      <c r="G27">
        <v>0</v>
      </c>
      <c r="H27">
        <v>0</v>
      </c>
      <c r="I27">
        <v>0</v>
      </c>
      <c r="J27">
        <v>0</v>
      </c>
      <c r="K27">
        <v>0</v>
      </c>
      <c r="L27">
        <v>0</v>
      </c>
      <c r="M27">
        <v>0</v>
      </c>
      <c r="N27">
        <v>0</v>
      </c>
    </row>
    <row r="28" spans="1:14" x14ac:dyDescent="0.25">
      <c r="A28" t="s">
        <v>44</v>
      </c>
      <c r="B28" t="s">
        <v>43</v>
      </c>
      <c r="C28">
        <v>0</v>
      </c>
      <c r="D28">
        <v>0</v>
      </c>
      <c r="E28">
        <v>0</v>
      </c>
      <c r="F28">
        <v>0</v>
      </c>
      <c r="G28">
        <v>0</v>
      </c>
      <c r="H28">
        <v>0</v>
      </c>
      <c r="I28">
        <v>0</v>
      </c>
      <c r="J28">
        <v>0</v>
      </c>
      <c r="K28">
        <v>0</v>
      </c>
      <c r="L28">
        <v>0</v>
      </c>
      <c r="M28">
        <v>0</v>
      </c>
      <c r="N28">
        <v>0</v>
      </c>
    </row>
    <row r="29" spans="1:14" x14ac:dyDescent="0.25">
      <c r="A29" t="s">
        <v>39</v>
      </c>
      <c r="B29" t="s">
        <v>42</v>
      </c>
      <c r="C29">
        <v>0</v>
      </c>
      <c r="D29">
        <v>0</v>
      </c>
      <c r="E29">
        <v>0</v>
      </c>
      <c r="F29">
        <v>0</v>
      </c>
      <c r="G29">
        <v>0</v>
      </c>
      <c r="H29">
        <v>0</v>
      </c>
      <c r="I29">
        <v>0</v>
      </c>
      <c r="J29">
        <v>0</v>
      </c>
      <c r="K29">
        <v>0</v>
      </c>
      <c r="L29">
        <v>0</v>
      </c>
      <c r="M29">
        <v>0</v>
      </c>
      <c r="N29">
        <v>0</v>
      </c>
    </row>
    <row r="30" spans="1:14" x14ac:dyDescent="0.25">
      <c r="A30" t="s">
        <v>39</v>
      </c>
      <c r="B30" t="s">
        <v>40</v>
      </c>
      <c r="C30" s="10">
        <v>5.0000000000000001E-3</v>
      </c>
      <c r="D30" s="10">
        <v>5.0000000000000001E-3</v>
      </c>
      <c r="E30" s="10">
        <v>5.0000000000000001E-3</v>
      </c>
      <c r="F30" s="10">
        <v>5.0000000000000001E-3</v>
      </c>
      <c r="G30" s="10">
        <v>5.0000000000000001E-3</v>
      </c>
      <c r="H30" s="10">
        <v>5.0000000000000001E-3</v>
      </c>
      <c r="I30" s="10">
        <v>5.0000000000000001E-3</v>
      </c>
      <c r="J30" s="10">
        <v>5.0000000000000001E-3</v>
      </c>
      <c r="K30" s="10">
        <v>5.0000000000000001E-3</v>
      </c>
      <c r="L30" s="10">
        <v>5.0000000000000001E-3</v>
      </c>
      <c r="M30" s="10">
        <v>5.0000000000000001E-3</v>
      </c>
      <c r="N30" s="10">
        <v>5.0000000000000001E-3</v>
      </c>
    </row>
    <row r="31" spans="1:14" x14ac:dyDescent="0.25">
      <c r="A31" t="s">
        <v>40</v>
      </c>
      <c r="B31" t="s">
        <v>41</v>
      </c>
      <c r="C31" s="10">
        <v>0</v>
      </c>
      <c r="D31" s="10">
        <v>0</v>
      </c>
      <c r="E31" s="10">
        <v>0</v>
      </c>
      <c r="F31" s="10">
        <v>0</v>
      </c>
      <c r="G31" s="10">
        <v>0</v>
      </c>
      <c r="H31" s="10">
        <v>0</v>
      </c>
      <c r="I31" s="10">
        <v>0</v>
      </c>
      <c r="J31" s="10">
        <v>0</v>
      </c>
      <c r="K31" s="10">
        <v>0</v>
      </c>
      <c r="L31" s="10">
        <v>0</v>
      </c>
      <c r="M31" s="10">
        <v>0</v>
      </c>
      <c r="N31" s="10">
        <v>0</v>
      </c>
    </row>
    <row r="32" spans="1:14" x14ac:dyDescent="0.25">
      <c r="A32" t="s">
        <v>39</v>
      </c>
      <c r="B32" t="s">
        <v>41</v>
      </c>
      <c r="C32" s="10">
        <v>0</v>
      </c>
      <c r="D32" s="10">
        <v>0</v>
      </c>
      <c r="E32" s="10">
        <v>0</v>
      </c>
      <c r="F32" s="10">
        <v>0</v>
      </c>
      <c r="G32" s="10">
        <v>0</v>
      </c>
      <c r="H32" s="10">
        <v>0</v>
      </c>
      <c r="I32" s="10">
        <v>0</v>
      </c>
      <c r="J32" s="10">
        <v>0</v>
      </c>
      <c r="K32" s="10">
        <v>0</v>
      </c>
      <c r="L32" s="10">
        <v>0</v>
      </c>
      <c r="M32" s="10">
        <v>0</v>
      </c>
      <c r="N32" s="10">
        <v>0</v>
      </c>
    </row>
    <row r="33" spans="1:14" x14ac:dyDescent="0.25">
      <c r="A33" t="s">
        <v>42</v>
      </c>
      <c r="B33" t="s">
        <v>41</v>
      </c>
      <c r="C33" s="10">
        <v>0.4</v>
      </c>
      <c r="D33" s="10">
        <v>0.4</v>
      </c>
      <c r="E33" s="10">
        <v>0.4</v>
      </c>
      <c r="F33" s="10">
        <v>0.4</v>
      </c>
      <c r="G33" s="10">
        <v>0.4</v>
      </c>
      <c r="H33" s="10">
        <v>0.4</v>
      </c>
      <c r="I33" s="10">
        <v>0.4</v>
      </c>
      <c r="J33" s="10">
        <v>0.4</v>
      </c>
      <c r="K33" s="10">
        <v>0.4</v>
      </c>
      <c r="L33" s="10">
        <v>0.4</v>
      </c>
      <c r="M33" s="10">
        <v>0.4</v>
      </c>
      <c r="N33" s="10">
        <v>0.4</v>
      </c>
    </row>
    <row r="34" spans="1:14" x14ac:dyDescent="0.25">
      <c r="A34" t="s">
        <v>41</v>
      </c>
      <c r="B34" t="s">
        <v>44</v>
      </c>
      <c r="C34">
        <v>0</v>
      </c>
      <c r="D34">
        <v>0</v>
      </c>
      <c r="E34">
        <v>0</v>
      </c>
      <c r="F34">
        <v>0</v>
      </c>
      <c r="G34">
        <v>0</v>
      </c>
      <c r="H34">
        <v>0</v>
      </c>
      <c r="I34">
        <v>0</v>
      </c>
      <c r="J34">
        <v>0</v>
      </c>
      <c r="K34">
        <v>0</v>
      </c>
      <c r="L34">
        <v>0</v>
      </c>
      <c r="M34">
        <v>0</v>
      </c>
      <c r="N34">
        <v>0</v>
      </c>
    </row>
    <row r="35" spans="1:14" x14ac:dyDescent="0.25">
      <c r="A35" t="s">
        <v>44</v>
      </c>
      <c r="B35" t="s">
        <v>9</v>
      </c>
      <c r="C35">
        <v>0</v>
      </c>
      <c r="D35">
        <v>0</v>
      </c>
      <c r="E35">
        <v>0</v>
      </c>
      <c r="F35">
        <v>0</v>
      </c>
      <c r="G35">
        <v>0</v>
      </c>
      <c r="H35">
        <v>0</v>
      </c>
      <c r="I35">
        <v>0</v>
      </c>
      <c r="J35">
        <v>0</v>
      </c>
      <c r="K35">
        <v>0</v>
      </c>
      <c r="L35">
        <v>0</v>
      </c>
      <c r="M35">
        <v>0</v>
      </c>
      <c r="N35">
        <v>0</v>
      </c>
    </row>
    <row r="36" spans="1:14" x14ac:dyDescent="0.25">
      <c r="A36" t="s">
        <v>45</v>
      </c>
      <c r="B36" t="s">
        <v>9</v>
      </c>
      <c r="C36">
        <v>0</v>
      </c>
      <c r="D36">
        <v>0</v>
      </c>
      <c r="E36">
        <v>0</v>
      </c>
      <c r="F36">
        <v>0</v>
      </c>
      <c r="G36">
        <v>0</v>
      </c>
      <c r="H36">
        <v>0</v>
      </c>
      <c r="I36">
        <v>0</v>
      </c>
      <c r="J36">
        <v>0</v>
      </c>
      <c r="K36">
        <v>0</v>
      </c>
      <c r="L36">
        <v>0</v>
      </c>
      <c r="M36">
        <v>0</v>
      </c>
      <c r="N36">
        <v>0</v>
      </c>
    </row>
    <row r="37" spans="1:14" x14ac:dyDescent="0.25">
      <c r="A37" t="s">
        <v>9</v>
      </c>
      <c r="B37" t="s">
        <v>46</v>
      </c>
      <c r="C37">
        <v>0</v>
      </c>
      <c r="D37">
        <v>0</v>
      </c>
      <c r="E37">
        <v>0</v>
      </c>
      <c r="F37">
        <v>0</v>
      </c>
      <c r="G37">
        <v>0</v>
      </c>
      <c r="H37">
        <v>0</v>
      </c>
      <c r="I37">
        <v>0</v>
      </c>
      <c r="J37">
        <v>0</v>
      </c>
      <c r="K37">
        <v>0</v>
      </c>
      <c r="L37">
        <v>0</v>
      </c>
      <c r="M37">
        <v>0</v>
      </c>
      <c r="N37">
        <v>0</v>
      </c>
    </row>
    <row r="38" spans="1:14" x14ac:dyDescent="0.25">
      <c r="A38" t="s">
        <v>36</v>
      </c>
      <c r="B38" t="s">
        <v>39</v>
      </c>
      <c r="C38">
        <v>0</v>
      </c>
      <c r="D38">
        <v>0</v>
      </c>
      <c r="E38">
        <v>0</v>
      </c>
      <c r="F38">
        <v>0</v>
      </c>
      <c r="G38">
        <v>0</v>
      </c>
      <c r="H38">
        <v>0</v>
      </c>
      <c r="I38">
        <v>0</v>
      </c>
      <c r="J38">
        <v>0</v>
      </c>
      <c r="K38">
        <v>0</v>
      </c>
      <c r="L38">
        <v>0</v>
      </c>
      <c r="M38">
        <v>0</v>
      </c>
      <c r="N38">
        <v>0</v>
      </c>
    </row>
    <row r="39" spans="1:14" x14ac:dyDescent="0.25">
      <c r="A39" t="s">
        <v>47</v>
      </c>
      <c r="B39" t="s">
        <v>9</v>
      </c>
      <c r="C39">
        <v>0</v>
      </c>
      <c r="D39">
        <v>0</v>
      </c>
      <c r="E39">
        <v>0</v>
      </c>
      <c r="F39">
        <v>0</v>
      </c>
      <c r="G39">
        <v>0</v>
      </c>
      <c r="H39">
        <v>0</v>
      </c>
      <c r="I39">
        <v>0</v>
      </c>
      <c r="J39">
        <v>0</v>
      </c>
      <c r="K39">
        <v>0</v>
      </c>
      <c r="L39">
        <v>0</v>
      </c>
      <c r="M39">
        <v>0</v>
      </c>
      <c r="N39">
        <v>0</v>
      </c>
    </row>
    <row r="40" spans="1:14" x14ac:dyDescent="0.25">
      <c r="A40" t="s">
        <v>60</v>
      </c>
      <c r="B40" t="s">
        <v>34</v>
      </c>
      <c r="C40">
        <v>0</v>
      </c>
      <c r="D40">
        <v>0</v>
      </c>
      <c r="E40">
        <v>0</v>
      </c>
      <c r="F40">
        <v>0</v>
      </c>
      <c r="G40">
        <v>0</v>
      </c>
      <c r="H40">
        <v>0</v>
      </c>
      <c r="I40">
        <v>0</v>
      </c>
      <c r="J40">
        <v>0</v>
      </c>
      <c r="K40">
        <v>0</v>
      </c>
      <c r="L40">
        <v>0</v>
      </c>
      <c r="M40">
        <v>0</v>
      </c>
      <c r="N40">
        <v>0</v>
      </c>
    </row>
    <row r="41" spans="1:14" x14ac:dyDescent="0.25">
      <c r="A41" t="s">
        <v>57</v>
      </c>
      <c r="B41" t="s">
        <v>62</v>
      </c>
      <c r="C41">
        <v>0</v>
      </c>
      <c r="D41">
        <v>0</v>
      </c>
      <c r="E41">
        <v>0</v>
      </c>
      <c r="F41">
        <v>0</v>
      </c>
      <c r="G41">
        <v>0</v>
      </c>
      <c r="H41">
        <v>0</v>
      </c>
      <c r="I41">
        <v>0</v>
      </c>
      <c r="J41">
        <v>0</v>
      </c>
      <c r="K41">
        <v>0</v>
      </c>
      <c r="L41">
        <v>0</v>
      </c>
      <c r="M41">
        <v>0</v>
      </c>
      <c r="N41">
        <v>0</v>
      </c>
    </row>
    <row r="42" spans="1:14" x14ac:dyDescent="0.25">
      <c r="A42" t="s">
        <v>34</v>
      </c>
      <c r="B42" t="s">
        <v>43</v>
      </c>
      <c r="C42">
        <v>0</v>
      </c>
      <c r="D42">
        <v>0</v>
      </c>
      <c r="E42">
        <v>0</v>
      </c>
      <c r="F42">
        <v>0</v>
      </c>
      <c r="G42">
        <v>0</v>
      </c>
      <c r="H42">
        <v>0</v>
      </c>
      <c r="I42">
        <v>0</v>
      </c>
      <c r="J42">
        <v>0</v>
      </c>
      <c r="K42">
        <v>0</v>
      </c>
      <c r="L42">
        <v>0</v>
      </c>
      <c r="M42">
        <v>0</v>
      </c>
      <c r="N42">
        <v>0</v>
      </c>
    </row>
    <row r="43" spans="1:14" x14ac:dyDescent="0.25">
      <c r="A43" t="s">
        <v>62</v>
      </c>
      <c r="B43" t="s">
        <v>54</v>
      </c>
      <c r="C43">
        <v>0</v>
      </c>
      <c r="D43">
        <v>0</v>
      </c>
      <c r="E43">
        <v>0</v>
      </c>
      <c r="F43">
        <v>0</v>
      </c>
      <c r="G43">
        <v>0</v>
      </c>
      <c r="H43">
        <v>0</v>
      </c>
      <c r="I43">
        <v>0</v>
      </c>
      <c r="J43">
        <v>0</v>
      </c>
      <c r="K43">
        <v>0</v>
      </c>
      <c r="L43">
        <v>0</v>
      </c>
      <c r="M43">
        <v>0</v>
      </c>
      <c r="N43">
        <v>0</v>
      </c>
    </row>
    <row r="44" spans="1:14" x14ac:dyDescent="0.25">
      <c r="A44" t="s">
        <v>62</v>
      </c>
      <c r="B44" t="s">
        <v>53</v>
      </c>
      <c r="C44">
        <v>0</v>
      </c>
      <c r="D44">
        <v>0</v>
      </c>
      <c r="E44">
        <v>0</v>
      </c>
      <c r="F44">
        <v>0</v>
      </c>
      <c r="G44">
        <v>0</v>
      </c>
      <c r="H44">
        <v>0</v>
      </c>
      <c r="I44">
        <v>0</v>
      </c>
      <c r="J44">
        <v>0</v>
      </c>
      <c r="K44">
        <v>0</v>
      </c>
      <c r="L44">
        <v>0</v>
      </c>
      <c r="M44">
        <v>0</v>
      </c>
      <c r="N44">
        <v>0</v>
      </c>
    </row>
    <row r="45" spans="1:14" x14ac:dyDescent="0.25">
      <c r="A45" t="s">
        <v>32</v>
      </c>
      <c r="B45" t="s">
        <v>63</v>
      </c>
      <c r="C45" s="62">
        <v>0</v>
      </c>
      <c r="D45" s="62">
        <v>0</v>
      </c>
      <c r="E45" s="62">
        <v>0</v>
      </c>
      <c r="F45" s="62">
        <v>0</v>
      </c>
      <c r="G45" s="62">
        <v>0</v>
      </c>
      <c r="H45" s="62">
        <v>0</v>
      </c>
      <c r="I45" s="62">
        <v>0</v>
      </c>
      <c r="J45" s="62">
        <v>0</v>
      </c>
      <c r="K45" s="62">
        <v>0</v>
      </c>
      <c r="L45" s="62">
        <v>0</v>
      </c>
      <c r="M45" s="62">
        <v>0</v>
      </c>
      <c r="N45" s="62">
        <v>0</v>
      </c>
    </row>
    <row r="46" spans="1:14" x14ac:dyDescent="0.25">
      <c r="A46" t="s">
        <v>63</v>
      </c>
      <c r="B46" t="s">
        <v>8</v>
      </c>
      <c r="C46">
        <v>0</v>
      </c>
      <c r="D46">
        <v>0</v>
      </c>
      <c r="E46">
        <v>0</v>
      </c>
      <c r="F46">
        <v>0</v>
      </c>
      <c r="G46">
        <v>0</v>
      </c>
      <c r="H46">
        <v>0</v>
      </c>
      <c r="I46">
        <v>0</v>
      </c>
      <c r="J46">
        <v>0</v>
      </c>
      <c r="K46">
        <v>0</v>
      </c>
      <c r="L46">
        <v>0</v>
      </c>
      <c r="M46">
        <v>0</v>
      </c>
      <c r="N46">
        <v>0</v>
      </c>
    </row>
    <row r="47" spans="1:14" x14ac:dyDescent="0.25">
      <c r="A47" s="62" t="s">
        <v>36</v>
      </c>
      <c r="B47" s="62" t="s">
        <v>39</v>
      </c>
      <c r="C47" s="62">
        <v>0</v>
      </c>
      <c r="D47" s="62">
        <v>0</v>
      </c>
      <c r="E47" s="62">
        <v>0</v>
      </c>
      <c r="F47" s="62">
        <v>0</v>
      </c>
      <c r="G47" s="62">
        <v>0</v>
      </c>
      <c r="H47" s="62">
        <v>0</v>
      </c>
      <c r="I47" s="62">
        <v>0</v>
      </c>
      <c r="J47" s="62">
        <v>0</v>
      </c>
      <c r="K47" s="62">
        <v>0</v>
      </c>
      <c r="L47" s="62">
        <v>0</v>
      </c>
      <c r="M47" s="62">
        <v>0</v>
      </c>
      <c r="N47" s="62">
        <v>0</v>
      </c>
    </row>
    <row r="48" spans="1:14" x14ac:dyDescent="0.25">
      <c r="A48" s="62" t="s">
        <v>365</v>
      </c>
      <c r="B48" s="62" t="s">
        <v>56</v>
      </c>
      <c r="C48" s="62">
        <v>0</v>
      </c>
      <c r="D48" s="62">
        <v>0</v>
      </c>
      <c r="E48" s="62">
        <v>0</v>
      </c>
      <c r="F48" s="62">
        <v>0</v>
      </c>
      <c r="G48" s="62">
        <v>0</v>
      </c>
      <c r="H48" s="62">
        <v>0</v>
      </c>
      <c r="I48" s="62">
        <v>0</v>
      </c>
      <c r="J48" s="62">
        <v>0</v>
      </c>
      <c r="K48" s="62">
        <v>0</v>
      </c>
      <c r="L48" s="62">
        <v>0</v>
      </c>
      <c r="M48" s="62">
        <v>0</v>
      </c>
      <c r="N48" s="62">
        <v>0</v>
      </c>
    </row>
    <row r="49" spans="1:14" x14ac:dyDescent="0.25">
      <c r="A49" s="62" t="s">
        <v>58</v>
      </c>
      <c r="B49" s="62" t="s">
        <v>57</v>
      </c>
      <c r="C49" s="62">
        <v>0</v>
      </c>
      <c r="D49" s="62">
        <v>0</v>
      </c>
      <c r="E49" s="62">
        <v>0</v>
      </c>
      <c r="F49" s="62">
        <v>0</v>
      </c>
      <c r="G49" s="62">
        <v>0</v>
      </c>
      <c r="H49" s="62">
        <v>0</v>
      </c>
      <c r="I49" s="62">
        <v>0</v>
      </c>
      <c r="J49" s="62">
        <v>0</v>
      </c>
      <c r="K49" s="62">
        <v>0</v>
      </c>
      <c r="L49" s="62">
        <v>0</v>
      </c>
      <c r="M49" s="62">
        <v>0</v>
      </c>
      <c r="N49" s="62">
        <v>0</v>
      </c>
    </row>
    <row r="50" spans="1:14" x14ac:dyDescent="0.25">
      <c r="A50" s="62" t="s">
        <v>59</v>
      </c>
      <c r="B50" s="62" t="s">
        <v>365</v>
      </c>
      <c r="C50" s="62">
        <v>0</v>
      </c>
      <c r="D50" s="62">
        <v>0</v>
      </c>
      <c r="E50" s="62">
        <v>0</v>
      </c>
      <c r="F50" s="62">
        <v>0</v>
      </c>
      <c r="G50" s="62">
        <v>0</v>
      </c>
      <c r="H50" s="62">
        <v>0</v>
      </c>
      <c r="I50" s="62">
        <v>0</v>
      </c>
      <c r="J50" s="62">
        <v>0</v>
      </c>
      <c r="K50" s="62">
        <v>0</v>
      </c>
      <c r="L50" s="62">
        <v>0</v>
      </c>
      <c r="M50" s="62">
        <v>0</v>
      </c>
      <c r="N50" s="62">
        <v>0</v>
      </c>
    </row>
    <row r="51" spans="1:14" x14ac:dyDescent="0.25">
      <c r="A51" s="62" t="s">
        <v>57</v>
      </c>
      <c r="B51" s="62" t="s">
        <v>368</v>
      </c>
      <c r="C51" s="62">
        <v>0</v>
      </c>
      <c r="D51" s="62">
        <v>0</v>
      </c>
      <c r="E51" s="62">
        <v>0</v>
      </c>
      <c r="F51" s="62">
        <v>0</v>
      </c>
      <c r="G51" s="62">
        <v>0</v>
      </c>
      <c r="H51" s="62">
        <v>0</v>
      </c>
      <c r="I51" s="62">
        <v>0</v>
      </c>
      <c r="J51" s="62">
        <v>0</v>
      </c>
      <c r="K51" s="62">
        <v>0</v>
      </c>
      <c r="L51" s="62">
        <v>0</v>
      </c>
      <c r="M51" s="62">
        <v>0</v>
      </c>
      <c r="N51" s="62">
        <v>0</v>
      </c>
    </row>
    <row r="52" spans="1:14" x14ac:dyDescent="0.25">
      <c r="A52" s="62" t="s">
        <v>50</v>
      </c>
      <c r="B52" s="62" t="s">
        <v>49</v>
      </c>
      <c r="C52" s="62">
        <v>0</v>
      </c>
      <c r="D52" s="62">
        <v>0</v>
      </c>
      <c r="E52" s="62">
        <v>0</v>
      </c>
      <c r="F52" s="62">
        <v>0</v>
      </c>
      <c r="G52" s="62">
        <v>0</v>
      </c>
      <c r="H52" s="62">
        <v>0</v>
      </c>
      <c r="I52" s="62">
        <v>0</v>
      </c>
      <c r="J52" s="62">
        <v>0</v>
      </c>
      <c r="K52" s="62">
        <v>0</v>
      </c>
      <c r="L52" s="62">
        <v>0</v>
      </c>
      <c r="M52" s="62">
        <v>0</v>
      </c>
      <c r="N52" s="62">
        <v>0</v>
      </c>
    </row>
    <row r="53" spans="1:14" x14ac:dyDescent="0.25">
      <c r="A53" s="62" t="s">
        <v>368</v>
      </c>
      <c r="B53" s="62" t="s">
        <v>371</v>
      </c>
      <c r="C53" s="62">
        <v>0</v>
      </c>
      <c r="D53" s="62">
        <v>0</v>
      </c>
      <c r="E53" s="62">
        <v>0</v>
      </c>
      <c r="F53" s="62">
        <v>0</v>
      </c>
      <c r="G53" s="62">
        <v>0</v>
      </c>
      <c r="H53" s="62">
        <v>0</v>
      </c>
      <c r="I53" s="62">
        <v>0</v>
      </c>
      <c r="J53" s="62">
        <v>0</v>
      </c>
      <c r="K53" s="62">
        <v>0</v>
      </c>
      <c r="L53" s="62">
        <v>0</v>
      </c>
      <c r="M53" s="62">
        <v>0</v>
      </c>
      <c r="N53" s="62">
        <v>0</v>
      </c>
    </row>
    <row r="54" spans="1:14" x14ac:dyDescent="0.25">
      <c r="A54" t="s">
        <v>371</v>
      </c>
      <c r="B54" t="s">
        <v>56</v>
      </c>
      <c r="C54" s="62">
        <v>0</v>
      </c>
      <c r="D54" s="62">
        <v>0</v>
      </c>
      <c r="E54" s="62">
        <v>0</v>
      </c>
      <c r="F54" s="62">
        <v>0</v>
      </c>
      <c r="G54" s="62">
        <v>0</v>
      </c>
      <c r="H54" s="62">
        <v>0</v>
      </c>
      <c r="I54" s="62">
        <v>0</v>
      </c>
      <c r="J54" s="62">
        <v>0</v>
      </c>
      <c r="K54" s="62">
        <v>0</v>
      </c>
      <c r="L54" s="62">
        <v>0</v>
      </c>
      <c r="M54" s="62">
        <v>0</v>
      </c>
      <c r="N54" s="62">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D26"/>
  <sheetViews>
    <sheetView zoomScale="130" zoomScaleNormal="130" workbookViewId="0">
      <selection activeCell="D26" sqref="D26"/>
    </sheetView>
  </sheetViews>
  <sheetFormatPr defaultColWidth="9.140625" defaultRowHeight="15" x14ac:dyDescent="0.25"/>
  <cols>
    <col min="1" max="16384" width="9.140625" style="22"/>
  </cols>
  <sheetData>
    <row r="1" spans="1:4" x14ac:dyDescent="0.25">
      <c r="A1" s="22" t="s">
        <v>61</v>
      </c>
      <c r="B1" s="22" t="s">
        <v>31</v>
      </c>
      <c r="C1" s="22">
        <v>1</v>
      </c>
      <c r="D1" s="22" t="str">
        <f t="shared" ref="D1:D26" si="0">"L"&amp;C1</f>
        <v>L1</v>
      </c>
    </row>
    <row r="2" spans="1:4" x14ac:dyDescent="0.25">
      <c r="A2" s="22" t="s">
        <v>31</v>
      </c>
      <c r="B2" s="22" t="s">
        <v>32</v>
      </c>
      <c r="C2" s="22">
        <v>2</v>
      </c>
      <c r="D2" s="62" t="str">
        <f t="shared" si="0"/>
        <v>L2</v>
      </c>
    </row>
    <row r="3" spans="1:4" x14ac:dyDescent="0.25">
      <c r="A3" s="22" t="s">
        <v>32</v>
      </c>
      <c r="B3" s="22" t="s">
        <v>33</v>
      </c>
      <c r="C3" s="22">
        <v>3</v>
      </c>
      <c r="D3" s="62" t="str">
        <f t="shared" si="0"/>
        <v>L3</v>
      </c>
    </row>
    <row r="4" spans="1:4" x14ac:dyDescent="0.25">
      <c r="A4" s="22" t="s">
        <v>7</v>
      </c>
      <c r="B4" s="22" t="s">
        <v>33</v>
      </c>
      <c r="C4" s="22">
        <v>4</v>
      </c>
      <c r="D4" s="62" t="str">
        <f t="shared" si="0"/>
        <v>L4</v>
      </c>
    </row>
    <row r="5" spans="1:4" x14ac:dyDescent="0.25">
      <c r="A5" s="22" t="s">
        <v>33</v>
      </c>
      <c r="B5" s="22" t="s">
        <v>8</v>
      </c>
      <c r="C5" s="22">
        <v>5</v>
      </c>
      <c r="D5" s="62" t="str">
        <f t="shared" si="0"/>
        <v>L5</v>
      </c>
    </row>
    <row r="6" spans="1:4" x14ac:dyDescent="0.25">
      <c r="A6" s="22" t="s">
        <v>8</v>
      </c>
      <c r="B6" s="22" t="s">
        <v>34</v>
      </c>
      <c r="C6" s="22">
        <v>7</v>
      </c>
      <c r="D6" s="62" t="str">
        <f t="shared" si="0"/>
        <v>L7</v>
      </c>
    </row>
    <row r="7" spans="1:4" x14ac:dyDescent="0.25">
      <c r="A7" s="22" t="s">
        <v>34</v>
      </c>
      <c r="B7" s="22" t="s">
        <v>36</v>
      </c>
      <c r="C7" s="22">
        <v>8</v>
      </c>
      <c r="D7" s="62" t="str">
        <f t="shared" si="0"/>
        <v>L8</v>
      </c>
    </row>
    <row r="8" spans="1:4" x14ac:dyDescent="0.25">
      <c r="A8" s="22" t="s">
        <v>36</v>
      </c>
      <c r="B8" s="22" t="s">
        <v>39</v>
      </c>
      <c r="C8" s="22">
        <v>9</v>
      </c>
      <c r="D8" s="62" t="str">
        <f t="shared" si="0"/>
        <v>L9</v>
      </c>
    </row>
    <row r="9" spans="1:4" x14ac:dyDescent="0.25">
      <c r="A9" s="22" t="s">
        <v>39</v>
      </c>
      <c r="B9" s="22" t="s">
        <v>41</v>
      </c>
      <c r="C9" s="22">
        <v>11</v>
      </c>
      <c r="D9" s="62" t="str">
        <f t="shared" si="0"/>
        <v>L11</v>
      </c>
    </row>
    <row r="10" spans="1:4" x14ac:dyDescent="0.25">
      <c r="A10" s="22" t="s">
        <v>41</v>
      </c>
      <c r="B10" s="22" t="s">
        <v>44</v>
      </c>
      <c r="C10" s="22">
        <v>12</v>
      </c>
      <c r="D10" s="62" t="str">
        <f t="shared" si="0"/>
        <v>L12</v>
      </c>
    </row>
    <row r="11" spans="1:4" x14ac:dyDescent="0.25">
      <c r="A11" s="22" t="s">
        <v>44</v>
      </c>
      <c r="B11" s="22" t="s">
        <v>9</v>
      </c>
      <c r="C11" s="22">
        <v>13</v>
      </c>
      <c r="D11" s="62" t="str">
        <f t="shared" si="0"/>
        <v>L13</v>
      </c>
    </row>
    <row r="12" spans="1:4" x14ac:dyDescent="0.25">
      <c r="A12" s="22" t="s">
        <v>45</v>
      </c>
      <c r="B12" s="22" t="s">
        <v>9</v>
      </c>
      <c r="C12" s="22">
        <v>14</v>
      </c>
      <c r="D12" s="62" t="str">
        <f t="shared" si="0"/>
        <v>L14</v>
      </c>
    </row>
    <row r="13" spans="1:4" x14ac:dyDescent="0.25">
      <c r="A13" s="22" t="s">
        <v>9</v>
      </c>
      <c r="B13" s="22" t="s">
        <v>46</v>
      </c>
      <c r="C13" s="22">
        <v>16</v>
      </c>
      <c r="D13" s="62" t="str">
        <f t="shared" si="0"/>
        <v>L16</v>
      </c>
    </row>
    <row r="14" spans="1:4" x14ac:dyDescent="0.25">
      <c r="A14" s="22" t="s">
        <v>46</v>
      </c>
      <c r="B14" s="22" t="s">
        <v>48</v>
      </c>
      <c r="C14" s="22">
        <v>17</v>
      </c>
      <c r="D14" s="62" t="str">
        <f t="shared" si="0"/>
        <v>L17</v>
      </c>
    </row>
    <row r="15" spans="1:4" x14ac:dyDescent="0.25">
      <c r="A15" s="22" t="s">
        <v>365</v>
      </c>
      <c r="B15" s="22" t="s">
        <v>56</v>
      </c>
      <c r="C15" s="22">
        <v>18</v>
      </c>
      <c r="D15" s="62" t="str">
        <f t="shared" si="0"/>
        <v>L18</v>
      </c>
    </row>
    <row r="16" spans="1:4" x14ac:dyDescent="0.25">
      <c r="A16" s="22" t="s">
        <v>58</v>
      </c>
      <c r="B16" s="22" t="s">
        <v>57</v>
      </c>
      <c r="C16" s="22">
        <v>19</v>
      </c>
      <c r="D16" s="62" t="str">
        <f t="shared" si="0"/>
        <v>L19</v>
      </c>
    </row>
    <row r="17" spans="1:4" x14ac:dyDescent="0.25">
      <c r="A17" s="22" t="s">
        <v>59</v>
      </c>
      <c r="B17" s="22" t="s">
        <v>365</v>
      </c>
      <c r="C17" s="22">
        <v>20</v>
      </c>
      <c r="D17" s="62" t="str">
        <f t="shared" si="0"/>
        <v>L20</v>
      </c>
    </row>
    <row r="18" spans="1:4" x14ac:dyDescent="0.25">
      <c r="A18" s="22" t="s">
        <v>55</v>
      </c>
      <c r="B18" s="22" t="s">
        <v>54</v>
      </c>
      <c r="C18" s="22">
        <v>21</v>
      </c>
      <c r="D18" s="62" t="str">
        <f t="shared" si="0"/>
        <v>L21</v>
      </c>
    </row>
    <row r="19" spans="1:4" x14ac:dyDescent="0.25">
      <c r="A19" s="22" t="s">
        <v>54</v>
      </c>
      <c r="B19" s="22" t="s">
        <v>50</v>
      </c>
      <c r="C19" s="22">
        <v>22</v>
      </c>
      <c r="D19" s="62" t="str">
        <f t="shared" si="0"/>
        <v>L22</v>
      </c>
    </row>
    <row r="20" spans="1:4" x14ac:dyDescent="0.25">
      <c r="A20" s="22" t="s">
        <v>56</v>
      </c>
      <c r="B20" s="22" t="s">
        <v>10</v>
      </c>
      <c r="C20" s="22">
        <v>23</v>
      </c>
      <c r="D20" s="62" t="str">
        <f t="shared" si="0"/>
        <v>L23</v>
      </c>
    </row>
    <row r="21" spans="1:4" x14ac:dyDescent="0.25">
      <c r="A21" s="22" t="s">
        <v>57</v>
      </c>
      <c r="B21" s="22" t="s">
        <v>368</v>
      </c>
      <c r="C21" s="22">
        <v>24</v>
      </c>
      <c r="D21" s="62" t="str">
        <f t="shared" si="0"/>
        <v>L24</v>
      </c>
    </row>
    <row r="22" spans="1:4" x14ac:dyDescent="0.25">
      <c r="A22" s="22" t="s">
        <v>10</v>
      </c>
      <c r="B22" s="22" t="s">
        <v>49</v>
      </c>
      <c r="C22" s="22">
        <v>25</v>
      </c>
      <c r="D22" s="62" t="str">
        <f t="shared" si="0"/>
        <v>L25</v>
      </c>
    </row>
    <row r="23" spans="1:4" x14ac:dyDescent="0.25">
      <c r="A23" s="22" t="s">
        <v>50</v>
      </c>
      <c r="B23" s="22" t="s">
        <v>49</v>
      </c>
      <c r="C23" s="22">
        <v>27</v>
      </c>
      <c r="D23" s="62" t="str">
        <f t="shared" si="0"/>
        <v>L27</v>
      </c>
    </row>
    <row r="24" spans="1:4" x14ac:dyDescent="0.25">
      <c r="A24" s="22" t="s">
        <v>49</v>
      </c>
      <c r="B24" s="22" t="s">
        <v>34</v>
      </c>
      <c r="C24" s="22">
        <v>28</v>
      </c>
      <c r="D24" s="62" t="str">
        <f t="shared" si="0"/>
        <v>L28</v>
      </c>
    </row>
    <row r="25" spans="1:4" x14ac:dyDescent="0.25">
      <c r="A25" s="22" t="s">
        <v>368</v>
      </c>
      <c r="B25" s="22" t="s">
        <v>371</v>
      </c>
      <c r="C25" s="22">
        <v>29</v>
      </c>
      <c r="D25" s="22" t="str">
        <f t="shared" si="0"/>
        <v>L29</v>
      </c>
    </row>
    <row r="26" spans="1:4" x14ac:dyDescent="0.25">
      <c r="A26" s="22" t="s">
        <v>371</v>
      </c>
      <c r="B26" s="22" t="s">
        <v>56</v>
      </c>
      <c r="C26" s="22">
        <v>30</v>
      </c>
      <c r="D26" s="22" t="str">
        <f t="shared" si="0"/>
        <v>L30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16"/>
  <sheetViews>
    <sheetView zoomScale="85" zoomScaleNormal="85" workbookViewId="0">
      <selection activeCell="B2" sqref="B2:M6"/>
    </sheetView>
  </sheetViews>
  <sheetFormatPr defaultRowHeight="15" x14ac:dyDescent="0.25"/>
  <sheetData>
    <row r="1" spans="1:13" x14ac:dyDescent="0.25">
      <c r="B1" t="s">
        <v>19</v>
      </c>
      <c r="C1" t="s">
        <v>20</v>
      </c>
      <c r="D1" t="s">
        <v>21</v>
      </c>
      <c r="E1" t="s">
        <v>22</v>
      </c>
      <c r="F1" t="s">
        <v>23</v>
      </c>
      <c r="G1" t="s">
        <v>24</v>
      </c>
      <c r="H1" t="s">
        <v>25</v>
      </c>
      <c r="I1" t="s">
        <v>26</v>
      </c>
      <c r="J1" t="s">
        <v>27</v>
      </c>
      <c r="K1" t="s">
        <v>28</v>
      </c>
      <c r="L1" t="s">
        <v>29</v>
      </c>
      <c r="M1" t="s">
        <v>30</v>
      </c>
    </row>
    <row r="2" spans="1:13" x14ac:dyDescent="0.25">
      <c r="A2" s="8" t="s">
        <v>31</v>
      </c>
      <c r="B2" s="11">
        <v>0</v>
      </c>
      <c r="C2" s="11">
        <v>0</v>
      </c>
      <c r="D2" s="11">
        <v>0</v>
      </c>
      <c r="E2" s="22">
        <v>3.0480000000000004E-2</v>
      </c>
      <c r="F2" s="22">
        <v>0.12192000000000001</v>
      </c>
      <c r="G2" s="22">
        <v>0.15240000000000001</v>
      </c>
      <c r="H2" s="22">
        <v>0.18288000000000001</v>
      </c>
      <c r="I2" s="22">
        <v>0.15240000000000001</v>
      </c>
      <c r="J2" s="22">
        <v>9.1440000000000007E-2</v>
      </c>
      <c r="K2" s="22">
        <v>9.1440000000000007E-2</v>
      </c>
      <c r="L2" s="11">
        <v>0</v>
      </c>
      <c r="M2" s="11">
        <v>0</v>
      </c>
    </row>
    <row r="3" spans="1:13" x14ac:dyDescent="0.25">
      <c r="A3" s="8" t="s">
        <v>34</v>
      </c>
      <c r="B3" s="11">
        <v>0</v>
      </c>
      <c r="C3" s="11">
        <v>0</v>
      </c>
      <c r="D3" s="22">
        <v>0</v>
      </c>
      <c r="E3" s="22">
        <v>3.0480000000000004E-2</v>
      </c>
      <c r="F3" s="22">
        <v>0.12192000000000001</v>
      </c>
      <c r="G3" s="22">
        <v>0.15240000000000001</v>
      </c>
      <c r="H3" s="22">
        <v>0.18288000000000001</v>
      </c>
      <c r="I3" s="22">
        <v>0.15240000000000001</v>
      </c>
      <c r="J3" s="22">
        <v>9.1440000000000007E-2</v>
      </c>
      <c r="K3" s="22">
        <v>9.1440000000000007E-2</v>
      </c>
      <c r="L3" s="11">
        <v>0</v>
      </c>
      <c r="M3" s="11">
        <v>0</v>
      </c>
    </row>
    <row r="4" spans="1:13" x14ac:dyDescent="0.25">
      <c r="A4" s="8" t="s">
        <v>44</v>
      </c>
      <c r="B4" s="11">
        <v>0</v>
      </c>
      <c r="C4" s="11">
        <v>0</v>
      </c>
      <c r="D4" s="11">
        <v>0</v>
      </c>
      <c r="E4" s="22">
        <v>3.0480000000000004E-2</v>
      </c>
      <c r="F4" s="22">
        <v>0.12192000000000001</v>
      </c>
      <c r="G4" s="22">
        <v>0.15240000000000001</v>
      </c>
      <c r="H4" s="22">
        <v>0.18288000000000001</v>
      </c>
      <c r="I4" s="22">
        <v>0.15240000000000001</v>
      </c>
      <c r="J4" s="22">
        <v>9.1440000000000007E-2</v>
      </c>
      <c r="K4" s="22">
        <v>9.1440000000000007E-2</v>
      </c>
      <c r="L4" s="11">
        <v>0</v>
      </c>
      <c r="M4" s="11">
        <v>0</v>
      </c>
    </row>
    <row r="5" spans="1:13" x14ac:dyDescent="0.25">
      <c r="A5" s="8" t="s">
        <v>10</v>
      </c>
      <c r="B5" s="11">
        <v>0</v>
      </c>
      <c r="C5" s="11">
        <v>0</v>
      </c>
      <c r="D5" s="11">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8" t="s">
        <v>57</v>
      </c>
      <c r="B6" s="11">
        <v>0</v>
      </c>
      <c r="C6" s="11">
        <v>0</v>
      </c>
      <c r="D6" s="11">
        <v>0</v>
      </c>
      <c r="E6" s="22">
        <v>3.0480000000000004E-2</v>
      </c>
      <c r="F6" s="22">
        <v>0.12192000000000001</v>
      </c>
      <c r="G6" s="22">
        <v>0.15240000000000001</v>
      </c>
      <c r="H6" s="22">
        <v>0.18288000000000001</v>
      </c>
      <c r="I6" s="22">
        <v>0.15240000000000001</v>
      </c>
      <c r="J6" s="22">
        <v>9.1440000000000007E-2</v>
      </c>
      <c r="K6" s="22">
        <v>9.1440000000000007E-2</v>
      </c>
      <c r="L6" s="22">
        <v>0</v>
      </c>
      <c r="M6" s="22">
        <v>0</v>
      </c>
    </row>
    <row r="16" spans="1:13" x14ac:dyDescent="0.25">
      <c r="E16" s="22"/>
      <c r="F16" s="22"/>
      <c r="G16" s="22"/>
      <c r="H16" s="22"/>
      <c r="I16" s="22"/>
      <c r="J16" s="22"/>
      <c r="K16" s="2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N55"/>
  <sheetViews>
    <sheetView topLeftCell="A21" zoomScale="85" zoomScaleNormal="85" workbookViewId="0">
      <selection activeCell="C55" sqref="C55:N55"/>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0</v>
      </c>
      <c r="D2" s="22">
        <v>0</v>
      </c>
      <c r="E2" s="22">
        <v>0</v>
      </c>
      <c r="F2" s="22">
        <v>0</v>
      </c>
      <c r="G2" s="22">
        <v>0</v>
      </c>
      <c r="H2" s="22">
        <v>0</v>
      </c>
      <c r="I2" s="22">
        <v>0</v>
      </c>
      <c r="J2" s="22">
        <v>0</v>
      </c>
      <c r="K2" s="22">
        <v>0</v>
      </c>
      <c r="L2" s="22">
        <v>0</v>
      </c>
      <c r="M2" s="22">
        <v>0</v>
      </c>
      <c r="N2" s="22">
        <v>0</v>
      </c>
    </row>
    <row r="3" spans="1:14" x14ac:dyDescent="0.25">
      <c r="A3" s="22" t="s">
        <v>31</v>
      </c>
      <c r="B3" s="22" t="s">
        <v>32</v>
      </c>
      <c r="C3" s="22">
        <v>0</v>
      </c>
      <c r="D3" s="22">
        <v>0</v>
      </c>
      <c r="E3" s="22">
        <v>0</v>
      </c>
      <c r="F3" s="22">
        <v>0</v>
      </c>
      <c r="G3" s="22">
        <v>0</v>
      </c>
      <c r="H3" s="22">
        <v>0</v>
      </c>
      <c r="I3" s="22">
        <v>0</v>
      </c>
      <c r="J3" s="22">
        <v>0</v>
      </c>
      <c r="K3" s="22">
        <v>0</v>
      </c>
      <c r="L3" s="22">
        <v>0</v>
      </c>
      <c r="M3" s="22">
        <v>0</v>
      </c>
      <c r="N3" s="22">
        <v>0</v>
      </c>
    </row>
    <row r="4" spans="1:14" x14ac:dyDescent="0.25">
      <c r="A4" s="22" t="s">
        <v>32</v>
      </c>
      <c r="B4" s="22" t="s">
        <v>33</v>
      </c>
      <c r="C4" s="22">
        <v>0</v>
      </c>
      <c r="D4" s="22">
        <v>0</v>
      </c>
      <c r="E4" s="22">
        <v>0</v>
      </c>
      <c r="F4" s="22">
        <v>0</v>
      </c>
      <c r="G4" s="22">
        <v>0</v>
      </c>
      <c r="H4" s="22">
        <v>0</v>
      </c>
      <c r="I4" s="22">
        <v>0</v>
      </c>
      <c r="J4" s="22">
        <v>0</v>
      </c>
      <c r="K4" s="22">
        <v>0</v>
      </c>
      <c r="L4" s="22">
        <v>0</v>
      </c>
      <c r="M4" s="22">
        <v>0</v>
      </c>
      <c r="N4" s="22">
        <v>0</v>
      </c>
    </row>
    <row r="5" spans="1:14" x14ac:dyDescent="0.25">
      <c r="A5" s="22" t="s">
        <v>7</v>
      </c>
      <c r="B5" s="22" t="s">
        <v>33</v>
      </c>
      <c r="C5" s="22">
        <v>0</v>
      </c>
      <c r="D5" s="22">
        <v>0</v>
      </c>
      <c r="E5" s="22">
        <v>0</v>
      </c>
      <c r="F5" s="22">
        <v>0</v>
      </c>
      <c r="G5" s="22">
        <v>0</v>
      </c>
      <c r="H5" s="22">
        <v>0</v>
      </c>
      <c r="I5" s="22">
        <v>0</v>
      </c>
      <c r="J5" s="22">
        <v>0</v>
      </c>
      <c r="K5" s="22">
        <v>0</v>
      </c>
      <c r="L5" s="22">
        <v>0</v>
      </c>
      <c r="M5" s="22">
        <v>0</v>
      </c>
      <c r="N5" s="22">
        <v>0</v>
      </c>
    </row>
    <row r="6" spans="1:14" x14ac:dyDescent="0.25">
      <c r="A6" s="22" t="s">
        <v>33</v>
      </c>
      <c r="B6" s="22" t="s">
        <v>8</v>
      </c>
      <c r="C6" s="22">
        <v>0</v>
      </c>
      <c r="D6" s="22">
        <v>0</v>
      </c>
      <c r="E6" s="22">
        <v>0</v>
      </c>
      <c r="F6" s="22">
        <v>0</v>
      </c>
      <c r="G6" s="22">
        <v>0</v>
      </c>
      <c r="H6" s="22">
        <v>0</v>
      </c>
      <c r="I6" s="22">
        <v>0</v>
      </c>
      <c r="J6" s="22">
        <v>0</v>
      </c>
      <c r="K6" s="22">
        <v>0</v>
      </c>
      <c r="L6" s="22">
        <v>0</v>
      </c>
      <c r="M6" s="22">
        <v>0</v>
      </c>
      <c r="N6" s="22">
        <v>0</v>
      </c>
    </row>
    <row r="7" spans="1:14" x14ac:dyDescent="0.25">
      <c r="A7" s="22" t="s">
        <v>5</v>
      </c>
      <c r="B7" s="22" t="s">
        <v>6</v>
      </c>
      <c r="C7" s="22">
        <v>0</v>
      </c>
      <c r="D7" s="22">
        <v>0</v>
      </c>
      <c r="E7" s="22">
        <v>0</v>
      </c>
      <c r="F7" s="22">
        <v>0</v>
      </c>
      <c r="G7" s="22">
        <v>0</v>
      </c>
      <c r="H7" s="22">
        <v>0</v>
      </c>
      <c r="I7" s="22">
        <v>0</v>
      </c>
      <c r="J7" s="22">
        <v>0</v>
      </c>
      <c r="K7" s="22">
        <v>0</v>
      </c>
      <c r="L7" s="22">
        <v>0</v>
      </c>
      <c r="M7" s="22">
        <v>0</v>
      </c>
      <c r="N7" s="22">
        <v>0</v>
      </c>
    </row>
    <row r="8" spans="1:14" x14ac:dyDescent="0.25">
      <c r="A8" s="22" t="s">
        <v>32</v>
      </c>
      <c r="B8" s="22" t="s">
        <v>6</v>
      </c>
      <c r="C8" s="22">
        <v>0</v>
      </c>
      <c r="D8" s="22">
        <v>0</v>
      </c>
      <c r="E8" s="22">
        <v>0</v>
      </c>
      <c r="F8" s="22">
        <v>0</v>
      </c>
      <c r="G8" s="22">
        <v>0</v>
      </c>
      <c r="H8" s="22">
        <v>0</v>
      </c>
      <c r="I8" s="22">
        <v>0</v>
      </c>
      <c r="J8" s="22">
        <v>0</v>
      </c>
      <c r="K8" s="22">
        <v>0</v>
      </c>
      <c r="L8" s="22">
        <v>0</v>
      </c>
      <c r="M8" s="22">
        <v>0</v>
      </c>
      <c r="N8" s="22">
        <v>0</v>
      </c>
    </row>
    <row r="9" spans="1:14" x14ac:dyDescent="0.25">
      <c r="A9" s="22" t="s">
        <v>6</v>
      </c>
      <c r="B9" s="22" t="s">
        <v>8</v>
      </c>
      <c r="C9" s="22">
        <v>0</v>
      </c>
      <c r="D9" s="22">
        <v>0</v>
      </c>
      <c r="E9" s="22">
        <v>0</v>
      </c>
      <c r="F9" s="22">
        <v>0</v>
      </c>
      <c r="G9" s="22">
        <v>0</v>
      </c>
      <c r="H9" s="22">
        <v>0</v>
      </c>
      <c r="I9" s="22">
        <v>0</v>
      </c>
      <c r="J9" s="22">
        <v>0</v>
      </c>
      <c r="K9" s="22">
        <v>0</v>
      </c>
      <c r="L9" s="22">
        <v>0</v>
      </c>
      <c r="M9" s="22">
        <v>0</v>
      </c>
      <c r="N9" s="22">
        <v>0</v>
      </c>
    </row>
    <row r="10" spans="1:14" x14ac:dyDescent="0.25">
      <c r="A10" s="22" t="s">
        <v>8</v>
      </c>
      <c r="B10" s="22" t="s">
        <v>34</v>
      </c>
      <c r="C10" s="22">
        <v>0</v>
      </c>
      <c r="D10" s="22">
        <v>0</v>
      </c>
      <c r="E10" s="22">
        <v>0</v>
      </c>
      <c r="F10" s="22">
        <v>0</v>
      </c>
      <c r="G10" s="22">
        <v>0</v>
      </c>
      <c r="H10" s="22">
        <v>0</v>
      </c>
      <c r="I10" s="22">
        <v>0</v>
      </c>
      <c r="J10" s="22">
        <v>0</v>
      </c>
      <c r="K10" s="22">
        <v>0</v>
      </c>
      <c r="L10" s="22">
        <v>0</v>
      </c>
      <c r="M10" s="22">
        <v>0</v>
      </c>
      <c r="N10" s="22">
        <v>0</v>
      </c>
    </row>
    <row r="11" spans="1:14" x14ac:dyDescent="0.25">
      <c r="A11" s="22" t="s">
        <v>58</v>
      </c>
      <c r="B11" s="22" t="s">
        <v>57</v>
      </c>
      <c r="C11" s="22">
        <v>0</v>
      </c>
      <c r="D11" s="22">
        <v>0</v>
      </c>
      <c r="E11" s="22">
        <v>0</v>
      </c>
      <c r="F11" s="22">
        <v>0</v>
      </c>
      <c r="G11" s="22">
        <v>0</v>
      </c>
      <c r="H11" s="22">
        <v>0</v>
      </c>
      <c r="I11" s="22">
        <v>0</v>
      </c>
      <c r="J11" s="22">
        <v>0</v>
      </c>
      <c r="K11" s="22">
        <v>0</v>
      </c>
      <c r="L11" s="22">
        <v>0</v>
      </c>
      <c r="M11" s="22">
        <v>0</v>
      </c>
      <c r="N11" s="22">
        <v>0</v>
      </c>
    </row>
    <row r="12" spans="1:14" x14ac:dyDescent="0.25">
      <c r="A12" s="22" t="s">
        <v>59</v>
      </c>
      <c r="B12" s="22" t="s">
        <v>56</v>
      </c>
      <c r="C12" s="22">
        <v>0</v>
      </c>
      <c r="D12" s="22">
        <v>0</v>
      </c>
      <c r="E12" s="22">
        <v>0</v>
      </c>
      <c r="F12" s="22">
        <v>0</v>
      </c>
      <c r="G12" s="22">
        <v>0</v>
      </c>
      <c r="H12" s="22">
        <v>0</v>
      </c>
      <c r="I12" s="22">
        <v>0</v>
      </c>
      <c r="J12" s="22">
        <v>0</v>
      </c>
      <c r="K12" s="22">
        <v>0</v>
      </c>
      <c r="L12" s="22">
        <v>0</v>
      </c>
      <c r="M12" s="22">
        <v>0</v>
      </c>
      <c r="N12" s="22">
        <v>0</v>
      </c>
    </row>
    <row r="13" spans="1:14" x14ac:dyDescent="0.25">
      <c r="A13" s="22" t="s">
        <v>57</v>
      </c>
      <c r="B13" s="22" t="s">
        <v>56</v>
      </c>
      <c r="C13" s="22">
        <v>0</v>
      </c>
      <c r="D13" s="22">
        <v>0</v>
      </c>
      <c r="E13" s="22">
        <v>0</v>
      </c>
      <c r="F13" s="22">
        <v>0</v>
      </c>
      <c r="G13" s="22">
        <v>0</v>
      </c>
      <c r="H13" s="22">
        <v>0</v>
      </c>
      <c r="I13" s="22">
        <v>0</v>
      </c>
      <c r="J13" s="22">
        <v>0</v>
      </c>
      <c r="K13" s="22">
        <v>0</v>
      </c>
      <c r="L13" s="22">
        <v>0</v>
      </c>
      <c r="M13" s="22">
        <v>0</v>
      </c>
      <c r="N13" s="22">
        <v>0</v>
      </c>
    </row>
    <row r="14" spans="1:14" x14ac:dyDescent="0.25">
      <c r="A14" s="22" t="s">
        <v>56</v>
      </c>
      <c r="B14" s="22" t="s">
        <v>10</v>
      </c>
      <c r="C14" s="22">
        <v>0</v>
      </c>
      <c r="D14" s="22">
        <v>0</v>
      </c>
      <c r="E14" s="22">
        <v>0</v>
      </c>
      <c r="F14" s="22">
        <v>0</v>
      </c>
      <c r="G14" s="22">
        <v>0</v>
      </c>
      <c r="H14" s="22">
        <v>0</v>
      </c>
      <c r="I14" s="22">
        <v>0</v>
      </c>
      <c r="J14" s="22">
        <v>0</v>
      </c>
      <c r="K14" s="22">
        <v>0</v>
      </c>
      <c r="L14" s="22">
        <v>0</v>
      </c>
      <c r="M14" s="22">
        <v>0</v>
      </c>
      <c r="N14" s="22">
        <v>0</v>
      </c>
    </row>
    <row r="15" spans="1:14" x14ac:dyDescent="0.25">
      <c r="A15" s="22" t="s">
        <v>10</v>
      </c>
      <c r="B15" s="22" t="s">
        <v>53</v>
      </c>
      <c r="C15" s="22">
        <v>0</v>
      </c>
      <c r="D15" s="22">
        <v>0</v>
      </c>
      <c r="E15" s="22">
        <v>0</v>
      </c>
      <c r="F15" s="22">
        <v>0</v>
      </c>
      <c r="G15" s="22">
        <v>0</v>
      </c>
      <c r="H15" s="22">
        <v>0</v>
      </c>
      <c r="I15" s="22">
        <v>0</v>
      </c>
      <c r="J15" s="22">
        <v>0</v>
      </c>
      <c r="K15" s="22">
        <v>0</v>
      </c>
      <c r="L15" s="22">
        <v>0</v>
      </c>
      <c r="M15" s="22">
        <v>0</v>
      </c>
      <c r="N15" s="22">
        <v>0</v>
      </c>
    </row>
    <row r="16" spans="1:14" x14ac:dyDescent="0.25">
      <c r="A16" s="22" t="s">
        <v>10</v>
      </c>
      <c r="B16" s="22" t="s">
        <v>49</v>
      </c>
      <c r="C16" s="22">
        <v>0</v>
      </c>
      <c r="D16" s="22">
        <v>0</v>
      </c>
      <c r="E16" s="22">
        <v>0</v>
      </c>
      <c r="F16" s="22">
        <v>0</v>
      </c>
      <c r="G16" s="22">
        <v>0</v>
      </c>
      <c r="H16" s="22">
        <v>0</v>
      </c>
      <c r="I16" s="22">
        <v>0</v>
      </c>
      <c r="J16" s="22">
        <v>0</v>
      </c>
      <c r="K16" s="22">
        <v>0</v>
      </c>
      <c r="L16" s="22">
        <v>0</v>
      </c>
      <c r="M16" s="22">
        <v>0</v>
      </c>
      <c r="N16" s="22">
        <v>0</v>
      </c>
    </row>
    <row r="17" spans="1:14" x14ac:dyDescent="0.25">
      <c r="A17" s="22" t="s">
        <v>53</v>
      </c>
      <c r="B17" s="22" t="s">
        <v>49</v>
      </c>
      <c r="C17" s="22">
        <v>0</v>
      </c>
      <c r="D17" s="22">
        <v>0</v>
      </c>
      <c r="E17" s="22">
        <v>0</v>
      </c>
      <c r="F17" s="22">
        <v>0</v>
      </c>
      <c r="G17" s="22">
        <v>0</v>
      </c>
      <c r="H17" s="22">
        <v>0</v>
      </c>
      <c r="I17" s="22">
        <v>0</v>
      </c>
      <c r="J17" s="22">
        <v>0</v>
      </c>
      <c r="K17" s="22">
        <v>0</v>
      </c>
      <c r="L17" s="22">
        <v>0</v>
      </c>
      <c r="M17" s="22">
        <v>0</v>
      </c>
      <c r="N17" s="22">
        <v>0</v>
      </c>
    </row>
    <row r="18" spans="1:14" x14ac:dyDescent="0.25">
      <c r="A18" s="22" t="s">
        <v>49</v>
      </c>
      <c r="B18" s="22" t="s">
        <v>34</v>
      </c>
      <c r="C18" s="22">
        <v>0</v>
      </c>
      <c r="D18" s="22">
        <v>0</v>
      </c>
      <c r="E18" s="22">
        <v>0</v>
      </c>
      <c r="F18" s="22">
        <v>0</v>
      </c>
      <c r="G18" s="22">
        <v>0</v>
      </c>
      <c r="H18" s="22">
        <v>0</v>
      </c>
      <c r="I18" s="22">
        <v>0</v>
      </c>
      <c r="J18" s="22">
        <v>0</v>
      </c>
      <c r="K18" s="22">
        <v>0</v>
      </c>
      <c r="L18" s="22">
        <v>0</v>
      </c>
      <c r="M18" s="22">
        <v>0</v>
      </c>
      <c r="N18" s="22">
        <v>0</v>
      </c>
    </row>
    <row r="19" spans="1:14" x14ac:dyDescent="0.25">
      <c r="A19" s="22" t="s">
        <v>55</v>
      </c>
      <c r="B19" s="22" t="s">
        <v>54</v>
      </c>
      <c r="C19" s="22">
        <v>0</v>
      </c>
      <c r="D19" s="22">
        <v>0</v>
      </c>
      <c r="E19" s="22">
        <v>0</v>
      </c>
      <c r="F19" s="22">
        <v>0</v>
      </c>
      <c r="G19" s="22">
        <v>0</v>
      </c>
      <c r="H19" s="22">
        <v>0</v>
      </c>
      <c r="I19" s="22">
        <v>0</v>
      </c>
      <c r="J19" s="22">
        <v>0</v>
      </c>
      <c r="K19" s="22">
        <v>0</v>
      </c>
      <c r="L19" s="22">
        <v>0</v>
      </c>
      <c r="M19" s="22">
        <v>0</v>
      </c>
      <c r="N19" s="22">
        <v>0</v>
      </c>
    </row>
    <row r="20" spans="1:14" x14ac:dyDescent="0.25">
      <c r="A20" s="22" t="s">
        <v>54</v>
      </c>
      <c r="B20" s="22" t="s">
        <v>52</v>
      </c>
      <c r="C20" s="22">
        <v>0</v>
      </c>
      <c r="D20" s="22">
        <v>0</v>
      </c>
      <c r="E20" s="22">
        <v>0</v>
      </c>
      <c r="F20" s="22">
        <v>0</v>
      </c>
      <c r="G20" s="22">
        <v>0</v>
      </c>
      <c r="H20" s="22">
        <v>0</v>
      </c>
      <c r="I20" s="22">
        <v>0</v>
      </c>
      <c r="J20" s="22">
        <v>0</v>
      </c>
      <c r="K20" s="22">
        <v>0</v>
      </c>
      <c r="L20" s="22">
        <v>0</v>
      </c>
      <c r="M20" s="22">
        <v>0</v>
      </c>
      <c r="N20" s="22">
        <v>0</v>
      </c>
    </row>
    <row r="21" spans="1:14" x14ac:dyDescent="0.25">
      <c r="A21" s="22" t="s">
        <v>52</v>
      </c>
      <c r="B21" s="22" t="s">
        <v>50</v>
      </c>
      <c r="C21" s="22">
        <v>0</v>
      </c>
      <c r="D21" s="22">
        <v>0</v>
      </c>
      <c r="E21" s="22">
        <v>0</v>
      </c>
      <c r="F21" s="22">
        <v>0</v>
      </c>
      <c r="G21" s="22">
        <v>0</v>
      </c>
      <c r="H21" s="22">
        <v>0</v>
      </c>
      <c r="I21" s="22">
        <v>0</v>
      </c>
      <c r="J21" s="22">
        <v>0</v>
      </c>
      <c r="K21" s="22">
        <v>0</v>
      </c>
      <c r="L21" s="22">
        <v>0</v>
      </c>
      <c r="M21" s="22">
        <v>0</v>
      </c>
      <c r="N21" s="22">
        <v>0</v>
      </c>
    </row>
    <row r="22" spans="1:14" x14ac:dyDescent="0.25">
      <c r="A22" s="22" t="s">
        <v>54</v>
      </c>
      <c r="B22" s="22" t="s">
        <v>50</v>
      </c>
      <c r="C22" s="22">
        <v>0</v>
      </c>
      <c r="D22" s="22">
        <v>0</v>
      </c>
      <c r="E22" s="22">
        <v>0</v>
      </c>
      <c r="F22" s="22">
        <v>0</v>
      </c>
      <c r="G22" s="22">
        <v>0</v>
      </c>
      <c r="H22" s="22">
        <v>0</v>
      </c>
      <c r="I22" s="22">
        <v>0</v>
      </c>
      <c r="J22" s="22">
        <v>0</v>
      </c>
      <c r="K22" s="22">
        <v>0</v>
      </c>
      <c r="L22" s="22">
        <v>0</v>
      </c>
      <c r="M22" s="22">
        <v>0</v>
      </c>
      <c r="N22" s="22">
        <v>0</v>
      </c>
    </row>
    <row r="23" spans="1:14" x14ac:dyDescent="0.25">
      <c r="A23" s="22" t="s">
        <v>51</v>
      </c>
      <c r="B23" s="22" t="s">
        <v>50</v>
      </c>
      <c r="C23" s="22">
        <v>0</v>
      </c>
      <c r="D23" s="22">
        <v>0</v>
      </c>
      <c r="E23" s="22">
        <v>0</v>
      </c>
      <c r="F23" s="22">
        <v>0</v>
      </c>
      <c r="G23" s="22">
        <v>0</v>
      </c>
      <c r="H23" s="22">
        <v>0</v>
      </c>
      <c r="I23" s="22">
        <v>0</v>
      </c>
      <c r="J23" s="22">
        <v>0</v>
      </c>
      <c r="K23" s="22">
        <v>0</v>
      </c>
      <c r="L23" s="22">
        <v>0</v>
      </c>
      <c r="M23" s="22">
        <v>0</v>
      </c>
      <c r="N23" s="22">
        <v>0</v>
      </c>
    </row>
    <row r="24" spans="1:14" x14ac:dyDescent="0.25">
      <c r="A24" s="22" t="s">
        <v>50</v>
      </c>
      <c r="B24" s="22" t="s">
        <v>49</v>
      </c>
      <c r="C24" s="22">
        <v>0</v>
      </c>
      <c r="D24" s="22">
        <v>0</v>
      </c>
      <c r="E24" s="22">
        <v>0</v>
      </c>
      <c r="F24" s="22">
        <v>0</v>
      </c>
      <c r="G24" s="22">
        <v>0</v>
      </c>
      <c r="H24" s="22">
        <v>0</v>
      </c>
      <c r="I24" s="22">
        <v>0</v>
      </c>
      <c r="J24" s="22">
        <v>0</v>
      </c>
      <c r="K24" s="22">
        <v>0</v>
      </c>
      <c r="L24" s="22">
        <v>0</v>
      </c>
      <c r="M24" s="22">
        <v>0</v>
      </c>
      <c r="N24" s="22">
        <v>0</v>
      </c>
    </row>
    <row r="25" spans="1:14" x14ac:dyDescent="0.25">
      <c r="A25" s="22" t="s">
        <v>34</v>
      </c>
      <c r="B25" s="22" t="s">
        <v>35</v>
      </c>
      <c r="C25" s="22">
        <v>0</v>
      </c>
      <c r="D25" s="22">
        <v>0</v>
      </c>
      <c r="E25" s="22">
        <v>0</v>
      </c>
      <c r="F25" s="22">
        <v>0</v>
      </c>
      <c r="G25" s="22">
        <v>0</v>
      </c>
      <c r="H25" s="22">
        <v>0</v>
      </c>
      <c r="I25" s="22">
        <v>0</v>
      </c>
      <c r="J25" s="22">
        <v>0</v>
      </c>
      <c r="K25" s="22">
        <v>0</v>
      </c>
      <c r="L25" s="22">
        <v>0</v>
      </c>
      <c r="M25" s="22">
        <v>0</v>
      </c>
      <c r="N25" s="22">
        <v>0</v>
      </c>
    </row>
    <row r="26" spans="1:14" x14ac:dyDescent="0.25">
      <c r="A26" s="22" t="s">
        <v>34</v>
      </c>
      <c r="B26" s="22" t="s">
        <v>36</v>
      </c>
      <c r="C26" s="22">
        <v>0</v>
      </c>
      <c r="D26" s="22">
        <v>0</v>
      </c>
      <c r="E26" s="22">
        <v>0</v>
      </c>
      <c r="F26" s="22">
        <v>0</v>
      </c>
      <c r="G26" s="22">
        <v>0</v>
      </c>
      <c r="H26" s="22">
        <v>0</v>
      </c>
      <c r="I26" s="22">
        <v>0</v>
      </c>
      <c r="J26" s="22">
        <v>0</v>
      </c>
      <c r="K26" s="22">
        <v>0</v>
      </c>
      <c r="L26" s="22">
        <v>0</v>
      </c>
      <c r="M26" s="22">
        <v>0</v>
      </c>
      <c r="N26" s="22">
        <v>0</v>
      </c>
    </row>
    <row r="27" spans="1:14" x14ac:dyDescent="0.25">
      <c r="A27" s="22" t="s">
        <v>35</v>
      </c>
      <c r="B27" s="22" t="s">
        <v>36</v>
      </c>
      <c r="C27" s="22">
        <v>0</v>
      </c>
      <c r="D27" s="22">
        <v>0</v>
      </c>
      <c r="E27" s="22">
        <v>0</v>
      </c>
      <c r="F27" s="22">
        <v>0</v>
      </c>
      <c r="G27" s="22">
        <v>0</v>
      </c>
      <c r="H27" s="22">
        <v>0</v>
      </c>
      <c r="I27" s="22">
        <v>0</v>
      </c>
      <c r="J27" s="22">
        <v>0</v>
      </c>
      <c r="K27" s="22">
        <v>0</v>
      </c>
      <c r="L27" s="22">
        <v>0</v>
      </c>
      <c r="M27" s="22">
        <v>0</v>
      </c>
      <c r="N27" s="22">
        <v>0</v>
      </c>
    </row>
    <row r="28" spans="1:14" x14ac:dyDescent="0.25">
      <c r="A28" s="22" t="s">
        <v>44</v>
      </c>
      <c r="B28" s="22" t="s">
        <v>43</v>
      </c>
      <c r="C28" s="22">
        <v>0</v>
      </c>
      <c r="D28" s="22">
        <v>0</v>
      </c>
      <c r="E28" s="22">
        <v>0</v>
      </c>
      <c r="F28" s="22">
        <v>0</v>
      </c>
      <c r="G28" s="22">
        <v>0</v>
      </c>
      <c r="H28" s="22">
        <v>0</v>
      </c>
      <c r="I28" s="22">
        <v>0</v>
      </c>
      <c r="J28" s="22">
        <v>0</v>
      </c>
      <c r="K28" s="22">
        <v>0</v>
      </c>
      <c r="L28" s="22">
        <v>0</v>
      </c>
      <c r="M28" s="22">
        <v>0</v>
      </c>
      <c r="N28" s="22">
        <v>0</v>
      </c>
    </row>
    <row r="29" spans="1:14" x14ac:dyDescent="0.25">
      <c r="A29" s="22" t="s">
        <v>39</v>
      </c>
      <c r="B29" s="22" t="s">
        <v>42</v>
      </c>
      <c r="C29" s="22">
        <v>0</v>
      </c>
      <c r="D29" s="22">
        <v>0</v>
      </c>
      <c r="E29" s="22">
        <v>0</v>
      </c>
      <c r="F29" s="22">
        <v>0</v>
      </c>
      <c r="G29" s="22">
        <v>0</v>
      </c>
      <c r="H29" s="22">
        <v>0</v>
      </c>
      <c r="I29" s="22">
        <v>0</v>
      </c>
      <c r="J29" s="22">
        <v>0</v>
      </c>
      <c r="K29" s="22">
        <v>0</v>
      </c>
      <c r="L29" s="22">
        <v>0</v>
      </c>
      <c r="M29" s="22">
        <v>0</v>
      </c>
      <c r="N29" s="22">
        <v>0</v>
      </c>
    </row>
    <row r="30" spans="1:14" x14ac:dyDescent="0.25">
      <c r="A30" s="22" t="s">
        <v>39</v>
      </c>
      <c r="B30" s="22" t="s">
        <v>40</v>
      </c>
      <c r="C30" s="22">
        <v>0</v>
      </c>
      <c r="D30" s="22">
        <v>0</v>
      </c>
      <c r="E30" s="22">
        <v>0</v>
      </c>
      <c r="F30" s="22">
        <v>0</v>
      </c>
      <c r="G30" s="22">
        <v>0</v>
      </c>
      <c r="H30" s="22">
        <v>0</v>
      </c>
      <c r="I30" s="22">
        <v>0</v>
      </c>
      <c r="J30" s="22">
        <v>0</v>
      </c>
      <c r="K30" s="22">
        <v>0</v>
      </c>
      <c r="L30" s="22">
        <v>0</v>
      </c>
      <c r="M30" s="22">
        <v>0</v>
      </c>
      <c r="N30" s="22">
        <v>0</v>
      </c>
    </row>
    <row r="31" spans="1:14" x14ac:dyDescent="0.25">
      <c r="A31" s="22" t="s">
        <v>40</v>
      </c>
      <c r="B31" s="22" t="s">
        <v>41</v>
      </c>
      <c r="C31" s="22">
        <v>0</v>
      </c>
      <c r="D31" s="22">
        <v>0</v>
      </c>
      <c r="E31" s="22">
        <v>0</v>
      </c>
      <c r="F31" s="22">
        <v>0</v>
      </c>
      <c r="G31" s="22">
        <v>0</v>
      </c>
      <c r="H31" s="22">
        <v>0</v>
      </c>
      <c r="I31" s="22">
        <v>0</v>
      </c>
      <c r="J31" s="22">
        <v>0</v>
      </c>
      <c r="K31" s="22">
        <v>0</v>
      </c>
      <c r="L31" s="22">
        <v>0</v>
      </c>
      <c r="M31" s="22">
        <v>0</v>
      </c>
      <c r="N31" s="22">
        <v>0</v>
      </c>
    </row>
    <row r="32" spans="1:14" x14ac:dyDescent="0.25">
      <c r="A32" s="22" t="s">
        <v>39</v>
      </c>
      <c r="B32" s="22" t="s">
        <v>41</v>
      </c>
      <c r="C32" s="22">
        <v>0</v>
      </c>
      <c r="D32" s="22">
        <v>0</v>
      </c>
      <c r="E32" s="22">
        <v>0</v>
      </c>
      <c r="F32" s="22">
        <v>0</v>
      </c>
      <c r="G32" s="22">
        <v>0</v>
      </c>
      <c r="H32" s="22">
        <v>0</v>
      </c>
      <c r="I32" s="22">
        <v>0</v>
      </c>
      <c r="J32" s="22">
        <v>0</v>
      </c>
      <c r="K32" s="22">
        <v>0</v>
      </c>
      <c r="L32" s="22">
        <v>0</v>
      </c>
      <c r="M32" s="22">
        <v>0</v>
      </c>
      <c r="N32" s="22">
        <v>0</v>
      </c>
    </row>
    <row r="33" spans="1:14" x14ac:dyDescent="0.25">
      <c r="A33" s="22" t="s">
        <v>42</v>
      </c>
      <c r="B33" s="22" t="s">
        <v>41</v>
      </c>
      <c r="C33" s="22">
        <v>0</v>
      </c>
      <c r="D33" s="22">
        <v>0</v>
      </c>
      <c r="E33" s="22">
        <v>0</v>
      </c>
      <c r="F33" s="22">
        <v>0</v>
      </c>
      <c r="G33" s="22">
        <v>0</v>
      </c>
      <c r="H33" s="22">
        <v>0</v>
      </c>
      <c r="I33" s="22">
        <v>0</v>
      </c>
      <c r="J33" s="22">
        <v>0</v>
      </c>
      <c r="K33" s="22">
        <v>0</v>
      </c>
      <c r="L33" s="22">
        <v>0</v>
      </c>
      <c r="M33" s="22">
        <v>0</v>
      </c>
      <c r="N33" s="22">
        <v>0</v>
      </c>
    </row>
    <row r="34" spans="1:14" x14ac:dyDescent="0.25">
      <c r="A34" s="22" t="s">
        <v>41</v>
      </c>
      <c r="B34" s="22" t="s">
        <v>44</v>
      </c>
      <c r="C34" s="22">
        <v>0</v>
      </c>
      <c r="D34" s="22">
        <v>0</v>
      </c>
      <c r="E34" s="22">
        <v>0</v>
      </c>
      <c r="F34" s="22">
        <v>0</v>
      </c>
      <c r="G34" s="22">
        <v>0</v>
      </c>
      <c r="H34" s="22">
        <v>0</v>
      </c>
      <c r="I34" s="22">
        <v>0</v>
      </c>
      <c r="J34" s="22">
        <v>0</v>
      </c>
      <c r="K34" s="22">
        <v>0</v>
      </c>
      <c r="L34" s="22">
        <v>0</v>
      </c>
      <c r="M34" s="22">
        <v>0</v>
      </c>
      <c r="N34" s="22">
        <v>0</v>
      </c>
    </row>
    <row r="35" spans="1:14" x14ac:dyDescent="0.25">
      <c r="A35" s="22" t="s">
        <v>44</v>
      </c>
      <c r="B35" s="22" t="s">
        <v>9</v>
      </c>
      <c r="C35" s="22">
        <v>0</v>
      </c>
      <c r="D35" s="22">
        <v>0</v>
      </c>
      <c r="E35" s="22">
        <v>0</v>
      </c>
      <c r="F35" s="22">
        <v>0</v>
      </c>
      <c r="G35" s="22">
        <v>0</v>
      </c>
      <c r="H35" s="22">
        <v>0</v>
      </c>
      <c r="I35" s="22">
        <v>0</v>
      </c>
      <c r="J35" s="22">
        <v>0</v>
      </c>
      <c r="K35" s="22">
        <v>0</v>
      </c>
      <c r="L35" s="22">
        <v>0</v>
      </c>
      <c r="M35" s="22">
        <v>0</v>
      </c>
      <c r="N35" s="22">
        <v>0</v>
      </c>
    </row>
    <row r="36" spans="1:14" x14ac:dyDescent="0.25">
      <c r="A36" s="22" t="s">
        <v>45</v>
      </c>
      <c r="B36" s="22" t="s">
        <v>9</v>
      </c>
      <c r="C36" s="22">
        <v>0</v>
      </c>
      <c r="D36" s="22">
        <v>0</v>
      </c>
      <c r="E36" s="22">
        <v>0</v>
      </c>
      <c r="F36" s="22">
        <v>0</v>
      </c>
      <c r="G36" s="22">
        <v>0</v>
      </c>
      <c r="H36" s="22">
        <v>0</v>
      </c>
      <c r="I36" s="22">
        <v>0</v>
      </c>
      <c r="J36" s="22">
        <v>0</v>
      </c>
      <c r="K36" s="22">
        <v>0</v>
      </c>
      <c r="L36" s="22">
        <v>0</v>
      </c>
      <c r="M36" s="22">
        <v>0</v>
      </c>
      <c r="N36" s="22">
        <v>0</v>
      </c>
    </row>
    <row r="37" spans="1:14" x14ac:dyDescent="0.25">
      <c r="A37" s="22" t="s">
        <v>9</v>
      </c>
      <c r="B37" s="22" t="s">
        <v>46</v>
      </c>
      <c r="C37" s="22">
        <v>0</v>
      </c>
      <c r="D37" s="22">
        <v>0</v>
      </c>
      <c r="E37" s="22">
        <v>0</v>
      </c>
      <c r="F37" s="22">
        <v>0</v>
      </c>
      <c r="G37" s="22">
        <v>0</v>
      </c>
      <c r="H37" s="22">
        <v>0</v>
      </c>
      <c r="I37" s="22">
        <v>0</v>
      </c>
      <c r="J37" s="22">
        <v>0</v>
      </c>
      <c r="K37" s="22">
        <v>0</v>
      </c>
      <c r="L37" s="22">
        <v>0</v>
      </c>
      <c r="M37" s="22">
        <v>0</v>
      </c>
      <c r="N37" s="22">
        <v>0</v>
      </c>
    </row>
    <row r="38" spans="1:14" x14ac:dyDescent="0.25">
      <c r="A38" s="22" t="s">
        <v>36</v>
      </c>
      <c r="B38" s="22" t="s">
        <v>39</v>
      </c>
      <c r="C38" s="22">
        <v>0</v>
      </c>
      <c r="D38" s="22">
        <v>0</v>
      </c>
      <c r="E38" s="22">
        <v>0</v>
      </c>
      <c r="F38" s="22">
        <v>0</v>
      </c>
      <c r="G38" s="22">
        <v>0</v>
      </c>
      <c r="H38" s="22">
        <v>0</v>
      </c>
      <c r="I38" s="22">
        <v>0</v>
      </c>
      <c r="J38" s="22">
        <v>0</v>
      </c>
      <c r="K38" s="22">
        <v>0</v>
      </c>
      <c r="L38" s="22">
        <v>0</v>
      </c>
      <c r="M38" s="22">
        <v>0</v>
      </c>
      <c r="N38" s="22">
        <v>0</v>
      </c>
    </row>
    <row r="39" spans="1:14" x14ac:dyDescent="0.25">
      <c r="A39" s="22" t="s">
        <v>47</v>
      </c>
      <c r="B39" s="22" t="s">
        <v>9</v>
      </c>
      <c r="C39" s="22">
        <v>0</v>
      </c>
      <c r="D39" s="22">
        <v>0</v>
      </c>
      <c r="E39" s="22">
        <v>0</v>
      </c>
      <c r="F39" s="22">
        <v>0</v>
      </c>
      <c r="G39" s="22">
        <v>0</v>
      </c>
      <c r="H39" s="22">
        <v>0</v>
      </c>
      <c r="I39" s="22">
        <v>0</v>
      </c>
      <c r="J39" s="22">
        <v>0</v>
      </c>
      <c r="K39" s="22">
        <v>0</v>
      </c>
      <c r="L39" s="22">
        <v>0</v>
      </c>
      <c r="M39" s="22">
        <v>0</v>
      </c>
      <c r="N39" s="22">
        <v>0</v>
      </c>
    </row>
    <row r="40" spans="1:14" x14ac:dyDescent="0.25">
      <c r="A40" s="22" t="s">
        <v>60</v>
      </c>
      <c r="B40" s="22" t="s">
        <v>34</v>
      </c>
      <c r="C40" s="22">
        <v>0</v>
      </c>
      <c r="D40" s="22">
        <v>0</v>
      </c>
      <c r="E40" s="22">
        <v>0</v>
      </c>
      <c r="F40" s="22">
        <v>0</v>
      </c>
      <c r="G40" s="22">
        <v>0</v>
      </c>
      <c r="H40" s="22">
        <v>0</v>
      </c>
      <c r="I40" s="22">
        <v>0</v>
      </c>
      <c r="J40" s="22">
        <v>0</v>
      </c>
      <c r="K40" s="22">
        <v>0</v>
      </c>
      <c r="L40" s="22">
        <v>0</v>
      </c>
      <c r="M40" s="22">
        <v>0</v>
      </c>
      <c r="N40" s="22">
        <v>0</v>
      </c>
    </row>
    <row r="41" spans="1:14" x14ac:dyDescent="0.25">
      <c r="A41" s="22" t="s">
        <v>57</v>
      </c>
      <c r="B41" s="22" t="s">
        <v>62</v>
      </c>
      <c r="C41" s="22">
        <v>0</v>
      </c>
      <c r="D41" s="22">
        <v>0</v>
      </c>
      <c r="E41" s="22">
        <v>0</v>
      </c>
      <c r="F41" s="22">
        <v>0</v>
      </c>
      <c r="G41" s="22">
        <v>0</v>
      </c>
      <c r="H41" s="22">
        <v>0</v>
      </c>
      <c r="I41" s="22">
        <v>0</v>
      </c>
      <c r="J41" s="22">
        <v>0</v>
      </c>
      <c r="K41" s="22">
        <v>0</v>
      </c>
      <c r="L41" s="22">
        <v>0</v>
      </c>
      <c r="M41" s="22">
        <v>0</v>
      </c>
      <c r="N41" s="22">
        <v>0</v>
      </c>
    </row>
    <row r="42" spans="1:14" x14ac:dyDescent="0.25">
      <c r="A42" s="22" t="s">
        <v>34</v>
      </c>
      <c r="B42" s="22" t="s">
        <v>43</v>
      </c>
      <c r="C42" s="22">
        <v>0</v>
      </c>
      <c r="D42" s="22">
        <v>0</v>
      </c>
      <c r="E42" s="22">
        <v>0</v>
      </c>
      <c r="F42" s="22">
        <v>0</v>
      </c>
      <c r="G42" s="22">
        <v>0</v>
      </c>
      <c r="H42" s="22">
        <v>0</v>
      </c>
      <c r="I42" s="22">
        <v>0</v>
      </c>
      <c r="J42" s="22">
        <v>0</v>
      </c>
      <c r="K42" s="22">
        <v>0</v>
      </c>
      <c r="L42" s="22">
        <v>0</v>
      </c>
      <c r="M42" s="22">
        <v>0</v>
      </c>
      <c r="N42" s="22">
        <v>0</v>
      </c>
    </row>
    <row r="43" spans="1:14" x14ac:dyDescent="0.25">
      <c r="A43" s="22" t="s">
        <v>62</v>
      </c>
      <c r="B43" s="22" t="s">
        <v>54</v>
      </c>
      <c r="C43" s="22">
        <v>0</v>
      </c>
      <c r="D43" s="22">
        <v>0</v>
      </c>
      <c r="E43" s="22">
        <v>0</v>
      </c>
      <c r="F43" s="22">
        <v>0</v>
      </c>
      <c r="G43" s="22">
        <v>0</v>
      </c>
      <c r="H43" s="22">
        <v>0</v>
      </c>
      <c r="I43" s="22">
        <v>0</v>
      </c>
      <c r="J43" s="22">
        <v>0</v>
      </c>
      <c r="K43" s="22">
        <v>0</v>
      </c>
      <c r="L43" s="22">
        <v>0</v>
      </c>
      <c r="M43" s="22">
        <v>0</v>
      </c>
      <c r="N43" s="22">
        <v>0</v>
      </c>
    </row>
    <row r="44" spans="1:14" x14ac:dyDescent="0.25">
      <c r="A44" s="22" t="s">
        <v>62</v>
      </c>
      <c r="B44" s="22" t="s">
        <v>53</v>
      </c>
      <c r="C44" s="22">
        <v>0</v>
      </c>
      <c r="D44" s="22">
        <v>0</v>
      </c>
      <c r="E44" s="22">
        <v>0</v>
      </c>
      <c r="F44" s="22">
        <v>0</v>
      </c>
      <c r="G44" s="22">
        <v>0</v>
      </c>
      <c r="H44" s="22">
        <v>0</v>
      </c>
      <c r="I44" s="22">
        <v>0</v>
      </c>
      <c r="J44" s="22">
        <v>0</v>
      </c>
      <c r="K44" s="22">
        <v>0</v>
      </c>
      <c r="L44" s="22">
        <v>0</v>
      </c>
      <c r="M44" s="22">
        <v>0</v>
      </c>
      <c r="N44" s="22">
        <v>0</v>
      </c>
    </row>
    <row r="45" spans="1:14" x14ac:dyDescent="0.25">
      <c r="A45" s="22" t="s">
        <v>32</v>
      </c>
      <c r="B45" s="22" t="s">
        <v>63</v>
      </c>
      <c r="C45" s="22">
        <v>0</v>
      </c>
      <c r="D45" s="22">
        <v>0</v>
      </c>
      <c r="E45" s="22">
        <v>0</v>
      </c>
      <c r="F45" s="22">
        <v>0</v>
      </c>
      <c r="G45" s="22">
        <v>0</v>
      </c>
      <c r="H45" s="22">
        <v>0</v>
      </c>
      <c r="I45" s="22">
        <v>0</v>
      </c>
      <c r="J45" s="22">
        <v>0</v>
      </c>
      <c r="K45" s="22">
        <v>0</v>
      </c>
      <c r="L45" s="22">
        <v>0</v>
      </c>
      <c r="M45" s="22">
        <v>0</v>
      </c>
      <c r="N45" s="22">
        <v>0</v>
      </c>
    </row>
    <row r="46" spans="1:14" x14ac:dyDescent="0.25">
      <c r="A46" s="22" t="s">
        <v>63</v>
      </c>
      <c r="B46" s="22" t="s">
        <v>8</v>
      </c>
      <c r="C46" s="22">
        <v>0</v>
      </c>
      <c r="D46" s="22">
        <v>0</v>
      </c>
      <c r="E46" s="22">
        <v>0</v>
      </c>
      <c r="F46" s="22">
        <v>0</v>
      </c>
      <c r="G46" s="22">
        <v>0</v>
      </c>
      <c r="H46" s="22">
        <v>0</v>
      </c>
      <c r="I46" s="22">
        <v>0</v>
      </c>
      <c r="J46" s="22">
        <v>0</v>
      </c>
      <c r="K46" s="22">
        <v>0</v>
      </c>
      <c r="L46" s="22">
        <v>0</v>
      </c>
      <c r="M46" s="22">
        <v>0</v>
      </c>
      <c r="N46" s="22">
        <v>0</v>
      </c>
    </row>
    <row r="47" spans="1:14" x14ac:dyDescent="0.25">
      <c r="A47" s="62" t="s">
        <v>63</v>
      </c>
      <c r="B47" s="62" t="s">
        <v>8</v>
      </c>
      <c r="C47" s="62">
        <v>0</v>
      </c>
      <c r="D47" s="62">
        <v>0</v>
      </c>
      <c r="E47" s="62">
        <v>0</v>
      </c>
      <c r="F47" s="62">
        <v>0</v>
      </c>
      <c r="G47" s="62">
        <v>0</v>
      </c>
      <c r="H47" s="62">
        <v>0</v>
      </c>
      <c r="I47" s="62">
        <v>0</v>
      </c>
      <c r="J47" s="62">
        <v>0</v>
      </c>
      <c r="K47" s="62">
        <v>0</v>
      </c>
      <c r="L47" s="62">
        <v>0</v>
      </c>
      <c r="M47" s="62">
        <v>0</v>
      </c>
      <c r="N47" s="62">
        <v>0</v>
      </c>
    </row>
    <row r="48" spans="1:14" x14ac:dyDescent="0.25">
      <c r="A48" s="62" t="s">
        <v>36</v>
      </c>
      <c r="B48" s="62" t="s">
        <v>39</v>
      </c>
      <c r="C48" s="62">
        <v>0</v>
      </c>
      <c r="D48" s="62">
        <v>0</v>
      </c>
      <c r="E48" s="62">
        <v>0</v>
      </c>
      <c r="F48" s="62">
        <v>0</v>
      </c>
      <c r="G48" s="62">
        <v>0</v>
      </c>
      <c r="H48" s="62">
        <v>0</v>
      </c>
      <c r="I48" s="62">
        <v>0</v>
      </c>
      <c r="J48" s="62">
        <v>0</v>
      </c>
      <c r="K48" s="62">
        <v>0</v>
      </c>
      <c r="L48" s="62">
        <v>0</v>
      </c>
      <c r="M48" s="62">
        <v>0</v>
      </c>
      <c r="N48" s="62">
        <v>0</v>
      </c>
    </row>
    <row r="49" spans="1:14" x14ac:dyDescent="0.25">
      <c r="A49" s="62" t="s">
        <v>365</v>
      </c>
      <c r="B49" s="62" t="s">
        <v>56</v>
      </c>
      <c r="C49" s="62">
        <v>0</v>
      </c>
      <c r="D49" s="62">
        <v>0</v>
      </c>
      <c r="E49" s="62">
        <v>0</v>
      </c>
      <c r="F49" s="62">
        <v>0</v>
      </c>
      <c r="G49" s="62">
        <v>0</v>
      </c>
      <c r="H49" s="62">
        <v>0</v>
      </c>
      <c r="I49" s="62">
        <v>0</v>
      </c>
      <c r="J49" s="62">
        <v>0</v>
      </c>
      <c r="K49" s="62">
        <v>0</v>
      </c>
      <c r="L49" s="62">
        <v>0</v>
      </c>
      <c r="M49" s="62">
        <v>0</v>
      </c>
      <c r="N49" s="62">
        <v>0</v>
      </c>
    </row>
    <row r="50" spans="1:14" x14ac:dyDescent="0.25">
      <c r="A50" s="62" t="s">
        <v>58</v>
      </c>
      <c r="B50" s="62" t="s">
        <v>57</v>
      </c>
      <c r="C50" s="62">
        <v>0</v>
      </c>
      <c r="D50" s="62">
        <v>0</v>
      </c>
      <c r="E50" s="62">
        <v>0</v>
      </c>
      <c r="F50" s="62">
        <v>0</v>
      </c>
      <c r="G50" s="62">
        <v>0</v>
      </c>
      <c r="H50" s="62">
        <v>0</v>
      </c>
      <c r="I50" s="62">
        <v>0</v>
      </c>
      <c r="J50" s="62">
        <v>0</v>
      </c>
      <c r="K50" s="62">
        <v>0</v>
      </c>
      <c r="L50" s="62">
        <v>0</v>
      </c>
      <c r="M50" s="62">
        <v>0</v>
      </c>
      <c r="N50" s="62">
        <v>0</v>
      </c>
    </row>
    <row r="51" spans="1:14" x14ac:dyDescent="0.25">
      <c r="A51" s="62" t="s">
        <v>59</v>
      </c>
      <c r="B51" s="62" t="s">
        <v>365</v>
      </c>
      <c r="C51" s="62">
        <v>0</v>
      </c>
      <c r="D51" s="62">
        <v>0</v>
      </c>
      <c r="E51" s="62">
        <v>0</v>
      </c>
      <c r="F51" s="62">
        <v>0</v>
      </c>
      <c r="G51" s="62">
        <v>0</v>
      </c>
      <c r="H51" s="62">
        <v>0</v>
      </c>
      <c r="I51" s="62">
        <v>0</v>
      </c>
      <c r="J51" s="62">
        <v>0</v>
      </c>
      <c r="K51" s="62">
        <v>0</v>
      </c>
      <c r="L51" s="62">
        <v>0</v>
      </c>
      <c r="M51" s="62">
        <v>0</v>
      </c>
      <c r="N51" s="62">
        <v>0</v>
      </c>
    </row>
    <row r="52" spans="1:14" x14ac:dyDescent="0.25">
      <c r="A52" s="62" t="s">
        <v>57</v>
      </c>
      <c r="B52" s="62" t="s">
        <v>368</v>
      </c>
      <c r="C52" s="62">
        <v>0</v>
      </c>
      <c r="D52" s="62">
        <v>0</v>
      </c>
      <c r="E52" s="62">
        <v>0</v>
      </c>
      <c r="F52" s="62">
        <v>0</v>
      </c>
      <c r="G52" s="62">
        <v>0</v>
      </c>
      <c r="H52" s="62">
        <v>0</v>
      </c>
      <c r="I52" s="62">
        <v>0</v>
      </c>
      <c r="J52" s="62">
        <v>0</v>
      </c>
      <c r="K52" s="62">
        <v>0</v>
      </c>
      <c r="L52" s="62">
        <v>0</v>
      </c>
      <c r="M52" s="62">
        <v>0</v>
      </c>
      <c r="N52" s="62">
        <v>0</v>
      </c>
    </row>
    <row r="53" spans="1:14" x14ac:dyDescent="0.25">
      <c r="A53" s="62" t="s">
        <v>50</v>
      </c>
      <c r="B53" s="62" t="s">
        <v>49</v>
      </c>
      <c r="C53" s="62">
        <v>0</v>
      </c>
      <c r="D53" s="62">
        <v>0</v>
      </c>
      <c r="E53" s="62">
        <v>0</v>
      </c>
      <c r="F53" s="62">
        <v>0</v>
      </c>
      <c r="G53" s="62">
        <v>0</v>
      </c>
      <c r="H53" s="62">
        <v>0</v>
      </c>
      <c r="I53" s="62">
        <v>0</v>
      </c>
      <c r="J53" s="62">
        <v>0</v>
      </c>
      <c r="K53" s="62">
        <v>0</v>
      </c>
      <c r="L53" s="62">
        <v>0</v>
      </c>
      <c r="M53" s="62">
        <v>0</v>
      </c>
      <c r="N53" s="62">
        <v>0</v>
      </c>
    </row>
    <row r="54" spans="1:14" x14ac:dyDescent="0.25">
      <c r="A54" s="62" t="s">
        <v>368</v>
      </c>
      <c r="B54" s="62" t="s">
        <v>371</v>
      </c>
      <c r="C54" s="62">
        <v>0</v>
      </c>
      <c r="D54" s="62">
        <v>0</v>
      </c>
      <c r="E54" s="62">
        <v>0</v>
      </c>
      <c r="F54" s="62">
        <v>0</v>
      </c>
      <c r="G54" s="62">
        <v>0</v>
      </c>
      <c r="H54" s="62">
        <v>0</v>
      </c>
      <c r="I54" s="62">
        <v>0</v>
      </c>
      <c r="J54" s="62">
        <v>0</v>
      </c>
      <c r="K54" s="62">
        <v>0</v>
      </c>
      <c r="L54" s="62">
        <v>0</v>
      </c>
      <c r="M54" s="62">
        <v>0</v>
      </c>
      <c r="N54" s="62">
        <v>0</v>
      </c>
    </row>
    <row r="55" spans="1:14" x14ac:dyDescent="0.25">
      <c r="A55" s="22" t="s">
        <v>371</v>
      </c>
      <c r="B55" s="22" t="s">
        <v>56</v>
      </c>
      <c r="C55" s="62">
        <v>0</v>
      </c>
      <c r="D55" s="62">
        <v>0</v>
      </c>
      <c r="E55" s="62">
        <v>0</v>
      </c>
      <c r="F55" s="62">
        <v>0</v>
      </c>
      <c r="G55" s="62">
        <v>0</v>
      </c>
      <c r="H55" s="62">
        <v>0</v>
      </c>
      <c r="I55" s="62">
        <v>0</v>
      </c>
      <c r="J55" s="62">
        <v>0</v>
      </c>
      <c r="K55" s="62">
        <v>0</v>
      </c>
      <c r="L55" s="62">
        <v>0</v>
      </c>
      <c r="M55" s="62">
        <v>0</v>
      </c>
      <c r="N55" s="62">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M6"/>
  <sheetViews>
    <sheetView workbookViewId="0">
      <selection activeCell="C3" sqref="C3"/>
    </sheetView>
  </sheetViews>
  <sheetFormatPr defaultColWidth="9.140625" defaultRowHeight="15" x14ac:dyDescent="0.25"/>
  <cols>
    <col min="1" max="16384" width="9.140625" style="22"/>
  </cols>
  <sheetData>
    <row r="1" spans="1:13" x14ac:dyDescent="0.25">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22" t="s">
        <v>31</v>
      </c>
      <c r="B2" s="22">
        <v>0</v>
      </c>
      <c r="C2" s="22">
        <v>0</v>
      </c>
      <c r="D2" s="22">
        <v>0</v>
      </c>
      <c r="E2" s="22">
        <v>3.0480000000000004E-2</v>
      </c>
      <c r="F2" s="22">
        <v>0.12192000000000001</v>
      </c>
      <c r="G2" s="22">
        <v>0.15240000000000001</v>
      </c>
      <c r="H2" s="22">
        <v>0.18288000000000001</v>
      </c>
      <c r="I2" s="22">
        <v>0.15240000000000001</v>
      </c>
      <c r="J2" s="22">
        <v>9.1440000000000007E-2</v>
      </c>
      <c r="K2" s="22">
        <v>9.1440000000000007E-2</v>
      </c>
      <c r="L2" s="22">
        <v>0</v>
      </c>
      <c r="M2" s="22">
        <v>0</v>
      </c>
    </row>
    <row r="3" spans="1:13" x14ac:dyDescent="0.25">
      <c r="A3" s="22" t="s">
        <v>34</v>
      </c>
      <c r="B3" s="22">
        <v>0</v>
      </c>
      <c r="C3" s="22">
        <v>0</v>
      </c>
      <c r="D3" s="22">
        <v>0</v>
      </c>
      <c r="E3" s="22">
        <v>3.0480000000000004E-2</v>
      </c>
      <c r="F3" s="22">
        <v>0.12192000000000001</v>
      </c>
      <c r="G3" s="22">
        <v>0.15240000000000001</v>
      </c>
      <c r="H3" s="22">
        <v>0.18288000000000001</v>
      </c>
      <c r="I3" s="22">
        <v>0.15240000000000001</v>
      </c>
      <c r="J3" s="22">
        <v>9.1440000000000007E-2</v>
      </c>
      <c r="K3" s="22">
        <v>9.1440000000000007E-2</v>
      </c>
      <c r="L3" s="22">
        <v>0</v>
      </c>
      <c r="M3" s="22">
        <v>0</v>
      </c>
    </row>
    <row r="4" spans="1:13" x14ac:dyDescent="0.25">
      <c r="A4" s="22" t="s">
        <v>44</v>
      </c>
      <c r="B4" s="22">
        <v>0</v>
      </c>
      <c r="C4" s="22">
        <v>0</v>
      </c>
      <c r="D4" s="22">
        <v>0</v>
      </c>
      <c r="E4" s="22">
        <v>3.0480000000000004E-2</v>
      </c>
      <c r="F4" s="22">
        <v>0.12192000000000001</v>
      </c>
      <c r="G4" s="22">
        <v>0.15240000000000001</v>
      </c>
      <c r="H4" s="22">
        <v>0.18288000000000001</v>
      </c>
      <c r="I4" s="22">
        <v>0.15240000000000001</v>
      </c>
      <c r="J4" s="22">
        <v>9.1440000000000007E-2</v>
      </c>
      <c r="K4" s="22">
        <v>9.1440000000000007E-2</v>
      </c>
      <c r="L4" s="22">
        <v>0</v>
      </c>
      <c r="M4" s="22">
        <v>0</v>
      </c>
    </row>
    <row r="5" spans="1:13" x14ac:dyDescent="0.25">
      <c r="A5" s="22" t="s">
        <v>10</v>
      </c>
      <c r="B5" s="22">
        <v>0</v>
      </c>
      <c r="C5" s="22">
        <v>0</v>
      </c>
      <c r="D5" s="22">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22" t="s">
        <v>57</v>
      </c>
      <c r="B6" s="22">
        <v>0</v>
      </c>
      <c r="C6" s="22">
        <v>0</v>
      </c>
      <c r="D6" s="22">
        <v>0</v>
      </c>
      <c r="E6" s="22">
        <v>3.0480000000000004E-2</v>
      </c>
      <c r="F6" s="22">
        <v>0.12192000000000001</v>
      </c>
      <c r="G6" s="22">
        <v>0.15240000000000001</v>
      </c>
      <c r="H6" s="22">
        <v>0.18288000000000001</v>
      </c>
      <c r="I6" s="22">
        <v>0.15240000000000001</v>
      </c>
      <c r="J6" s="22">
        <v>9.1440000000000007E-2</v>
      </c>
      <c r="K6" s="22">
        <v>9.1440000000000007E-2</v>
      </c>
      <c r="L6" s="22">
        <v>0</v>
      </c>
      <c r="M6" s="2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
  <sheetViews>
    <sheetView workbookViewId="0"/>
  </sheetViews>
  <sheetFormatPr defaultRowHeight="15" x14ac:dyDescent="0.25"/>
  <cols>
    <col min="1" max="1" width="10.140625" bestFit="1" customWidth="1"/>
    <col min="2" max="2" width="10.285156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18"/>
  <sheetViews>
    <sheetView workbookViewId="0">
      <selection activeCell="B6" sqref="B6:D6"/>
    </sheetView>
  </sheetViews>
  <sheetFormatPr defaultRowHeight="15" x14ac:dyDescent="0.25"/>
  <cols>
    <col min="2" max="2" width="11" customWidth="1"/>
  </cols>
  <sheetData>
    <row r="1" spans="1:4" x14ac:dyDescent="0.25">
      <c r="B1" s="14" t="s">
        <v>13</v>
      </c>
      <c r="C1" s="14" t="s">
        <v>14</v>
      </c>
      <c r="D1" s="14" t="s">
        <v>80</v>
      </c>
    </row>
    <row r="2" spans="1:4" x14ac:dyDescent="0.25">
      <c r="A2" s="15" t="s">
        <v>31</v>
      </c>
      <c r="B2" s="24">
        <v>0.58020000000000005</v>
      </c>
      <c r="C2" s="24">
        <v>8.8779000000000003</v>
      </c>
      <c r="D2" s="24">
        <v>4.7440000000000003E-2</v>
      </c>
    </row>
    <row r="3" spans="1:4" x14ac:dyDescent="0.25">
      <c r="A3" s="15" t="s">
        <v>34</v>
      </c>
      <c r="B3" s="24">
        <v>0.17180000000000001</v>
      </c>
      <c r="C3" s="24">
        <v>5.21E-2</v>
      </c>
      <c r="D3" s="24">
        <v>3.0042</v>
      </c>
    </row>
    <row r="4" spans="1:4" x14ac:dyDescent="0.25">
      <c r="A4" s="15" t="s">
        <v>44</v>
      </c>
      <c r="B4">
        <v>0.17180000000000001</v>
      </c>
      <c r="C4">
        <v>5.21E-2</v>
      </c>
      <c r="D4">
        <v>3.0042</v>
      </c>
    </row>
    <row r="5" spans="1:4" x14ac:dyDescent="0.25">
      <c r="A5" s="15" t="s">
        <v>10</v>
      </c>
      <c r="B5" s="24">
        <v>-4.0000000000000002E-4</v>
      </c>
      <c r="C5" s="24">
        <v>6.9400000000000003E-2</v>
      </c>
      <c r="D5" s="24">
        <v>0.40760000000000002</v>
      </c>
    </row>
    <row r="6" spans="1:4" x14ac:dyDescent="0.25">
      <c r="A6" s="15" t="s">
        <v>57</v>
      </c>
      <c r="B6" s="62">
        <v>1E-3</v>
      </c>
      <c r="C6" s="62">
        <v>2.9499999999999998E-2</v>
      </c>
      <c r="D6" s="62">
        <v>8.9700000000000002E-2</v>
      </c>
    </row>
    <row r="11" spans="1:4" x14ac:dyDescent="0.25">
      <c r="B11" s="22"/>
      <c r="C11" s="22"/>
      <c r="D11" s="22"/>
    </row>
    <row r="12" spans="1:4" x14ac:dyDescent="0.25">
      <c r="B12" s="24"/>
      <c r="C12" s="24"/>
      <c r="D12" s="24"/>
    </row>
    <row r="17" spans="1:4" x14ac:dyDescent="0.25">
      <c r="A17" s="62" t="s">
        <v>57</v>
      </c>
      <c r="B17" s="62">
        <v>1E-3</v>
      </c>
      <c r="C17" s="62">
        <v>2.9499999999999998E-2</v>
      </c>
      <c r="D17" s="62">
        <v>8.9700000000000002E-2</v>
      </c>
    </row>
    <row r="18" spans="1:4" x14ac:dyDescent="0.25">
      <c r="A18" s="22"/>
      <c r="B18" s="22"/>
      <c r="C18" s="22"/>
      <c r="D18" s="22"/>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7" tint="0.39997558519241921"/>
  </sheetPr>
  <dimension ref="A1:Q136"/>
  <sheetViews>
    <sheetView topLeftCell="A84" zoomScale="70" zoomScaleNormal="70" workbookViewId="0">
      <selection activeCell="H98" sqref="H98"/>
    </sheetView>
  </sheetViews>
  <sheetFormatPr defaultColWidth="9.140625" defaultRowHeight="15" x14ac:dyDescent="0.25"/>
  <cols>
    <col min="1" max="1" width="9.140625" style="22"/>
    <col min="2" max="2" width="13.85546875" style="22" customWidth="1"/>
    <col min="3" max="3" width="13.140625" style="22" bestFit="1" customWidth="1"/>
    <col min="4" max="4" width="14" style="22" customWidth="1"/>
    <col min="5" max="5" width="11.28515625" style="22" customWidth="1"/>
    <col min="6" max="6" width="9.140625" style="22"/>
    <col min="7" max="7" width="10.140625" style="22" bestFit="1" customWidth="1"/>
    <col min="8" max="8" width="13.140625" style="22" bestFit="1" customWidth="1"/>
    <col min="9" max="9" width="24.85546875" style="22" bestFit="1" customWidth="1"/>
    <col min="10" max="10" width="13.42578125" style="22" customWidth="1"/>
    <col min="11" max="16384" width="9.140625" style="22"/>
  </cols>
  <sheetData>
    <row r="1" spans="1:9" x14ac:dyDescent="0.25">
      <c r="B1" s="22" t="s">
        <v>84</v>
      </c>
      <c r="C1" s="22" t="s">
        <v>85</v>
      </c>
      <c r="D1" s="22" t="s">
        <v>86</v>
      </c>
      <c r="E1" s="22" t="s">
        <v>87</v>
      </c>
      <c r="I1" s="22" t="s">
        <v>88</v>
      </c>
    </row>
    <row r="2" spans="1:9" x14ac:dyDescent="0.25">
      <c r="A2" s="22">
        <v>0</v>
      </c>
      <c r="B2" s="22">
        <v>0</v>
      </c>
      <c r="C2" s="22">
        <v>1399.0320000000002</v>
      </c>
      <c r="D2" s="22">
        <v>0</v>
      </c>
      <c r="E2" s="22">
        <f>(B3-B2/C3-C2)*2</f>
        <v>317907.2183832</v>
      </c>
      <c r="I2" s="22">
        <v>1399.0320000000002</v>
      </c>
    </row>
    <row r="3" spans="1:9" x14ac:dyDescent="0.25">
      <c r="A3" s="22">
        <v>1</v>
      </c>
      <c r="B3" s="22">
        <v>160352.64119160001</v>
      </c>
      <c r="C3" s="22">
        <v>1402.0800000000002</v>
      </c>
      <c r="D3" s="22">
        <f>E2-D2</f>
        <v>317907.2183832</v>
      </c>
      <c r="E3" s="22">
        <f t="shared" ref="E3:E18" si="0">(B4-B3/C4-C3)*2</f>
        <v>1598027.0490112202</v>
      </c>
    </row>
    <row r="4" spans="1:9" x14ac:dyDescent="0.25">
      <c r="A4" s="22">
        <v>2</v>
      </c>
      <c r="B4" s="22">
        <v>800529.72410267999</v>
      </c>
      <c r="C4" s="22">
        <v>1405.1280000000002</v>
      </c>
      <c r="D4" s="22">
        <f>E3-D3</f>
        <v>1280119.8306280202</v>
      </c>
      <c r="E4" s="22">
        <f t="shared" si="0"/>
        <v>4286102.6628393326</v>
      </c>
    </row>
    <row r="5" spans="1:9" x14ac:dyDescent="0.25">
      <c r="A5" s="22">
        <v>3</v>
      </c>
      <c r="B5" s="22">
        <v>2145024.9464014801</v>
      </c>
      <c r="C5" s="22">
        <v>1408.1760000000002</v>
      </c>
      <c r="D5" s="22">
        <f t="shared" ref="D5:D19" si="1">E4-D4</f>
        <v>3005982.8322113124</v>
      </c>
      <c r="E5" s="22">
        <f t="shared" si="0"/>
        <v>8519970.2823303919</v>
      </c>
    </row>
    <row r="6" spans="1:9" x14ac:dyDescent="0.25">
      <c r="A6" s="22">
        <v>4</v>
      </c>
      <c r="B6" s="22">
        <v>4262913.2919859197</v>
      </c>
      <c r="C6" s="22">
        <v>1411.2240000000002</v>
      </c>
      <c r="D6" s="22">
        <f t="shared" si="1"/>
        <v>5513987.45011908</v>
      </c>
      <c r="E6" s="22">
        <f t="shared" si="0"/>
        <v>14637512.681381175</v>
      </c>
    </row>
    <row r="7" spans="1:9" x14ac:dyDescent="0.25">
      <c r="A7" s="22">
        <v>5</v>
      </c>
      <c r="B7" s="22">
        <v>7323181.7750348402</v>
      </c>
      <c r="C7" s="22">
        <v>1414.2720000000002</v>
      </c>
      <c r="D7" s="22">
        <f t="shared" si="1"/>
        <v>9123525.2312620953</v>
      </c>
      <c r="E7" s="22">
        <f t="shared" si="0"/>
        <v>22771714.443631914</v>
      </c>
    </row>
    <row r="8" spans="1:9" x14ac:dyDescent="0.25">
      <c r="A8" s="22">
        <v>6</v>
      </c>
      <c r="B8" s="22">
        <v>11392438.41573552</v>
      </c>
      <c r="C8" s="22">
        <v>1417.3200000000002</v>
      </c>
      <c r="D8" s="22">
        <f t="shared" si="1"/>
        <v>13648189.212369818</v>
      </c>
      <c r="E8" s="22">
        <f t="shared" si="0"/>
        <v>32559846.592044104</v>
      </c>
    </row>
    <row r="9" spans="1:9" x14ac:dyDescent="0.25">
      <c r="A9" s="22">
        <v>7</v>
      </c>
      <c r="B9" s="22">
        <v>16289361.381355921</v>
      </c>
      <c r="C9" s="22">
        <v>1420.3680000000002</v>
      </c>
      <c r="D9" s="22">
        <f t="shared" si="1"/>
        <v>18911657.379674286</v>
      </c>
      <c r="E9" s="22">
        <f t="shared" si="0"/>
        <v>43691335.477174677</v>
      </c>
    </row>
    <row r="10" spans="1:9" x14ac:dyDescent="0.25">
      <c r="A10" s="22">
        <v>8</v>
      </c>
      <c r="B10" s="22">
        <v>21858531.958125722</v>
      </c>
      <c r="C10" s="22">
        <v>1423.4160000000002</v>
      </c>
      <c r="D10" s="22">
        <f t="shared" si="1"/>
        <v>24779678.097500391</v>
      </c>
      <c r="E10" s="22">
        <f t="shared" si="0"/>
        <v>46059203.504166842</v>
      </c>
    </row>
    <row r="11" spans="1:9" x14ac:dyDescent="0.25">
      <c r="A11" s="22">
        <v>9</v>
      </c>
      <c r="B11" s="22">
        <v>23046374.984798882</v>
      </c>
      <c r="C11" s="22">
        <v>1424.0256000000002</v>
      </c>
      <c r="D11" s="22">
        <f t="shared" si="1"/>
        <v>21279525.40666645</v>
      </c>
      <c r="E11" s="22">
        <f t="shared" si="0"/>
        <v>55718219.216748796</v>
      </c>
    </row>
    <row r="12" spans="1:9" x14ac:dyDescent="0.25">
      <c r="A12" s="22">
        <v>10</v>
      </c>
      <c r="B12" s="22">
        <v>27876689.930232</v>
      </c>
      <c r="C12" s="22">
        <v>1426.4640000000002</v>
      </c>
      <c r="D12" s="22">
        <f t="shared" si="1"/>
        <v>34438693.810082346</v>
      </c>
      <c r="E12" s="22">
        <f t="shared" si="0"/>
        <v>69279825.65379253</v>
      </c>
    </row>
    <row r="13" spans="1:9" x14ac:dyDescent="0.25">
      <c r="A13" s="22">
        <v>11</v>
      </c>
      <c r="B13" s="22">
        <v>34660840.134492002</v>
      </c>
      <c r="C13" s="22">
        <v>1429.5120000000002</v>
      </c>
      <c r="D13" s="22">
        <f t="shared" si="1"/>
        <v>34841131.843710184</v>
      </c>
      <c r="E13" s="22">
        <f t="shared" si="0"/>
        <v>84072213.437714234</v>
      </c>
    </row>
    <row r="14" spans="1:9" x14ac:dyDescent="0.25">
      <c r="A14" s="22">
        <v>12</v>
      </c>
      <c r="B14" s="22">
        <v>42061731.266411997</v>
      </c>
      <c r="C14" s="22">
        <v>1432.5600000000002</v>
      </c>
      <c r="D14" s="22">
        <f t="shared" si="1"/>
        <v>49231081.59400405</v>
      </c>
      <c r="E14" s="22">
        <f t="shared" si="0"/>
        <v>100343960.10857148</v>
      </c>
    </row>
    <row r="15" spans="1:9" x14ac:dyDescent="0.25">
      <c r="A15" s="22">
        <v>13</v>
      </c>
      <c r="B15" s="22">
        <v>50202711.511523999</v>
      </c>
      <c r="C15" s="22">
        <v>1435.6080000000002</v>
      </c>
      <c r="D15" s="22">
        <f t="shared" si="1"/>
        <v>51112878.514567435</v>
      </c>
      <c r="E15" s="22">
        <f t="shared" si="0"/>
        <v>118094899.39706072</v>
      </c>
    </row>
    <row r="16" spans="1:9" x14ac:dyDescent="0.25">
      <c r="A16" s="22">
        <v>14</v>
      </c>
      <c r="B16" s="22">
        <v>59083780.869828001</v>
      </c>
      <c r="C16" s="22">
        <v>1438.6560000000002</v>
      </c>
      <c r="D16" s="22">
        <f t="shared" si="1"/>
        <v>66982020.882493287</v>
      </c>
      <c r="E16" s="22">
        <f t="shared" si="0"/>
        <v>137571733.92546424</v>
      </c>
    </row>
    <row r="17" spans="1:13" x14ac:dyDescent="0.25">
      <c r="A17" s="22">
        <v>15</v>
      </c>
      <c r="B17" s="22">
        <v>68828287.526856005</v>
      </c>
      <c r="C17" s="22">
        <v>1441.7040000000002</v>
      </c>
      <c r="D17" s="22">
        <f t="shared" si="1"/>
        <v>70589713.042970955</v>
      </c>
      <c r="E17" s="22">
        <f t="shared" si="0"/>
        <v>159020995.50987345</v>
      </c>
    </row>
    <row r="18" spans="1:13" x14ac:dyDescent="0.25">
      <c r="A18" s="22">
        <v>16</v>
      </c>
      <c r="B18" s="22">
        <v>79559579.668139994</v>
      </c>
      <c r="C18" s="22">
        <v>1444.7520000000002</v>
      </c>
      <c r="D18" s="22">
        <f t="shared" si="1"/>
        <v>88431282.466902494</v>
      </c>
      <c r="E18" s="22">
        <f t="shared" si="0"/>
        <v>182195824.60997781</v>
      </c>
    </row>
    <row r="19" spans="1:13" x14ac:dyDescent="0.25">
      <c r="A19" s="22">
        <v>17</v>
      </c>
      <c r="B19" s="22">
        <v>91154309.108148009</v>
      </c>
      <c r="C19" s="22">
        <v>1447.8000000000002</v>
      </c>
      <c r="D19" s="22">
        <f t="shared" si="1"/>
        <v>93764542.143075317</v>
      </c>
      <c r="E19" s="22">
        <f>(B19/C19)*2</f>
        <v>125921.1342839453</v>
      </c>
    </row>
    <row r="25" spans="1:13" x14ac:dyDescent="0.25">
      <c r="A25" s="27" t="s">
        <v>54</v>
      </c>
      <c r="B25" s="27" t="s">
        <v>89</v>
      </c>
      <c r="I25" s="28" t="s">
        <v>90</v>
      </c>
    </row>
    <row r="26" spans="1:13" x14ac:dyDescent="0.25">
      <c r="A26" s="29"/>
      <c r="B26" s="29" t="s">
        <v>84</v>
      </c>
      <c r="C26" s="29" t="s">
        <v>85</v>
      </c>
      <c r="D26" s="29" t="s">
        <v>86</v>
      </c>
      <c r="E26" s="29" t="s">
        <v>87</v>
      </c>
      <c r="F26" s="29" t="s">
        <v>91</v>
      </c>
      <c r="G26" s="29" t="s">
        <v>92</v>
      </c>
      <c r="H26" s="29"/>
      <c r="I26" s="29" t="s">
        <v>93</v>
      </c>
      <c r="J26" s="29" t="s">
        <v>94</v>
      </c>
      <c r="K26" s="29"/>
      <c r="L26" s="29" t="s">
        <v>91</v>
      </c>
      <c r="M26" s="29" t="s">
        <v>95</v>
      </c>
    </row>
    <row r="27" spans="1:13" x14ac:dyDescent="0.25">
      <c r="B27" s="22">
        <f>I27*1233.48/1000000</f>
        <v>0</v>
      </c>
      <c r="C27" s="22">
        <f t="shared" ref="C27:C40" si="2">J27*0.3048</f>
        <v>1690.4208000000001</v>
      </c>
      <c r="D27" s="22">
        <v>0</v>
      </c>
      <c r="E27" s="22">
        <f>(B28-B27)/(C28-C27)*2*1000000</f>
        <v>19078.008998875132</v>
      </c>
      <c r="F27" s="22" t="s">
        <v>19</v>
      </c>
      <c r="G27" s="22">
        <f>M27*0.3048</f>
        <v>0</v>
      </c>
      <c r="I27" s="22">
        <v>0</v>
      </c>
      <c r="J27" s="22">
        <v>5546</v>
      </c>
      <c r="L27" s="22" t="s">
        <v>19</v>
      </c>
      <c r="M27" s="22">
        <v>0</v>
      </c>
    </row>
    <row r="28" spans="1:13" x14ac:dyDescent="0.25">
      <c r="B28" s="22">
        <f t="shared" ref="B28:B40" si="3">I28*1233.48/1000000</f>
        <v>4.0704840000000006E-2</v>
      </c>
      <c r="C28" s="22">
        <f t="shared" si="2"/>
        <v>1694.6880000000001</v>
      </c>
      <c r="D28" s="22">
        <f>(E27-D27)/1000000</f>
        <v>1.9078008998875132E-2</v>
      </c>
      <c r="E28" s="22">
        <f t="shared" ref="E28:E40" si="4">(B29-B28)/(C29-C28)*2*1000000</f>
        <v>142044.44881889754</v>
      </c>
      <c r="F28" s="22" t="s">
        <v>20</v>
      </c>
      <c r="G28" s="22">
        <f t="shared" ref="G28:G38" si="5">M28*0.3048</f>
        <v>0</v>
      </c>
      <c r="I28" s="22">
        <v>33</v>
      </c>
      <c r="J28" s="22">
        <v>5560</v>
      </c>
      <c r="L28" s="22" t="s">
        <v>20</v>
      </c>
      <c r="M28" s="22">
        <v>0</v>
      </c>
    </row>
    <row r="29" spans="1:13" x14ac:dyDescent="0.25">
      <c r="B29" s="22">
        <f t="shared" si="3"/>
        <v>0.47365632000000002</v>
      </c>
      <c r="C29" s="22">
        <f t="shared" si="2"/>
        <v>1700.7840000000001</v>
      </c>
      <c r="D29" s="22">
        <f t="shared" ref="D29:D40" si="6">(E28-D28)/1000000</f>
        <v>0.14204442974088854</v>
      </c>
      <c r="E29" s="22">
        <f t="shared" si="4"/>
        <v>297848.18897637783</v>
      </c>
      <c r="F29" s="22" t="s">
        <v>21</v>
      </c>
      <c r="G29" s="22">
        <f t="shared" si="5"/>
        <v>0</v>
      </c>
      <c r="I29" s="22">
        <v>384</v>
      </c>
      <c r="J29" s="22">
        <v>5580</v>
      </c>
      <c r="L29" s="22" t="s">
        <v>21</v>
      </c>
      <c r="M29" s="22">
        <v>0</v>
      </c>
    </row>
    <row r="30" spans="1:13" x14ac:dyDescent="0.25">
      <c r="B30" s="22">
        <f t="shared" si="3"/>
        <v>1.3814976000000001</v>
      </c>
      <c r="C30" s="22">
        <f t="shared" si="2"/>
        <v>1706.88</v>
      </c>
      <c r="D30" s="22">
        <f t="shared" si="6"/>
        <v>0.29784804693194811</v>
      </c>
      <c r="E30" s="22">
        <f t="shared" si="4"/>
        <v>475909.60629921238</v>
      </c>
      <c r="F30" s="22" t="s">
        <v>22</v>
      </c>
      <c r="G30" s="22">
        <f t="shared" si="5"/>
        <v>3.0480000000000004E-2</v>
      </c>
      <c r="I30" s="22">
        <v>1120</v>
      </c>
      <c r="J30" s="22">
        <v>5600</v>
      </c>
      <c r="L30" s="22" t="s">
        <v>22</v>
      </c>
      <c r="M30" s="22">
        <v>0.1</v>
      </c>
    </row>
    <row r="31" spans="1:13" x14ac:dyDescent="0.25">
      <c r="B31" s="22">
        <f t="shared" si="3"/>
        <v>2.8320700800000003</v>
      </c>
      <c r="C31" s="22">
        <f t="shared" si="2"/>
        <v>1712.9760000000001</v>
      </c>
      <c r="D31" s="22">
        <f t="shared" si="6"/>
        <v>0.47590930845116547</v>
      </c>
      <c r="E31" s="22">
        <f t="shared" si="4"/>
        <v>698486.37795275543</v>
      </c>
      <c r="F31" s="22" t="s">
        <v>23</v>
      </c>
      <c r="G31" s="22">
        <f t="shared" si="5"/>
        <v>0.12192000000000001</v>
      </c>
      <c r="I31" s="22">
        <v>2296</v>
      </c>
      <c r="J31" s="22">
        <v>5620</v>
      </c>
      <c r="L31" s="22" t="s">
        <v>23</v>
      </c>
      <c r="M31" s="22">
        <v>0.4</v>
      </c>
    </row>
    <row r="32" spans="1:13" x14ac:dyDescent="0.25">
      <c r="B32" s="22">
        <f t="shared" si="3"/>
        <v>4.9610565600000003</v>
      </c>
      <c r="C32" s="22">
        <f t="shared" si="2"/>
        <v>1719.0720000000001</v>
      </c>
      <c r="D32" s="22">
        <f t="shared" si="6"/>
        <v>0.69848590204344696</v>
      </c>
      <c r="E32" s="22">
        <f t="shared" si="4"/>
        <v>985812.75590551109</v>
      </c>
      <c r="F32" s="22" t="s">
        <v>24</v>
      </c>
      <c r="G32" s="22">
        <f t="shared" si="5"/>
        <v>0.15240000000000001</v>
      </c>
      <c r="I32" s="22">
        <v>4022</v>
      </c>
      <c r="J32" s="22">
        <v>5640</v>
      </c>
      <c r="L32" s="22" t="s">
        <v>24</v>
      </c>
      <c r="M32" s="22">
        <v>0.5</v>
      </c>
    </row>
    <row r="33" spans="1:13" x14ac:dyDescent="0.25">
      <c r="B33" s="22">
        <f t="shared" si="3"/>
        <v>7.96581384</v>
      </c>
      <c r="C33" s="22">
        <f t="shared" si="2"/>
        <v>1725.1680000000001</v>
      </c>
      <c r="D33" s="22">
        <f t="shared" si="6"/>
        <v>0.98581205741960909</v>
      </c>
      <c r="E33" s="22">
        <f t="shared" si="4"/>
        <v>1573415.4330708655</v>
      </c>
      <c r="F33" s="22" t="s">
        <v>25</v>
      </c>
      <c r="G33" s="22">
        <f t="shared" si="5"/>
        <v>0.18288000000000001</v>
      </c>
      <c r="I33" s="22">
        <v>6458</v>
      </c>
      <c r="J33" s="22">
        <v>5660</v>
      </c>
      <c r="L33" s="22" t="s">
        <v>25</v>
      </c>
      <c r="M33" s="22">
        <v>0.6</v>
      </c>
    </row>
    <row r="34" spans="1:13" x14ac:dyDescent="0.25">
      <c r="B34" s="22">
        <f t="shared" si="3"/>
        <v>12.76158408</v>
      </c>
      <c r="C34" s="22">
        <f t="shared" si="2"/>
        <v>1731.2640000000001</v>
      </c>
      <c r="D34" s="22">
        <f t="shared" si="6"/>
        <v>1.5734144472588079</v>
      </c>
      <c r="E34" s="22">
        <f t="shared" si="4"/>
        <v>2167088.3858267707</v>
      </c>
      <c r="F34" s="22" t="s">
        <v>26</v>
      </c>
      <c r="G34" s="22">
        <f t="shared" si="5"/>
        <v>0.15240000000000001</v>
      </c>
      <c r="I34" s="22">
        <v>10346</v>
      </c>
      <c r="J34" s="22">
        <v>5680</v>
      </c>
      <c r="L34" s="22" t="s">
        <v>26</v>
      </c>
      <c r="M34" s="22">
        <v>0.5</v>
      </c>
    </row>
    <row r="35" spans="1:13" x14ac:dyDescent="0.25">
      <c r="B35" s="22">
        <f t="shared" si="3"/>
        <v>19.366869480000002</v>
      </c>
      <c r="C35" s="22">
        <f t="shared" si="2"/>
        <v>1737.3600000000001</v>
      </c>
      <c r="D35" s="22">
        <f t="shared" si="6"/>
        <v>2.1670868124123235</v>
      </c>
      <c r="E35" s="22">
        <f t="shared" si="4"/>
        <v>2838865.5511810998</v>
      </c>
      <c r="F35" s="22" t="s">
        <v>27</v>
      </c>
      <c r="G35" s="22">
        <f t="shared" si="5"/>
        <v>9.1440000000000007E-2</v>
      </c>
      <c r="I35" s="22">
        <v>15701</v>
      </c>
      <c r="J35" s="22">
        <v>5700</v>
      </c>
      <c r="L35" s="22" t="s">
        <v>27</v>
      </c>
      <c r="M35" s="22">
        <v>0.3</v>
      </c>
    </row>
    <row r="36" spans="1:13" x14ac:dyDescent="0.25">
      <c r="B36" s="22">
        <f t="shared" si="3"/>
        <v>28.01973168</v>
      </c>
      <c r="C36" s="22">
        <f t="shared" si="2"/>
        <v>1743.4560000000001</v>
      </c>
      <c r="D36" s="22">
        <f t="shared" si="6"/>
        <v>2.8388633840942878</v>
      </c>
      <c r="E36" s="22">
        <f t="shared" si="4"/>
        <v>3569726.7322834623</v>
      </c>
      <c r="F36" s="22" t="s">
        <v>28</v>
      </c>
      <c r="G36" s="22">
        <f t="shared" si="5"/>
        <v>9.1440000000000007E-2</v>
      </c>
      <c r="I36" s="22">
        <v>22716</v>
      </c>
      <c r="J36" s="22">
        <v>5720</v>
      </c>
      <c r="L36" s="22" t="s">
        <v>28</v>
      </c>
      <c r="M36" s="22">
        <v>0.3</v>
      </c>
    </row>
    <row r="37" spans="1:13" x14ac:dyDescent="0.25">
      <c r="B37" s="22">
        <f t="shared" si="3"/>
        <v>38.90025876</v>
      </c>
      <c r="C37" s="22">
        <f t="shared" si="2"/>
        <v>1749.5520000000001</v>
      </c>
      <c r="D37" s="22">
        <f t="shared" si="6"/>
        <v>3.5697238934200781</v>
      </c>
      <c r="E37" s="22">
        <f t="shared" si="4"/>
        <v>4366146.8897637799</v>
      </c>
      <c r="F37" s="22" t="s">
        <v>29</v>
      </c>
      <c r="G37" s="22">
        <f t="shared" si="5"/>
        <v>0</v>
      </c>
      <c r="I37" s="22">
        <v>31537</v>
      </c>
      <c r="J37" s="22">
        <v>5740</v>
      </c>
      <c r="L37" s="22" t="s">
        <v>29</v>
      </c>
      <c r="M37" s="22">
        <v>0</v>
      </c>
    </row>
    <row r="38" spans="1:13" x14ac:dyDescent="0.25">
      <c r="B38" s="22">
        <f t="shared" si="3"/>
        <v>52.208274480000007</v>
      </c>
      <c r="C38" s="22">
        <f t="shared" si="2"/>
        <v>1755.6480000000001</v>
      </c>
      <c r="D38" s="22">
        <f t="shared" si="6"/>
        <v>4.3661433200398871</v>
      </c>
      <c r="E38" s="22">
        <f t="shared" si="4"/>
        <v>5181991.929133852</v>
      </c>
      <c r="F38" s="22" t="s">
        <v>30</v>
      </c>
      <c r="G38" s="22">
        <f t="shared" si="5"/>
        <v>0</v>
      </c>
      <c r="I38" s="22">
        <v>42326</v>
      </c>
      <c r="J38" s="22">
        <v>5760</v>
      </c>
      <c r="L38" s="22" t="s">
        <v>30</v>
      </c>
      <c r="M38" s="22">
        <v>0</v>
      </c>
    </row>
    <row r="39" spans="1:13" x14ac:dyDescent="0.25">
      <c r="B39" s="22">
        <f t="shared" si="3"/>
        <v>68.002985879999997</v>
      </c>
      <c r="C39" s="22">
        <f t="shared" si="2"/>
        <v>1761.7440000000001</v>
      </c>
      <c r="D39" s="22">
        <f t="shared" si="6"/>
        <v>5.1819875629905319</v>
      </c>
      <c r="E39" s="22">
        <f t="shared" si="4"/>
        <v>6052064.7637795247</v>
      </c>
      <c r="I39" s="22">
        <v>55131</v>
      </c>
      <c r="J39" s="22">
        <v>5780</v>
      </c>
    </row>
    <row r="40" spans="1:13" x14ac:dyDescent="0.25">
      <c r="B40" s="22">
        <f t="shared" si="3"/>
        <v>86.449679279999998</v>
      </c>
      <c r="C40" s="22">
        <f t="shared" si="2"/>
        <v>1767.8400000000001</v>
      </c>
      <c r="D40" s="22">
        <f t="shared" si="6"/>
        <v>6.0520595817919611</v>
      </c>
      <c r="E40" s="22">
        <f t="shared" si="4"/>
        <v>97802.605756177029</v>
      </c>
      <c r="I40" s="22">
        <v>70086</v>
      </c>
      <c r="J40" s="22">
        <v>5800</v>
      </c>
    </row>
    <row r="45" spans="1:13" x14ac:dyDescent="0.25">
      <c r="A45" s="27" t="s">
        <v>34</v>
      </c>
      <c r="B45" s="27" t="s">
        <v>96</v>
      </c>
      <c r="I45" s="28" t="s">
        <v>90</v>
      </c>
    </row>
    <row r="46" spans="1:13" x14ac:dyDescent="0.25">
      <c r="A46" s="29"/>
      <c r="B46" s="29" t="s">
        <v>84</v>
      </c>
      <c r="C46" s="29" t="s">
        <v>85</v>
      </c>
      <c r="D46" s="29" t="s">
        <v>86</v>
      </c>
      <c r="E46" s="29" t="s">
        <v>87</v>
      </c>
      <c r="F46" s="29" t="s">
        <v>91</v>
      </c>
      <c r="G46" s="29" t="s">
        <v>92</v>
      </c>
      <c r="H46" s="29"/>
      <c r="I46" s="29" t="s">
        <v>93</v>
      </c>
      <c r="J46" s="29" t="s">
        <v>94</v>
      </c>
      <c r="K46" s="29"/>
      <c r="L46" s="29" t="s">
        <v>91</v>
      </c>
      <c r="M46" s="29" t="s">
        <v>95</v>
      </c>
    </row>
    <row r="47" spans="1:13" x14ac:dyDescent="0.25">
      <c r="B47" s="22">
        <f>I47*1233.48/1000000</f>
        <v>0</v>
      </c>
      <c r="C47" s="22">
        <f t="shared" ref="C47:C53" si="7">J47*0.3048</f>
        <v>1284.1224</v>
      </c>
      <c r="D47" s="22">
        <v>0</v>
      </c>
      <c r="E47" s="22">
        <f>(B48-B47)/(C48-C47)*2*1000000</f>
        <v>3570750.3473829674</v>
      </c>
      <c r="F47" s="22" t="s">
        <v>19</v>
      </c>
      <c r="G47" s="22">
        <f>M47*0.3048</f>
        <v>0</v>
      </c>
      <c r="I47" s="22">
        <v>0</v>
      </c>
      <c r="J47" s="22">
        <v>4213</v>
      </c>
      <c r="L47" s="22" t="s">
        <v>19</v>
      </c>
      <c r="M47" s="22">
        <v>0</v>
      </c>
    </row>
    <row r="48" spans="1:13" x14ac:dyDescent="0.25">
      <c r="B48" s="22">
        <f t="shared" ref="B48:B53" si="8">I48*1233.48/1000000</f>
        <v>9.2510999999999992</v>
      </c>
      <c r="C48" s="22">
        <f t="shared" si="7"/>
        <v>1289.3040000000001</v>
      </c>
      <c r="D48" s="22">
        <f t="shared" ref="D48:D53" si="9">(E47-D47)/1000000</f>
        <v>3.5707503473829671</v>
      </c>
      <c r="E48" s="22">
        <f t="shared" ref="E48:E53" si="10">(B49-B48)/(C49-C48)*2*1000000</f>
        <v>11128838.582677158</v>
      </c>
      <c r="F48" s="22" t="s">
        <v>20</v>
      </c>
      <c r="G48" s="22">
        <f t="shared" ref="G48:G58" si="11">M48*0.3048</f>
        <v>0</v>
      </c>
      <c r="I48" s="22">
        <v>7500</v>
      </c>
      <c r="J48" s="22">
        <v>4230</v>
      </c>
      <c r="L48" s="22" t="s">
        <v>20</v>
      </c>
      <c r="M48" s="22">
        <v>0</v>
      </c>
    </row>
    <row r="49" spans="1:13" x14ac:dyDescent="0.25">
      <c r="B49" s="22">
        <f t="shared" si="8"/>
        <v>26.211449999999999</v>
      </c>
      <c r="C49" s="22">
        <f t="shared" si="7"/>
        <v>1292.3520000000001</v>
      </c>
      <c r="D49" s="22">
        <f t="shared" si="9"/>
        <v>11.128835011926808</v>
      </c>
      <c r="E49" s="22">
        <f t="shared" si="10"/>
        <v>17199114.173228335</v>
      </c>
      <c r="F49" s="22" t="s">
        <v>21</v>
      </c>
      <c r="G49" s="22">
        <f t="shared" si="11"/>
        <v>0</v>
      </c>
      <c r="I49" s="22">
        <v>21250</v>
      </c>
      <c r="J49" s="22">
        <v>4240</v>
      </c>
      <c r="L49" s="22" t="s">
        <v>21</v>
      </c>
      <c r="M49" s="22">
        <v>0</v>
      </c>
    </row>
    <row r="50" spans="1:13" x14ac:dyDescent="0.25">
      <c r="B50" s="22">
        <f t="shared" si="8"/>
        <v>52.422899999999998</v>
      </c>
      <c r="C50" s="22">
        <f t="shared" si="7"/>
        <v>1295.4000000000001</v>
      </c>
      <c r="D50" s="22">
        <f t="shared" si="9"/>
        <v>17.199103044393322</v>
      </c>
      <c r="E50" s="22">
        <f t="shared" si="10"/>
        <v>22257677.165354315</v>
      </c>
      <c r="F50" s="22" t="s">
        <v>22</v>
      </c>
      <c r="G50" s="22">
        <f t="shared" si="11"/>
        <v>3.0480000000000004E-2</v>
      </c>
      <c r="I50" s="22">
        <v>42500</v>
      </c>
      <c r="J50" s="22">
        <v>4250</v>
      </c>
      <c r="L50" s="22" t="s">
        <v>22</v>
      </c>
      <c r="M50" s="22">
        <v>0.1</v>
      </c>
    </row>
    <row r="51" spans="1:13" x14ac:dyDescent="0.25">
      <c r="B51" s="22">
        <f t="shared" si="8"/>
        <v>86.343599999999995</v>
      </c>
      <c r="C51" s="22">
        <f t="shared" si="7"/>
        <v>1298.4480000000001</v>
      </c>
      <c r="D51" s="22">
        <f t="shared" si="9"/>
        <v>22.257659966251268</v>
      </c>
      <c r="E51" s="22">
        <f t="shared" si="10"/>
        <v>25292814.960629907</v>
      </c>
      <c r="F51" s="22" t="s">
        <v>23</v>
      </c>
      <c r="G51" s="22">
        <f t="shared" si="11"/>
        <v>0.12192000000000001</v>
      </c>
      <c r="I51" s="22">
        <v>70000</v>
      </c>
      <c r="J51" s="22">
        <v>4260</v>
      </c>
      <c r="L51" s="22" t="s">
        <v>23</v>
      </c>
      <c r="M51" s="22">
        <v>0.4</v>
      </c>
    </row>
    <row r="52" spans="1:13" x14ac:dyDescent="0.25">
      <c r="B52" s="22">
        <f t="shared" si="8"/>
        <v>117.1806</v>
      </c>
      <c r="C52" s="22">
        <f t="shared" si="7"/>
        <v>1300.8864000000001</v>
      </c>
      <c r="D52" s="22">
        <f t="shared" si="9"/>
        <v>25.292792702969937</v>
      </c>
      <c r="E52" s="22">
        <f t="shared" si="10"/>
        <v>28906074.240721423</v>
      </c>
      <c r="F52" s="22" t="s">
        <v>24</v>
      </c>
      <c r="G52" s="22">
        <f t="shared" si="11"/>
        <v>0.15240000000000001</v>
      </c>
      <c r="I52" s="22">
        <v>95000</v>
      </c>
      <c r="J52" s="22">
        <v>4268</v>
      </c>
      <c r="L52" s="22" t="s">
        <v>24</v>
      </c>
      <c r="M52" s="22">
        <v>0.5</v>
      </c>
    </row>
    <row r="53" spans="1:13" x14ac:dyDescent="0.25">
      <c r="B53" s="22">
        <f t="shared" si="8"/>
        <v>148.01759999999999</v>
      </c>
      <c r="C53" s="22">
        <f t="shared" si="7"/>
        <v>1303.02</v>
      </c>
      <c r="D53" s="22">
        <f t="shared" si="9"/>
        <v>28.906048947928721</v>
      </c>
      <c r="E53" s="22">
        <f t="shared" si="10"/>
        <v>227191.60104986874</v>
      </c>
      <c r="F53" s="22" t="s">
        <v>25</v>
      </c>
      <c r="G53" s="22">
        <f t="shared" si="11"/>
        <v>0.18288000000000001</v>
      </c>
      <c r="I53" s="22">
        <v>120000</v>
      </c>
      <c r="J53" s="22">
        <v>4275</v>
      </c>
      <c r="L53" s="22" t="s">
        <v>25</v>
      </c>
      <c r="M53" s="22">
        <v>0.6</v>
      </c>
    </row>
    <row r="54" spans="1:13" x14ac:dyDescent="0.25">
      <c r="F54" s="22" t="s">
        <v>26</v>
      </c>
      <c r="G54" s="22">
        <f t="shared" si="11"/>
        <v>0.15240000000000001</v>
      </c>
      <c r="L54" s="22" t="s">
        <v>26</v>
      </c>
      <c r="M54" s="22">
        <v>0.5</v>
      </c>
    </row>
    <row r="55" spans="1:13" x14ac:dyDescent="0.25">
      <c r="F55" s="22" t="s">
        <v>27</v>
      </c>
      <c r="G55" s="22">
        <f t="shared" si="11"/>
        <v>9.1440000000000007E-2</v>
      </c>
      <c r="L55" s="22" t="s">
        <v>27</v>
      </c>
      <c r="M55" s="22">
        <v>0.3</v>
      </c>
    </row>
    <row r="56" spans="1:13" x14ac:dyDescent="0.25">
      <c r="F56" s="22" t="s">
        <v>28</v>
      </c>
      <c r="G56" s="22">
        <f t="shared" si="11"/>
        <v>9.1440000000000007E-2</v>
      </c>
      <c r="L56" s="22" t="s">
        <v>28</v>
      </c>
      <c r="M56" s="22">
        <v>0.3</v>
      </c>
    </row>
    <row r="57" spans="1:13" x14ac:dyDescent="0.25">
      <c r="F57" s="22" t="s">
        <v>29</v>
      </c>
      <c r="G57" s="22">
        <f t="shared" si="11"/>
        <v>0</v>
      </c>
      <c r="L57" s="22" t="s">
        <v>29</v>
      </c>
      <c r="M57" s="22">
        <v>0</v>
      </c>
    </row>
    <row r="58" spans="1:13" x14ac:dyDescent="0.25">
      <c r="F58" s="22" t="s">
        <v>30</v>
      </c>
      <c r="G58" s="22">
        <f t="shared" si="11"/>
        <v>0</v>
      </c>
      <c r="L58" s="22" t="s">
        <v>30</v>
      </c>
      <c r="M58" s="22">
        <v>0</v>
      </c>
    </row>
    <row r="62" spans="1:13" x14ac:dyDescent="0.25">
      <c r="A62" s="27" t="s">
        <v>31</v>
      </c>
      <c r="B62" s="27" t="s">
        <v>97</v>
      </c>
      <c r="I62" s="28" t="s">
        <v>90</v>
      </c>
    </row>
    <row r="63" spans="1:13" x14ac:dyDescent="0.25">
      <c r="A63" s="29"/>
      <c r="B63" s="29" t="s">
        <v>84</v>
      </c>
      <c r="C63" s="29" t="s">
        <v>85</v>
      </c>
      <c r="D63" s="29" t="s">
        <v>86</v>
      </c>
      <c r="E63" s="29" t="s">
        <v>87</v>
      </c>
      <c r="F63" s="29" t="s">
        <v>91</v>
      </c>
      <c r="G63" s="29" t="s">
        <v>92</v>
      </c>
      <c r="H63" s="29"/>
      <c r="I63" s="29" t="s">
        <v>93</v>
      </c>
      <c r="J63" s="29" t="s">
        <v>94</v>
      </c>
      <c r="K63" s="29"/>
      <c r="L63" s="29" t="s">
        <v>91</v>
      </c>
      <c r="M63" s="29" t="s">
        <v>95</v>
      </c>
    </row>
    <row r="64" spans="1:13" x14ac:dyDescent="0.25">
      <c r="B64" s="22">
        <f>(I64*1233.48)/1000000</f>
        <v>0</v>
      </c>
      <c r="C64" s="22">
        <f t="shared" ref="C64:C72" si="12">J64*0.3048</f>
        <v>13621.816800000001</v>
      </c>
      <c r="D64" s="22">
        <v>0</v>
      </c>
      <c r="E64" s="22">
        <f>(B65-B64)/(C65-C64)*2*1000000</f>
        <v>-985.17919494297439</v>
      </c>
      <c r="F64" s="22" t="s">
        <v>19</v>
      </c>
      <c r="G64" s="22">
        <f>M64*0.3048</f>
        <v>0</v>
      </c>
      <c r="I64" s="22">
        <v>0</v>
      </c>
      <c r="J64" s="22">
        <v>44691</v>
      </c>
      <c r="L64" s="22" t="s">
        <v>19</v>
      </c>
      <c r="M64" s="22">
        <v>0</v>
      </c>
    </row>
    <row r="65" spans="1:13" x14ac:dyDescent="0.25">
      <c r="B65" s="22">
        <f t="shared" ref="B65:B72" si="13">(I65*1233.48)/1000000</f>
        <v>5.9996467199999994</v>
      </c>
      <c r="C65" s="22">
        <f t="shared" si="12"/>
        <v>1442.0088000000001</v>
      </c>
      <c r="D65" s="22">
        <f>(E64-D64)/1000000</f>
        <v>-9.851791949429744E-4</v>
      </c>
      <c r="E65" s="22">
        <f t="shared" ref="E65:E72" si="14">(B66-B65)/(C66-C65)*2*1000000</f>
        <v>2258790.0157479965</v>
      </c>
      <c r="F65" s="22" t="s">
        <v>20</v>
      </c>
      <c r="G65" s="22">
        <f t="shared" ref="G65:G75" si="15">M65*0.3048</f>
        <v>0</v>
      </c>
      <c r="I65" s="22">
        <v>4864</v>
      </c>
      <c r="J65" s="22">
        <v>4731</v>
      </c>
      <c r="L65" s="22" t="s">
        <v>20</v>
      </c>
      <c r="M65" s="22">
        <v>0</v>
      </c>
    </row>
    <row r="66" spans="1:13" x14ac:dyDescent="0.25">
      <c r="B66" s="22">
        <f t="shared" si="13"/>
        <v>14.60563668</v>
      </c>
      <c r="C66" s="22">
        <f t="shared" si="12"/>
        <v>1449.6288000000002</v>
      </c>
      <c r="D66" s="22">
        <f t="shared" ref="D66:D72" si="16">(E65-D65)/1000000</f>
        <v>2.2587900167331756</v>
      </c>
      <c r="E66" s="22">
        <f t="shared" si="14"/>
        <v>3050030.2047244534</v>
      </c>
      <c r="F66" s="22" t="s">
        <v>21</v>
      </c>
      <c r="G66" s="22">
        <f t="shared" si="15"/>
        <v>0</v>
      </c>
      <c r="I66" s="22">
        <v>11841</v>
      </c>
      <c r="J66" s="22">
        <v>4756</v>
      </c>
      <c r="L66" s="22" t="s">
        <v>21</v>
      </c>
      <c r="M66" s="22">
        <v>0</v>
      </c>
    </row>
    <row r="67" spans="1:13" x14ac:dyDescent="0.25">
      <c r="B67" s="22">
        <f t="shared" si="13"/>
        <v>26.22625176</v>
      </c>
      <c r="C67" s="22">
        <f t="shared" si="12"/>
        <v>1457.2488000000001</v>
      </c>
      <c r="D67" s="22">
        <f t="shared" si="16"/>
        <v>3.0500279459344366</v>
      </c>
      <c r="E67" s="22">
        <f t="shared" si="14"/>
        <v>3739613.5118110781</v>
      </c>
      <c r="F67" s="22" t="s">
        <v>22</v>
      </c>
      <c r="G67" s="22">
        <f t="shared" si="15"/>
        <v>3.0480000000000004E-2</v>
      </c>
      <c r="I67" s="22">
        <v>21262</v>
      </c>
      <c r="J67" s="22">
        <v>4781</v>
      </c>
      <c r="L67" s="22" t="s">
        <v>22</v>
      </c>
      <c r="M67" s="22">
        <v>0.1</v>
      </c>
    </row>
    <row r="68" spans="1:13" x14ac:dyDescent="0.25">
      <c r="B68" s="22">
        <f t="shared" si="13"/>
        <v>40.474179240000005</v>
      </c>
      <c r="C68" s="22">
        <f t="shared" si="12"/>
        <v>1464.8688</v>
      </c>
      <c r="D68" s="22">
        <f t="shared" si="16"/>
        <v>3.7396104617831321</v>
      </c>
      <c r="E68" s="22">
        <f t="shared" si="14"/>
        <v>4421750.614173159</v>
      </c>
      <c r="F68" s="22" t="s">
        <v>23</v>
      </c>
      <c r="G68" s="22">
        <f t="shared" si="15"/>
        <v>0.12192000000000001</v>
      </c>
      <c r="I68" s="22">
        <v>32813</v>
      </c>
      <c r="J68" s="22">
        <v>4806</v>
      </c>
      <c r="L68" s="22" t="s">
        <v>23</v>
      </c>
      <c r="M68" s="22">
        <v>0.4</v>
      </c>
    </row>
    <row r="69" spans="1:13" x14ac:dyDescent="0.25">
      <c r="B69" s="22">
        <f t="shared" si="13"/>
        <v>57.321049080000002</v>
      </c>
      <c r="C69" s="22">
        <f t="shared" si="12"/>
        <v>1472.4888000000001</v>
      </c>
      <c r="D69" s="22">
        <f t="shared" si="16"/>
        <v>4.4217468745626975</v>
      </c>
      <c r="E69" s="22">
        <f t="shared" si="14"/>
        <v>5518932.6929134652</v>
      </c>
      <c r="F69" s="22" t="s">
        <v>24</v>
      </c>
      <c r="G69" s="22">
        <f t="shared" si="15"/>
        <v>0.15240000000000001</v>
      </c>
      <c r="I69" s="22">
        <v>46471</v>
      </c>
      <c r="J69" s="22">
        <v>4831</v>
      </c>
      <c r="L69" s="22" t="s">
        <v>24</v>
      </c>
      <c r="M69" s="22">
        <v>0.5</v>
      </c>
    </row>
    <row r="70" spans="1:13" x14ac:dyDescent="0.25">
      <c r="B70" s="22">
        <f t="shared" si="13"/>
        <v>78.348182640000005</v>
      </c>
      <c r="C70" s="22">
        <f t="shared" si="12"/>
        <v>1480.1088</v>
      </c>
      <c r="D70" s="22">
        <f t="shared" si="16"/>
        <v>5.5189282711665912</v>
      </c>
      <c r="E70" s="22">
        <f t="shared" si="14"/>
        <v>8608136.4094486833</v>
      </c>
      <c r="F70" s="22" t="s">
        <v>25</v>
      </c>
      <c r="G70" s="22">
        <f t="shared" si="15"/>
        <v>0.18288000000000001</v>
      </c>
      <c r="I70" s="22">
        <v>63518</v>
      </c>
      <c r="J70" s="22">
        <v>4856</v>
      </c>
      <c r="L70" s="22" t="s">
        <v>25</v>
      </c>
      <c r="M70" s="22">
        <v>0.6</v>
      </c>
    </row>
    <row r="71" spans="1:13" x14ac:dyDescent="0.25">
      <c r="B71" s="22">
        <f t="shared" si="13"/>
        <v>111.14518235999999</v>
      </c>
      <c r="C71" s="22">
        <f t="shared" si="12"/>
        <v>1487.7288000000001</v>
      </c>
      <c r="D71" s="22">
        <f t="shared" si="16"/>
        <v>8.6081308905204121</v>
      </c>
      <c r="E71" s="22">
        <f t="shared" si="14"/>
        <v>9929028.3779528979</v>
      </c>
      <c r="F71" s="22" t="s">
        <v>26</v>
      </c>
      <c r="G71" s="22">
        <f t="shared" si="15"/>
        <v>0.15240000000000001</v>
      </c>
      <c r="I71" s="22">
        <v>90107</v>
      </c>
      <c r="J71" s="22">
        <v>4881</v>
      </c>
      <c r="L71" s="22" t="s">
        <v>26</v>
      </c>
      <c r="M71" s="22">
        <v>0.5</v>
      </c>
    </row>
    <row r="72" spans="1:13" x14ac:dyDescent="0.25">
      <c r="B72" s="22">
        <f t="shared" si="13"/>
        <v>148.97478047999999</v>
      </c>
      <c r="C72" s="22">
        <f t="shared" si="12"/>
        <v>1495.3488</v>
      </c>
      <c r="D72" s="22">
        <f t="shared" si="16"/>
        <v>9.9290197698220073</v>
      </c>
      <c r="E72" s="22">
        <f t="shared" si="14"/>
        <v>199250.87776176367</v>
      </c>
      <c r="F72" s="22" t="s">
        <v>27</v>
      </c>
      <c r="G72" s="22">
        <f t="shared" si="15"/>
        <v>9.1440000000000007E-2</v>
      </c>
      <c r="I72" s="22">
        <v>120776</v>
      </c>
      <c r="J72" s="22">
        <v>4906</v>
      </c>
      <c r="L72" s="22" t="s">
        <v>27</v>
      </c>
      <c r="M72" s="22">
        <v>0.3</v>
      </c>
    </row>
    <row r="73" spans="1:13" x14ac:dyDescent="0.25">
      <c r="F73" s="22" t="s">
        <v>28</v>
      </c>
      <c r="G73" s="22">
        <f t="shared" si="15"/>
        <v>9.1440000000000007E-2</v>
      </c>
      <c r="L73" s="22" t="s">
        <v>28</v>
      </c>
      <c r="M73" s="22">
        <v>0.3</v>
      </c>
    </row>
    <row r="74" spans="1:13" x14ac:dyDescent="0.25">
      <c r="F74" s="22" t="s">
        <v>29</v>
      </c>
      <c r="G74" s="22">
        <f t="shared" si="15"/>
        <v>0</v>
      </c>
      <c r="L74" s="22" t="s">
        <v>29</v>
      </c>
      <c r="M74" s="22">
        <v>0</v>
      </c>
    </row>
    <row r="75" spans="1:13" x14ac:dyDescent="0.25">
      <c r="F75" s="22" t="s">
        <v>30</v>
      </c>
      <c r="G75" s="22">
        <f t="shared" si="15"/>
        <v>0</v>
      </c>
      <c r="L75" s="22" t="s">
        <v>30</v>
      </c>
      <c r="M75" s="22">
        <v>0</v>
      </c>
    </row>
    <row r="80" spans="1:13" x14ac:dyDescent="0.25">
      <c r="A80" s="27" t="s">
        <v>44</v>
      </c>
      <c r="B80" s="27" t="s">
        <v>98</v>
      </c>
      <c r="I80" s="28" t="s">
        <v>90</v>
      </c>
    </row>
    <row r="81" spans="1:15" x14ac:dyDescent="0.25">
      <c r="A81" s="29"/>
      <c r="B81" s="29" t="s">
        <v>100</v>
      </c>
      <c r="C81" s="29" t="s">
        <v>85</v>
      </c>
      <c r="D81" s="29" t="s">
        <v>101</v>
      </c>
      <c r="E81" s="29" t="s">
        <v>87</v>
      </c>
      <c r="F81" s="29" t="s">
        <v>91</v>
      </c>
      <c r="G81" s="29" t="s">
        <v>92</v>
      </c>
      <c r="H81" s="29"/>
      <c r="I81" s="29" t="s">
        <v>93</v>
      </c>
      <c r="J81" s="29" t="s">
        <v>94</v>
      </c>
      <c r="K81" s="29"/>
      <c r="L81" s="29" t="s">
        <v>91</v>
      </c>
      <c r="M81" s="29" t="s">
        <v>95</v>
      </c>
    </row>
    <row r="82" spans="1:15" x14ac:dyDescent="0.25">
      <c r="B82" s="22">
        <f>I82*1233.48/1000000</f>
        <v>0</v>
      </c>
      <c r="C82" s="22">
        <f t="shared" ref="C82:C88" si="17">J82*0.3048</f>
        <v>1284.1224</v>
      </c>
      <c r="D82" s="22">
        <v>0</v>
      </c>
      <c r="E82" s="22">
        <f>(B83-B82)/(C83-C82)*2*1000000</f>
        <v>3570750.3473829674</v>
      </c>
      <c r="F82" s="22" t="s">
        <v>19</v>
      </c>
      <c r="G82" s="22">
        <f>M82*0.3048</f>
        <v>0</v>
      </c>
      <c r="I82" s="22">
        <v>0</v>
      </c>
      <c r="J82" s="22">
        <v>4213</v>
      </c>
      <c r="L82" s="22" t="s">
        <v>19</v>
      </c>
      <c r="M82" s="22">
        <v>0</v>
      </c>
    </row>
    <row r="83" spans="1:15" x14ac:dyDescent="0.25">
      <c r="B83" s="22">
        <f t="shared" ref="B83:B88" si="18">I83*1233.48/1000000</f>
        <v>9.2510999999999992</v>
      </c>
      <c r="C83" s="22">
        <f t="shared" si="17"/>
        <v>1289.3040000000001</v>
      </c>
      <c r="D83" s="22">
        <f t="shared" ref="D83:D88" si="19">(E82-D82)/1000000</f>
        <v>3.5707503473829671</v>
      </c>
      <c r="E83" s="22">
        <f t="shared" ref="E83:E88" si="20">(B84-B83)/(C84-C83)*2*1000000</f>
        <v>11128838.582677158</v>
      </c>
      <c r="F83" s="22" t="s">
        <v>20</v>
      </c>
      <c r="G83" s="22">
        <f t="shared" ref="G83:G93" si="21">M83*0.3048</f>
        <v>0</v>
      </c>
      <c r="I83" s="22">
        <v>7500</v>
      </c>
      <c r="J83" s="22">
        <v>4230</v>
      </c>
      <c r="L83" s="22" t="s">
        <v>20</v>
      </c>
      <c r="M83" s="22">
        <v>0</v>
      </c>
    </row>
    <row r="84" spans="1:15" x14ac:dyDescent="0.25">
      <c r="B84" s="22">
        <f t="shared" si="18"/>
        <v>26.211449999999999</v>
      </c>
      <c r="C84" s="22">
        <f t="shared" si="17"/>
        <v>1292.3520000000001</v>
      </c>
      <c r="D84" s="22">
        <f t="shared" si="19"/>
        <v>11.128835011926808</v>
      </c>
      <c r="E84" s="22">
        <f t="shared" si="20"/>
        <v>17199114.173228335</v>
      </c>
      <c r="F84" s="22" t="s">
        <v>21</v>
      </c>
      <c r="G84" s="22">
        <f t="shared" si="21"/>
        <v>0</v>
      </c>
      <c r="I84" s="22">
        <v>21250</v>
      </c>
      <c r="J84" s="22">
        <v>4240</v>
      </c>
      <c r="L84" s="22" t="s">
        <v>21</v>
      </c>
      <c r="M84" s="22">
        <v>0</v>
      </c>
    </row>
    <row r="85" spans="1:15" x14ac:dyDescent="0.25">
      <c r="B85" s="22">
        <f t="shared" si="18"/>
        <v>52.422899999999998</v>
      </c>
      <c r="C85" s="22">
        <f t="shared" si="17"/>
        <v>1295.4000000000001</v>
      </c>
      <c r="D85" s="22">
        <f t="shared" si="19"/>
        <v>17.199103044393322</v>
      </c>
      <c r="E85" s="22">
        <f t="shared" si="20"/>
        <v>22257677.165354315</v>
      </c>
      <c r="F85" s="22" t="s">
        <v>22</v>
      </c>
      <c r="G85" s="22">
        <f t="shared" si="21"/>
        <v>3.0480000000000004E-2</v>
      </c>
      <c r="I85" s="22">
        <v>42500</v>
      </c>
      <c r="J85" s="22">
        <v>4250</v>
      </c>
      <c r="L85" s="22" t="s">
        <v>22</v>
      </c>
      <c r="M85" s="22">
        <v>0.1</v>
      </c>
    </row>
    <row r="86" spans="1:15" x14ac:dyDescent="0.25">
      <c r="B86" s="22">
        <f t="shared" si="18"/>
        <v>86.343599999999995</v>
      </c>
      <c r="C86" s="22">
        <f t="shared" si="17"/>
        <v>1298.4480000000001</v>
      </c>
      <c r="D86" s="22">
        <f t="shared" si="19"/>
        <v>22.257659966251268</v>
      </c>
      <c r="E86" s="22">
        <f t="shared" si="20"/>
        <v>25292814.960629907</v>
      </c>
      <c r="F86" s="22" t="s">
        <v>23</v>
      </c>
      <c r="G86" s="22">
        <f t="shared" si="21"/>
        <v>0.12192000000000001</v>
      </c>
      <c r="I86" s="22">
        <v>70000</v>
      </c>
      <c r="J86" s="22">
        <v>4260</v>
      </c>
      <c r="L86" s="22" t="s">
        <v>23</v>
      </c>
      <c r="M86" s="22">
        <v>0.4</v>
      </c>
    </row>
    <row r="87" spans="1:15" x14ac:dyDescent="0.25">
      <c r="B87" s="22">
        <f t="shared" si="18"/>
        <v>117.1806</v>
      </c>
      <c r="C87" s="22">
        <f t="shared" si="17"/>
        <v>1300.8864000000001</v>
      </c>
      <c r="D87" s="22">
        <f t="shared" si="19"/>
        <v>25.292792702969937</v>
      </c>
      <c r="E87" s="22">
        <f t="shared" si="20"/>
        <v>28906074.240721423</v>
      </c>
      <c r="F87" s="22" t="s">
        <v>24</v>
      </c>
      <c r="G87" s="22">
        <f t="shared" si="21"/>
        <v>0.15240000000000001</v>
      </c>
      <c r="I87" s="22">
        <v>95000</v>
      </c>
      <c r="J87" s="22">
        <v>4268</v>
      </c>
      <c r="L87" s="22" t="s">
        <v>24</v>
      </c>
      <c r="M87" s="22">
        <v>0.5</v>
      </c>
    </row>
    <row r="88" spans="1:15" x14ac:dyDescent="0.25">
      <c r="B88" s="22">
        <f t="shared" si="18"/>
        <v>148.01759999999999</v>
      </c>
      <c r="C88" s="22">
        <f t="shared" si="17"/>
        <v>1303.02</v>
      </c>
      <c r="D88" s="22">
        <f t="shared" si="19"/>
        <v>28.906048947928721</v>
      </c>
      <c r="E88" s="22">
        <f t="shared" si="20"/>
        <v>227191.60104986874</v>
      </c>
      <c r="F88" s="22" t="s">
        <v>25</v>
      </c>
      <c r="G88" s="22">
        <f t="shared" si="21"/>
        <v>0.18288000000000001</v>
      </c>
      <c r="I88" s="22">
        <v>120000</v>
      </c>
      <c r="J88" s="22">
        <v>4275</v>
      </c>
      <c r="L88" s="22" t="s">
        <v>25</v>
      </c>
      <c r="M88" s="22">
        <v>0.6</v>
      </c>
    </row>
    <row r="89" spans="1:15" x14ac:dyDescent="0.25">
      <c r="F89" s="22" t="s">
        <v>26</v>
      </c>
      <c r="G89" s="22">
        <f t="shared" si="21"/>
        <v>0.15240000000000001</v>
      </c>
      <c r="L89" s="22" t="s">
        <v>26</v>
      </c>
      <c r="M89" s="22">
        <v>0.5</v>
      </c>
    </row>
    <row r="90" spans="1:15" x14ac:dyDescent="0.25">
      <c r="F90" s="22" t="s">
        <v>27</v>
      </c>
      <c r="G90" s="22">
        <f t="shared" si="21"/>
        <v>9.1440000000000007E-2</v>
      </c>
      <c r="L90" s="22" t="s">
        <v>27</v>
      </c>
      <c r="M90" s="22">
        <v>0.3</v>
      </c>
    </row>
    <row r="91" spans="1:15" x14ac:dyDescent="0.25">
      <c r="F91" s="22" t="s">
        <v>28</v>
      </c>
      <c r="G91" s="22">
        <f t="shared" si="21"/>
        <v>9.1440000000000007E-2</v>
      </c>
      <c r="L91" s="22" t="s">
        <v>28</v>
      </c>
      <c r="M91" s="22">
        <v>0.3</v>
      </c>
    </row>
    <row r="92" spans="1:15" x14ac:dyDescent="0.25">
      <c r="F92" s="22" t="s">
        <v>29</v>
      </c>
      <c r="G92" s="22">
        <f t="shared" si="21"/>
        <v>0</v>
      </c>
      <c r="L92" s="22" t="s">
        <v>29</v>
      </c>
      <c r="M92" s="22">
        <v>0</v>
      </c>
    </row>
    <row r="93" spans="1:15" x14ac:dyDescent="0.25">
      <c r="F93" s="22" t="s">
        <v>30</v>
      </c>
      <c r="G93" s="22">
        <f t="shared" si="21"/>
        <v>0</v>
      </c>
      <c r="L93" s="22" t="s">
        <v>30</v>
      </c>
      <c r="M93" s="22">
        <v>0</v>
      </c>
    </row>
    <row r="96" spans="1:15" x14ac:dyDescent="0.25">
      <c r="A96" s="27" t="s">
        <v>10</v>
      </c>
      <c r="B96" s="27" t="s">
        <v>99</v>
      </c>
      <c r="I96" s="28" t="s">
        <v>90</v>
      </c>
      <c r="O96" s="22" t="s">
        <v>360</v>
      </c>
    </row>
    <row r="97" spans="1:17" ht="45" x14ac:dyDescent="0.25">
      <c r="A97" s="29"/>
      <c r="B97" s="29" t="s">
        <v>100</v>
      </c>
      <c r="C97" s="29" t="s">
        <v>85</v>
      </c>
      <c r="D97" s="29" t="s">
        <v>101</v>
      </c>
      <c r="E97" s="29" t="s">
        <v>87</v>
      </c>
      <c r="F97" s="29" t="s">
        <v>91</v>
      </c>
      <c r="G97" s="29" t="s">
        <v>92</v>
      </c>
      <c r="H97" s="29" t="s">
        <v>364</v>
      </c>
      <c r="I97" s="29" t="s">
        <v>93</v>
      </c>
      <c r="J97" s="29" t="s">
        <v>94</v>
      </c>
      <c r="K97" s="29"/>
      <c r="L97" s="29" t="s">
        <v>91</v>
      </c>
      <c r="M97" s="29" t="s">
        <v>95</v>
      </c>
      <c r="O97" s="61" t="s">
        <v>361</v>
      </c>
      <c r="P97" s="61" t="s">
        <v>362</v>
      </c>
      <c r="Q97" s="61" t="s">
        <v>363</v>
      </c>
    </row>
    <row r="98" spans="1:17" x14ac:dyDescent="0.25">
      <c r="B98" s="22">
        <f>Q98*0.00123348185532</f>
        <v>0</v>
      </c>
      <c r="C98" s="22">
        <f t="shared" ref="C98:C115" si="22">J98*0.3048</f>
        <v>1399.0320000000002</v>
      </c>
      <c r="D98" s="22">
        <v>0</v>
      </c>
      <c r="E98" s="22">
        <f>(B99-B98)/(C99-C98)*2*1000000</f>
        <v>105218.26849842514</v>
      </c>
      <c r="F98" s="22" t="s">
        <v>19</v>
      </c>
      <c r="G98" s="22">
        <f>M98*0.3048</f>
        <v>0</v>
      </c>
      <c r="H98" s="22">
        <f>P98*0.0040468564224</f>
        <v>4.0468564224000001E-3</v>
      </c>
      <c r="I98" s="22">
        <v>0</v>
      </c>
      <c r="J98" s="22">
        <v>4590</v>
      </c>
      <c r="L98" s="22" t="s">
        <v>19</v>
      </c>
      <c r="M98" s="22">
        <v>0</v>
      </c>
      <c r="O98" s="62">
        <v>4590</v>
      </c>
      <c r="P98" s="62">
        <v>1</v>
      </c>
      <c r="Q98" s="62">
        <v>0</v>
      </c>
    </row>
    <row r="99" spans="1:17" x14ac:dyDescent="0.25">
      <c r="B99" s="62">
        <f t="shared" ref="B99:B115" si="23">Q99*0.00123348185532</f>
        <v>0.1603526411916</v>
      </c>
      <c r="C99" s="22">
        <f t="shared" si="22"/>
        <v>1402.0800000000002</v>
      </c>
      <c r="D99" s="22">
        <f>(E98-D98)/1000000</f>
        <v>0.10521826849842514</v>
      </c>
      <c r="E99" s="22">
        <f t="shared" ref="E99:E115" si="24">(B100-B99)/(C100-C99)*2*1000000</f>
        <v>420063.70269755885</v>
      </c>
      <c r="F99" s="22" t="s">
        <v>20</v>
      </c>
      <c r="G99" s="22">
        <f t="shared" ref="G99:G109" si="25">M99*0.3048</f>
        <v>0</v>
      </c>
      <c r="H99" s="60">
        <f t="shared" ref="H99:H115" si="26">P99*0.0040468564224</f>
        <v>0.1052182669824</v>
      </c>
      <c r="I99" s="22">
        <v>130</v>
      </c>
      <c r="J99" s="22">
        <v>4600</v>
      </c>
      <c r="L99" s="22" t="s">
        <v>20</v>
      </c>
      <c r="M99" s="22">
        <v>0</v>
      </c>
      <c r="O99" s="62">
        <v>4600</v>
      </c>
      <c r="P99" s="62">
        <v>26</v>
      </c>
      <c r="Q99" s="62">
        <v>130</v>
      </c>
    </row>
    <row r="100" spans="1:17" x14ac:dyDescent="0.25">
      <c r="B100" s="62">
        <f t="shared" si="23"/>
        <v>0.80052972410267997</v>
      </c>
      <c r="C100" s="22">
        <f t="shared" si="22"/>
        <v>1405.1280000000002</v>
      </c>
      <c r="D100" s="22">
        <f t="shared" ref="D100:D115" si="27">(E99-D99)/1000000</f>
        <v>0.42006359747929034</v>
      </c>
      <c r="E100" s="22">
        <f t="shared" si="24"/>
        <v>882214.71279448771</v>
      </c>
      <c r="F100" s="22" t="s">
        <v>21</v>
      </c>
      <c r="G100" s="22">
        <f t="shared" si="25"/>
        <v>0</v>
      </c>
      <c r="H100" s="60">
        <f t="shared" si="26"/>
        <v>0.30756108810240002</v>
      </c>
      <c r="I100" s="22">
        <v>649</v>
      </c>
      <c r="J100" s="22">
        <v>4610</v>
      </c>
      <c r="L100" s="22" t="s">
        <v>21</v>
      </c>
      <c r="M100" s="22">
        <v>0</v>
      </c>
      <c r="O100" s="62">
        <v>4610</v>
      </c>
      <c r="P100" s="62">
        <v>76</v>
      </c>
      <c r="Q100" s="62">
        <v>649</v>
      </c>
    </row>
    <row r="101" spans="1:17" x14ac:dyDescent="0.25">
      <c r="B101" s="62">
        <f t="shared" si="23"/>
        <v>2.1450249464014801</v>
      </c>
      <c r="C101" s="22">
        <f>J101*0.3048</f>
        <v>1408.1760000000002</v>
      </c>
      <c r="D101" s="22">
        <f t="shared" si="27"/>
        <v>0.88221429273089025</v>
      </c>
      <c r="E101" s="22">
        <f t="shared" si="24"/>
        <v>1389690.5154753535</v>
      </c>
      <c r="F101" s="22" t="s">
        <v>22</v>
      </c>
      <c r="G101" s="22">
        <f t="shared" si="25"/>
        <v>3.0480000000000004E-2</v>
      </c>
      <c r="H101" s="60">
        <f t="shared" si="26"/>
        <v>0.57465361198080001</v>
      </c>
      <c r="I101" s="22">
        <v>1739</v>
      </c>
      <c r="J101" s="22">
        <v>4620</v>
      </c>
      <c r="L101" s="22" t="s">
        <v>22</v>
      </c>
      <c r="M101" s="22">
        <v>0.1</v>
      </c>
      <c r="O101" s="62">
        <v>4620</v>
      </c>
      <c r="P101" s="62">
        <v>142</v>
      </c>
      <c r="Q101" s="62">
        <v>1739</v>
      </c>
    </row>
    <row r="102" spans="1:17" x14ac:dyDescent="0.25">
      <c r="B102" s="62">
        <f t="shared" si="23"/>
        <v>4.2629132919859201</v>
      </c>
      <c r="C102" s="22">
        <f t="shared" si="22"/>
        <v>1411.2240000000002</v>
      </c>
      <c r="D102" s="22">
        <f t="shared" si="27"/>
        <v>1.3896896332610609</v>
      </c>
      <c r="E102" s="22">
        <f t="shared" si="24"/>
        <v>2008050.1857276363</v>
      </c>
      <c r="F102" s="22" t="s">
        <v>23</v>
      </c>
      <c r="G102" s="22">
        <f t="shared" si="25"/>
        <v>0.12192000000000001</v>
      </c>
      <c r="H102" s="60">
        <f t="shared" si="26"/>
        <v>0.82960556659200002</v>
      </c>
      <c r="I102" s="22">
        <v>3456</v>
      </c>
      <c r="J102" s="22">
        <v>4630</v>
      </c>
      <c r="L102" s="22" t="s">
        <v>23</v>
      </c>
      <c r="M102" s="22">
        <v>0.4</v>
      </c>
      <c r="O102" s="62">
        <v>4630</v>
      </c>
      <c r="P102" s="62">
        <v>205</v>
      </c>
      <c r="Q102" s="62">
        <v>3456</v>
      </c>
    </row>
    <row r="103" spans="1:17" x14ac:dyDescent="0.25">
      <c r="B103" s="62">
        <f t="shared" si="23"/>
        <v>7.3231817750348398</v>
      </c>
      <c r="C103" s="22">
        <f t="shared" si="22"/>
        <v>1414.2720000000002</v>
      </c>
      <c r="D103" s="22">
        <f t="shared" si="27"/>
        <v>2.0080487960380031</v>
      </c>
      <c r="E103" s="22">
        <f t="shared" si="24"/>
        <v>2670115.9059715727</v>
      </c>
      <c r="F103" s="22" t="s">
        <v>24</v>
      </c>
      <c r="G103" s="22">
        <f t="shared" si="25"/>
        <v>0.15240000000000001</v>
      </c>
      <c r="H103" s="60">
        <f t="shared" si="26"/>
        <v>1.1776352189184001</v>
      </c>
      <c r="I103" s="22">
        <v>5937</v>
      </c>
      <c r="J103" s="22">
        <v>4640</v>
      </c>
      <c r="L103" s="22" t="s">
        <v>24</v>
      </c>
      <c r="M103" s="22">
        <v>0.5</v>
      </c>
      <c r="O103" s="62">
        <v>4640</v>
      </c>
      <c r="P103" s="62">
        <v>291</v>
      </c>
      <c r="Q103" s="62">
        <v>5937</v>
      </c>
    </row>
    <row r="104" spans="1:17" x14ac:dyDescent="0.25">
      <c r="B104" s="62">
        <f t="shared" si="23"/>
        <v>11.392438415735519</v>
      </c>
      <c r="C104" s="22">
        <f t="shared" si="22"/>
        <v>1417.3200000000002</v>
      </c>
      <c r="D104" s="22">
        <f t="shared" si="27"/>
        <v>2.6701138979227768</v>
      </c>
      <c r="E104" s="22">
        <f t="shared" si="24"/>
        <v>3213204.0456826761</v>
      </c>
      <c r="F104" s="22" t="s">
        <v>25</v>
      </c>
      <c r="G104" s="22">
        <f t="shared" si="25"/>
        <v>0.18288000000000001</v>
      </c>
      <c r="H104" s="60">
        <f t="shared" si="26"/>
        <v>1.4851963070208001</v>
      </c>
      <c r="I104" s="22">
        <v>9236</v>
      </c>
      <c r="J104" s="22">
        <v>4650</v>
      </c>
      <c r="L104" s="22" t="s">
        <v>25</v>
      </c>
      <c r="M104" s="22">
        <v>0.6</v>
      </c>
      <c r="O104" s="62">
        <v>4650</v>
      </c>
      <c r="P104" s="62">
        <v>367</v>
      </c>
      <c r="Q104" s="62">
        <v>9236</v>
      </c>
    </row>
    <row r="105" spans="1:17" x14ac:dyDescent="0.25">
      <c r="B105" s="62">
        <f t="shared" si="23"/>
        <v>16.289361381355921</v>
      </c>
      <c r="C105" s="22">
        <f t="shared" si="22"/>
        <v>1420.3680000000002</v>
      </c>
      <c r="D105" s="22">
        <f t="shared" si="27"/>
        <v>3.2132013755687781</v>
      </c>
      <c r="E105" s="22">
        <f t="shared" si="24"/>
        <v>3654311.4020799189</v>
      </c>
      <c r="F105" s="22" t="s">
        <v>26</v>
      </c>
      <c r="G105" s="22">
        <f t="shared" si="25"/>
        <v>0.15240000000000001</v>
      </c>
      <c r="H105" s="60">
        <f t="shared" si="26"/>
        <v>1.7280076923648</v>
      </c>
      <c r="I105" s="22">
        <v>13206</v>
      </c>
      <c r="J105" s="22">
        <v>4660</v>
      </c>
      <c r="L105" s="22" t="s">
        <v>26</v>
      </c>
      <c r="M105" s="22">
        <v>0.5</v>
      </c>
      <c r="O105" s="62">
        <v>4660</v>
      </c>
      <c r="P105" s="62">
        <v>427</v>
      </c>
      <c r="Q105" s="62">
        <v>13206</v>
      </c>
    </row>
    <row r="106" spans="1:17" x14ac:dyDescent="0.25">
      <c r="B106" s="62">
        <f t="shared" si="23"/>
        <v>21.85853195812572</v>
      </c>
      <c r="C106" s="22">
        <f t="shared" si="22"/>
        <v>1423.4160000000002</v>
      </c>
      <c r="D106" s="22">
        <f t="shared" si="27"/>
        <v>3.6543081888785434</v>
      </c>
      <c r="E106" s="22">
        <f t="shared" si="24"/>
        <v>3897122.7909224406</v>
      </c>
      <c r="F106" s="22" t="s">
        <v>27</v>
      </c>
      <c r="G106" s="22">
        <f t="shared" si="25"/>
        <v>9.1440000000000007E-2</v>
      </c>
      <c r="H106" s="60">
        <f t="shared" si="26"/>
        <v>1.9141630877952001</v>
      </c>
      <c r="I106" s="22">
        <v>17721</v>
      </c>
      <c r="J106" s="22">
        <v>4670</v>
      </c>
      <c r="L106" s="22" t="s">
        <v>27</v>
      </c>
      <c r="M106" s="22">
        <v>0.3</v>
      </c>
      <c r="O106" s="62">
        <v>4670</v>
      </c>
      <c r="P106" s="62">
        <v>473</v>
      </c>
      <c r="Q106" s="62">
        <v>17721</v>
      </c>
    </row>
    <row r="107" spans="1:17" x14ac:dyDescent="0.25">
      <c r="B107" s="62">
        <f t="shared" si="23"/>
        <v>23.046374984798881</v>
      </c>
      <c r="C107" s="22">
        <f t="shared" si="22"/>
        <v>1424.0256000000002</v>
      </c>
      <c r="D107" s="22">
        <f t="shared" si="27"/>
        <v>3.8971191366142519</v>
      </c>
      <c r="E107" s="22">
        <f t="shared" si="24"/>
        <v>3961872.4946137769</v>
      </c>
      <c r="F107" s="22" t="s">
        <v>28</v>
      </c>
      <c r="G107" s="22">
        <f t="shared" si="25"/>
        <v>9.1440000000000007E-2</v>
      </c>
      <c r="H107" s="60">
        <f t="shared" si="26"/>
        <v>1.9384442263296</v>
      </c>
      <c r="I107" s="22">
        <v>18684</v>
      </c>
      <c r="J107" s="22">
        <v>4672</v>
      </c>
      <c r="L107" s="22" t="s">
        <v>28</v>
      </c>
      <c r="M107" s="22">
        <v>0.3</v>
      </c>
      <c r="O107" s="62">
        <v>4672</v>
      </c>
      <c r="P107" s="62">
        <v>479</v>
      </c>
      <c r="Q107" s="62">
        <v>18684</v>
      </c>
    </row>
    <row r="108" spans="1:17" x14ac:dyDescent="0.25">
      <c r="B108" s="62">
        <f t="shared" si="23"/>
        <v>27.876689930232001</v>
      </c>
      <c r="C108" s="22">
        <f t="shared" si="22"/>
        <v>1426.4640000000002</v>
      </c>
      <c r="D108" s="22">
        <f t="shared" si="27"/>
        <v>3.9618685974946404</v>
      </c>
      <c r="E108" s="22">
        <f t="shared" si="24"/>
        <v>4451542.128779524</v>
      </c>
      <c r="F108" s="22" t="s">
        <v>29</v>
      </c>
      <c r="G108" s="22">
        <f t="shared" si="25"/>
        <v>0</v>
      </c>
      <c r="H108" s="60">
        <f t="shared" si="26"/>
        <v>2.0881779139584</v>
      </c>
      <c r="I108" s="22">
        <v>22600</v>
      </c>
      <c r="J108" s="22">
        <v>4680</v>
      </c>
      <c r="L108" s="22" t="s">
        <v>29</v>
      </c>
      <c r="M108" s="22">
        <v>0</v>
      </c>
      <c r="O108" s="62">
        <v>4680</v>
      </c>
      <c r="P108" s="62">
        <v>516</v>
      </c>
      <c r="Q108" s="62">
        <v>22600</v>
      </c>
    </row>
    <row r="109" spans="1:17" x14ac:dyDescent="0.25">
      <c r="B109" s="62">
        <f t="shared" si="23"/>
        <v>34.660840134491998</v>
      </c>
      <c r="C109" s="22">
        <f t="shared" si="22"/>
        <v>1429.5120000000002</v>
      </c>
      <c r="D109" s="22">
        <f t="shared" si="27"/>
        <v>4.4515381669109271</v>
      </c>
      <c r="E109" s="22">
        <f t="shared" si="24"/>
        <v>4856227.7768503902</v>
      </c>
      <c r="F109" s="22" t="s">
        <v>30</v>
      </c>
      <c r="G109" s="22">
        <f t="shared" si="25"/>
        <v>0</v>
      </c>
      <c r="H109" s="60">
        <f t="shared" si="26"/>
        <v>2.3148018736128</v>
      </c>
      <c r="I109" s="22">
        <v>28100</v>
      </c>
      <c r="J109" s="22">
        <v>4690</v>
      </c>
      <c r="L109" s="22" t="s">
        <v>30</v>
      </c>
      <c r="M109" s="22">
        <v>0</v>
      </c>
      <c r="O109" s="62">
        <v>4690</v>
      </c>
      <c r="P109" s="62">
        <v>572</v>
      </c>
      <c r="Q109" s="62">
        <v>28100</v>
      </c>
    </row>
    <row r="110" spans="1:17" x14ac:dyDescent="0.25">
      <c r="B110" s="62">
        <f t="shared" si="23"/>
        <v>42.061731266411996</v>
      </c>
      <c r="C110" s="22">
        <f t="shared" si="22"/>
        <v>1432.5600000000002</v>
      </c>
      <c r="D110" s="22">
        <f t="shared" si="27"/>
        <v>4.8562233253122233</v>
      </c>
      <c r="E110" s="22">
        <f t="shared" si="24"/>
        <v>5341850.5545354327</v>
      </c>
      <c r="H110" s="60">
        <f t="shared" si="26"/>
        <v>2.5454726896896003</v>
      </c>
      <c r="I110" s="22">
        <v>34100</v>
      </c>
      <c r="J110" s="22">
        <v>4700</v>
      </c>
      <c r="O110" s="62">
        <v>4700</v>
      </c>
      <c r="P110" s="62">
        <v>629</v>
      </c>
      <c r="Q110" s="62">
        <v>34100</v>
      </c>
    </row>
    <row r="111" spans="1:17" x14ac:dyDescent="0.25">
      <c r="B111" s="62">
        <f t="shared" si="23"/>
        <v>50.202711511524001</v>
      </c>
      <c r="C111" s="22">
        <f t="shared" si="22"/>
        <v>1435.6080000000002</v>
      </c>
      <c r="D111" s="22">
        <f t="shared" si="27"/>
        <v>5.3418456983121079</v>
      </c>
      <c r="E111" s="22">
        <f t="shared" si="24"/>
        <v>5827473.3322204668</v>
      </c>
      <c r="H111" s="60">
        <f t="shared" si="26"/>
        <v>2.8004246443008003</v>
      </c>
      <c r="I111" s="22">
        <v>40700</v>
      </c>
      <c r="J111" s="22">
        <v>4710</v>
      </c>
      <c r="O111" s="62">
        <v>4710</v>
      </c>
      <c r="P111" s="62">
        <v>692</v>
      </c>
      <c r="Q111" s="62">
        <v>40700</v>
      </c>
    </row>
    <row r="112" spans="1:17" x14ac:dyDescent="0.25">
      <c r="B112" s="62">
        <f t="shared" si="23"/>
        <v>59.083780869827997</v>
      </c>
      <c r="C112" s="22">
        <f t="shared" si="22"/>
        <v>1438.6560000000002</v>
      </c>
      <c r="D112" s="22">
        <f t="shared" si="27"/>
        <v>5.8274679903747684</v>
      </c>
      <c r="E112" s="22">
        <f t="shared" si="24"/>
        <v>6394033.2395196846</v>
      </c>
      <c r="H112" s="60">
        <f t="shared" si="26"/>
        <v>3.0634703117568001</v>
      </c>
      <c r="I112" s="22">
        <v>47900</v>
      </c>
      <c r="J112" s="22">
        <v>4720</v>
      </c>
      <c r="O112" s="62">
        <v>4720</v>
      </c>
      <c r="P112" s="62">
        <v>757</v>
      </c>
      <c r="Q112" s="62">
        <v>47900</v>
      </c>
    </row>
    <row r="113" spans="1:17" x14ac:dyDescent="0.25">
      <c r="B113" s="62">
        <f t="shared" si="23"/>
        <v>68.828287526856002</v>
      </c>
      <c r="C113" s="22">
        <f t="shared" si="22"/>
        <v>1441.7040000000002</v>
      </c>
      <c r="D113" s="22">
        <f t="shared" si="27"/>
        <v>6.3940274120516944</v>
      </c>
      <c r="E113" s="22">
        <f t="shared" si="24"/>
        <v>7041530.2764330674</v>
      </c>
      <c r="H113" s="60">
        <f t="shared" si="26"/>
        <v>3.3427034049024003</v>
      </c>
      <c r="I113" s="22">
        <v>55800</v>
      </c>
      <c r="J113" s="22">
        <v>4730</v>
      </c>
      <c r="O113" s="62">
        <v>4730</v>
      </c>
      <c r="P113" s="62">
        <v>826</v>
      </c>
      <c r="Q113" s="62">
        <v>55800</v>
      </c>
    </row>
    <row r="114" spans="1:17" x14ac:dyDescent="0.25">
      <c r="B114" s="62">
        <f t="shared" si="23"/>
        <v>79.559579668140003</v>
      </c>
      <c r="C114" s="22">
        <f t="shared" si="22"/>
        <v>1444.7520000000002</v>
      </c>
      <c r="D114" s="22">
        <f t="shared" si="27"/>
        <v>7.0415238824056559</v>
      </c>
      <c r="E114" s="22">
        <f t="shared" si="24"/>
        <v>7608090.1837322759</v>
      </c>
      <c r="H114" s="60">
        <f t="shared" si="26"/>
        <v>3.6421707801600003</v>
      </c>
      <c r="I114" s="22">
        <v>64500</v>
      </c>
      <c r="J114" s="22">
        <v>4740</v>
      </c>
      <c r="O114" s="62">
        <v>4740</v>
      </c>
      <c r="P114" s="62">
        <v>900</v>
      </c>
      <c r="Q114" s="62">
        <v>64500</v>
      </c>
    </row>
    <row r="115" spans="1:17" x14ac:dyDescent="0.25">
      <c r="B115" s="62">
        <f t="shared" si="23"/>
        <v>91.154309108147999</v>
      </c>
      <c r="C115" s="22">
        <f t="shared" si="22"/>
        <v>1447.8000000000002</v>
      </c>
      <c r="D115" s="22">
        <f t="shared" si="27"/>
        <v>7.6080831422083941</v>
      </c>
      <c r="E115" s="22">
        <f t="shared" si="24"/>
        <v>125921.13428394527</v>
      </c>
      <c r="H115" s="60">
        <f t="shared" si="26"/>
        <v>3.9497318682624001</v>
      </c>
      <c r="I115" s="22">
        <v>73900</v>
      </c>
      <c r="J115" s="22">
        <v>4750</v>
      </c>
      <c r="O115" s="63">
        <v>4750</v>
      </c>
      <c r="P115" s="63">
        <v>976</v>
      </c>
      <c r="Q115" s="63">
        <v>73900</v>
      </c>
    </row>
    <row r="120" spans="1:17" x14ac:dyDescent="0.25">
      <c r="A120" s="27" t="s">
        <v>57</v>
      </c>
      <c r="B120" s="27" t="s">
        <v>284</v>
      </c>
      <c r="I120" s="28" t="s">
        <v>90</v>
      </c>
    </row>
    <row r="121" spans="1:17" x14ac:dyDescent="0.25">
      <c r="A121" s="29"/>
      <c r="B121" s="29" t="s">
        <v>100</v>
      </c>
      <c r="C121" s="29" t="s">
        <v>85</v>
      </c>
      <c r="D121" s="29" t="s">
        <v>101</v>
      </c>
      <c r="E121" s="29" t="s">
        <v>87</v>
      </c>
      <c r="F121" s="29" t="s">
        <v>91</v>
      </c>
      <c r="G121" s="29" t="s">
        <v>92</v>
      </c>
      <c r="H121" s="29"/>
      <c r="I121" s="29" t="s">
        <v>93</v>
      </c>
      <c r="J121" s="29" t="s">
        <v>94</v>
      </c>
      <c r="K121" s="29" t="s">
        <v>285</v>
      </c>
      <c r="L121" s="29" t="s">
        <v>91</v>
      </c>
      <c r="M121" s="29" t="s">
        <v>95</v>
      </c>
    </row>
    <row r="122" spans="1:17" x14ac:dyDescent="0.25">
      <c r="B122" s="22">
        <f>I122*1233.48/1000000</f>
        <v>0</v>
      </c>
      <c r="C122" s="22">
        <f t="shared" ref="C122:C136" si="28">J122*0.3048</f>
        <v>1597.152</v>
      </c>
      <c r="D122" s="22">
        <f>K122*4046.856/1000000</f>
        <v>0</v>
      </c>
      <c r="E122" s="22">
        <f>(B123-B122)/(C123-C122)*2*1000000</f>
        <v>101171.25984251962</v>
      </c>
      <c r="F122" s="22" t="s">
        <v>19</v>
      </c>
      <c r="G122" s="22">
        <f>M122*0.3048</f>
        <v>0</v>
      </c>
      <c r="I122" s="52">
        <v>0</v>
      </c>
      <c r="J122" s="52">
        <v>5240</v>
      </c>
      <c r="K122" s="52">
        <v>0</v>
      </c>
      <c r="L122" s="22" t="s">
        <v>19</v>
      </c>
      <c r="M122" s="22">
        <v>0</v>
      </c>
    </row>
    <row r="123" spans="1:17" x14ac:dyDescent="0.25">
      <c r="B123" s="22">
        <f t="shared" ref="B123:B136" si="29">I123*1233.48/1000000</f>
        <v>0.30836999999999998</v>
      </c>
      <c r="C123" s="22">
        <f t="shared" si="28"/>
        <v>1603.248</v>
      </c>
      <c r="D123" s="22">
        <f t="shared" ref="D123:D136" si="30">K123*4046.856/1000000</f>
        <v>0.10117140000000001</v>
      </c>
      <c r="E123" s="22">
        <f t="shared" ref="E123:E136" si="31">(B124-B123)/(C124-C123)*2*1000000</f>
        <v>256300.52493438305</v>
      </c>
      <c r="F123" s="22" t="s">
        <v>20</v>
      </c>
      <c r="G123" s="22">
        <f t="shared" ref="G123:G133" si="32">M123*0.3048</f>
        <v>0</v>
      </c>
      <c r="I123" s="52">
        <v>250</v>
      </c>
      <c r="J123" s="52">
        <v>5260</v>
      </c>
      <c r="K123" s="52">
        <v>25</v>
      </c>
      <c r="L123" s="22" t="s">
        <v>20</v>
      </c>
      <c r="M123" s="22">
        <v>0</v>
      </c>
    </row>
    <row r="124" spans="1:17" x14ac:dyDescent="0.25">
      <c r="B124" s="22">
        <f t="shared" si="29"/>
        <v>1.4801759999999999</v>
      </c>
      <c r="C124" s="22">
        <f t="shared" si="28"/>
        <v>1612.3920000000001</v>
      </c>
      <c r="D124" s="22">
        <f t="shared" si="30"/>
        <v>0.15378052800000003</v>
      </c>
      <c r="E124" s="22">
        <f t="shared" si="31"/>
        <v>566559.05511810991</v>
      </c>
      <c r="F124" s="22" t="s">
        <v>21</v>
      </c>
      <c r="G124" s="22">
        <f t="shared" si="32"/>
        <v>0</v>
      </c>
      <c r="I124" s="52">
        <v>1200</v>
      </c>
      <c r="J124" s="52">
        <v>5290</v>
      </c>
      <c r="K124" s="52">
        <v>38</v>
      </c>
      <c r="L124" s="22" t="s">
        <v>21</v>
      </c>
      <c r="M124" s="22">
        <v>0</v>
      </c>
    </row>
    <row r="125" spans="1:17" x14ac:dyDescent="0.25">
      <c r="B125" s="22">
        <f t="shared" si="29"/>
        <v>3.2070479999999999</v>
      </c>
      <c r="C125" s="22">
        <f t="shared" si="28"/>
        <v>1618.4880000000001</v>
      </c>
      <c r="D125" s="22">
        <f t="shared" si="30"/>
        <v>0.28327992000000002</v>
      </c>
      <c r="E125" s="22">
        <f t="shared" si="31"/>
        <v>822859.58005249291</v>
      </c>
      <c r="F125" s="22" t="s">
        <v>22</v>
      </c>
      <c r="G125" s="22">
        <f t="shared" si="32"/>
        <v>3.0480000000000004E-2</v>
      </c>
      <c r="I125" s="52">
        <v>2600</v>
      </c>
      <c r="J125" s="52">
        <v>5310</v>
      </c>
      <c r="K125" s="52">
        <v>70</v>
      </c>
      <c r="L125" s="22" t="s">
        <v>22</v>
      </c>
      <c r="M125" s="22">
        <v>0.1</v>
      </c>
    </row>
    <row r="126" spans="1:17" x14ac:dyDescent="0.25">
      <c r="B126" s="22">
        <f t="shared" si="29"/>
        <v>6.9691619999999999</v>
      </c>
      <c r="C126" s="22">
        <f t="shared" si="28"/>
        <v>1627.6320000000001</v>
      </c>
      <c r="D126" s="22">
        <f t="shared" si="30"/>
        <v>0.41277931200000001</v>
      </c>
      <c r="E126" s="22">
        <f t="shared" si="31"/>
        <v>1173586.6141732277</v>
      </c>
      <c r="F126" s="22" t="s">
        <v>23</v>
      </c>
      <c r="G126" s="22">
        <f t="shared" si="32"/>
        <v>0.12192000000000001</v>
      </c>
      <c r="I126" s="52">
        <v>5650</v>
      </c>
      <c r="J126" s="52">
        <v>5340</v>
      </c>
      <c r="K126" s="52">
        <v>102</v>
      </c>
      <c r="L126" s="22" t="s">
        <v>23</v>
      </c>
      <c r="M126" s="22">
        <v>0.4</v>
      </c>
    </row>
    <row r="127" spans="1:17" x14ac:dyDescent="0.25">
      <c r="B127" s="22">
        <f t="shared" si="29"/>
        <v>12.3348</v>
      </c>
      <c r="C127" s="22">
        <f t="shared" si="28"/>
        <v>1636.7760000000001</v>
      </c>
      <c r="D127" s="22">
        <f t="shared" si="30"/>
        <v>0.51395071199999998</v>
      </c>
      <c r="E127" s="22">
        <f t="shared" si="31"/>
        <v>1214055.1181102358</v>
      </c>
      <c r="F127" s="22" t="s">
        <v>24</v>
      </c>
      <c r="G127" s="22">
        <f t="shared" si="32"/>
        <v>0.15240000000000001</v>
      </c>
      <c r="I127" s="52">
        <v>10000</v>
      </c>
      <c r="J127" s="52">
        <v>5370</v>
      </c>
      <c r="K127" s="52">
        <v>127</v>
      </c>
      <c r="L127" s="22" t="s">
        <v>24</v>
      </c>
      <c r="M127" s="22">
        <v>0.5</v>
      </c>
    </row>
    <row r="128" spans="1:17" x14ac:dyDescent="0.25">
      <c r="B128" s="22">
        <f t="shared" si="29"/>
        <v>14.18502</v>
      </c>
      <c r="C128" s="22">
        <f t="shared" si="28"/>
        <v>1639.8240000000001</v>
      </c>
      <c r="D128" s="22">
        <f t="shared" si="30"/>
        <v>0.66773123999999995</v>
      </c>
      <c r="E128" s="22">
        <f t="shared" si="31"/>
        <v>1011712.5984251965</v>
      </c>
      <c r="F128" s="22" t="s">
        <v>25</v>
      </c>
      <c r="G128" s="22">
        <f t="shared" si="32"/>
        <v>0.18288000000000001</v>
      </c>
      <c r="I128" s="52">
        <v>11500</v>
      </c>
      <c r="J128" s="52">
        <v>5380</v>
      </c>
      <c r="K128" s="52">
        <v>165</v>
      </c>
      <c r="L128" s="22" t="s">
        <v>25</v>
      </c>
      <c r="M128" s="22">
        <v>0.6</v>
      </c>
    </row>
    <row r="129" spans="2:13" x14ac:dyDescent="0.25">
      <c r="B129" s="22">
        <f t="shared" si="29"/>
        <v>14.80176</v>
      </c>
      <c r="C129" s="22">
        <f t="shared" si="28"/>
        <v>1641.0432000000001</v>
      </c>
      <c r="D129" s="22">
        <f t="shared" si="30"/>
        <v>0.74057464800000006</v>
      </c>
      <c r="E129" s="22">
        <f t="shared" si="31"/>
        <v>1618740.1574797104</v>
      </c>
      <c r="F129" s="22" t="s">
        <v>26</v>
      </c>
      <c r="G129" s="22">
        <f t="shared" si="32"/>
        <v>0.15240000000000001</v>
      </c>
      <c r="I129" s="52">
        <v>12000</v>
      </c>
      <c r="J129" s="52">
        <v>5384</v>
      </c>
      <c r="K129" s="52">
        <v>183</v>
      </c>
      <c r="L129" s="22" t="s">
        <v>26</v>
      </c>
      <c r="M129" s="22">
        <v>0.5</v>
      </c>
    </row>
    <row r="130" spans="2:13" x14ac:dyDescent="0.25">
      <c r="B130" s="22">
        <f t="shared" si="29"/>
        <v>15.048456</v>
      </c>
      <c r="C130" s="22">
        <f t="shared" si="28"/>
        <v>1641.3480000000002</v>
      </c>
      <c r="D130" s="22">
        <f t="shared" si="30"/>
        <v>0.75676207200000001</v>
      </c>
      <c r="E130" s="22">
        <f t="shared" si="31"/>
        <v>1618740.1574809179</v>
      </c>
      <c r="F130" s="22" t="s">
        <v>27</v>
      </c>
      <c r="G130" s="22">
        <f t="shared" si="32"/>
        <v>9.1440000000000007E-2</v>
      </c>
      <c r="I130" s="52">
        <v>12200</v>
      </c>
      <c r="J130" s="52">
        <v>5385</v>
      </c>
      <c r="K130" s="52">
        <v>187</v>
      </c>
      <c r="L130" s="22" t="s">
        <v>27</v>
      </c>
      <c r="M130" s="22">
        <v>0.3</v>
      </c>
    </row>
    <row r="131" spans="2:13" x14ac:dyDescent="0.25">
      <c r="B131" s="22">
        <f t="shared" si="29"/>
        <v>15.295152</v>
      </c>
      <c r="C131" s="22">
        <f t="shared" si="28"/>
        <v>1641.6528000000001</v>
      </c>
      <c r="D131" s="22">
        <f t="shared" si="30"/>
        <v>0.77699635200000006</v>
      </c>
      <c r="E131" s="22">
        <f t="shared" si="31"/>
        <v>1618740.1574803141</v>
      </c>
      <c r="F131" s="22" t="s">
        <v>28</v>
      </c>
      <c r="G131" s="22">
        <f t="shared" si="32"/>
        <v>9.1440000000000007E-2</v>
      </c>
      <c r="I131" s="52">
        <v>12400</v>
      </c>
      <c r="J131" s="52">
        <v>5386</v>
      </c>
      <c r="K131" s="52">
        <v>192</v>
      </c>
      <c r="L131" s="22" t="s">
        <v>28</v>
      </c>
      <c r="M131" s="22">
        <v>0.3</v>
      </c>
    </row>
    <row r="132" spans="2:13" x14ac:dyDescent="0.25">
      <c r="B132" s="22">
        <f t="shared" si="29"/>
        <v>15.788544</v>
      </c>
      <c r="C132" s="22">
        <f t="shared" si="28"/>
        <v>1642.2624000000001</v>
      </c>
      <c r="D132" s="22">
        <f t="shared" si="30"/>
        <v>0.81746491200000004</v>
      </c>
      <c r="E132" s="22">
        <f t="shared" si="31"/>
        <v>1618740.15748032</v>
      </c>
      <c r="F132" s="22" t="s">
        <v>29</v>
      </c>
      <c r="G132" s="22">
        <f t="shared" si="32"/>
        <v>0</v>
      </c>
      <c r="I132" s="52">
        <v>12800</v>
      </c>
      <c r="J132" s="52">
        <v>5388</v>
      </c>
      <c r="K132" s="52">
        <v>202</v>
      </c>
      <c r="L132" s="22" t="s">
        <v>29</v>
      </c>
      <c r="M132" s="22">
        <v>0</v>
      </c>
    </row>
    <row r="133" spans="2:13" x14ac:dyDescent="0.25">
      <c r="B133" s="22">
        <f t="shared" si="29"/>
        <v>16.281936000000002</v>
      </c>
      <c r="C133" s="22">
        <f t="shared" si="28"/>
        <v>1642.8720000000001</v>
      </c>
      <c r="D133" s="22">
        <f t="shared" si="30"/>
        <v>0.85793347200000003</v>
      </c>
      <c r="E133" s="22">
        <f t="shared" si="31"/>
        <v>1214055.1181102239</v>
      </c>
      <c r="F133" s="22" t="s">
        <v>30</v>
      </c>
      <c r="G133" s="22">
        <f t="shared" si="32"/>
        <v>0</v>
      </c>
      <c r="I133" s="52">
        <v>13200</v>
      </c>
      <c r="J133" s="52">
        <v>5390</v>
      </c>
      <c r="K133" s="52">
        <v>212</v>
      </c>
      <c r="L133" s="22" t="s">
        <v>30</v>
      </c>
      <c r="M133" s="22">
        <v>0</v>
      </c>
    </row>
    <row r="134" spans="2:13" x14ac:dyDescent="0.25">
      <c r="B134" s="22">
        <f t="shared" si="29"/>
        <v>16.651979999999998</v>
      </c>
      <c r="C134" s="22">
        <f t="shared" si="28"/>
        <v>1643.4816000000001</v>
      </c>
      <c r="D134" s="22">
        <f t="shared" si="30"/>
        <v>0.89840203200000002</v>
      </c>
      <c r="E134" s="22">
        <f t="shared" si="31"/>
        <v>2023425.196850393</v>
      </c>
      <c r="I134" s="52">
        <v>13500</v>
      </c>
      <c r="J134" s="52">
        <v>5392</v>
      </c>
      <c r="K134" s="52">
        <v>222</v>
      </c>
    </row>
    <row r="135" spans="2:13" x14ac:dyDescent="0.25">
      <c r="B135" s="22">
        <f t="shared" si="29"/>
        <v>17.268719999999998</v>
      </c>
      <c r="C135" s="22">
        <f t="shared" si="28"/>
        <v>1644.0912000000001</v>
      </c>
      <c r="D135" s="22">
        <f t="shared" si="30"/>
        <v>0.9429174480000001</v>
      </c>
      <c r="E135" s="22">
        <f t="shared" si="31"/>
        <v>2697900.2624668549</v>
      </c>
      <c r="I135" s="52">
        <v>14000</v>
      </c>
      <c r="J135" s="52">
        <v>5394</v>
      </c>
      <c r="K135" s="52">
        <v>233</v>
      </c>
    </row>
    <row r="136" spans="2:13" x14ac:dyDescent="0.25">
      <c r="B136" s="22">
        <f t="shared" si="29"/>
        <v>18.502199999999998</v>
      </c>
      <c r="C136" s="22">
        <f t="shared" si="28"/>
        <v>1645.0056000000002</v>
      </c>
      <c r="D136" s="22">
        <f t="shared" si="30"/>
        <v>1.011714</v>
      </c>
      <c r="E136" s="22">
        <f t="shared" si="31"/>
        <v>22494.999409120548</v>
      </c>
      <c r="I136" s="52">
        <v>15000</v>
      </c>
      <c r="J136" s="52">
        <v>5397</v>
      </c>
      <c r="K136" s="52">
        <v>250</v>
      </c>
    </row>
  </sheetData>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13"/>
  <sheetViews>
    <sheetView workbookViewId="0">
      <selection activeCell="E24" sqref="E24"/>
    </sheetView>
  </sheetViews>
  <sheetFormatPr defaultRowHeight="15" x14ac:dyDescent="0.25"/>
  <cols>
    <col min="20" max="20" width="16.5703125" bestFit="1" customWidth="1"/>
  </cols>
  <sheetData>
    <row r="1" spans="1:20" x14ac:dyDescent="0.25">
      <c r="B1" t="s">
        <v>19</v>
      </c>
      <c r="C1" t="s">
        <v>20</v>
      </c>
      <c r="D1" t="s">
        <v>21</v>
      </c>
      <c r="E1" t="s">
        <v>22</v>
      </c>
      <c r="F1" t="s">
        <v>23</v>
      </c>
      <c r="G1" t="s">
        <v>24</v>
      </c>
      <c r="H1" t="s">
        <v>25</v>
      </c>
      <c r="I1" t="s">
        <v>26</v>
      </c>
      <c r="J1" t="s">
        <v>27</v>
      </c>
      <c r="K1" t="s">
        <v>28</v>
      </c>
      <c r="L1" t="s">
        <v>29</v>
      </c>
      <c r="M1" t="s">
        <v>30</v>
      </c>
      <c r="R1" t="s">
        <v>281</v>
      </c>
    </row>
    <row r="2" spans="1:20" x14ac:dyDescent="0.25">
      <c r="A2" s="12" t="s">
        <v>6</v>
      </c>
      <c r="B2" s="22">
        <v>0.27</v>
      </c>
      <c r="C2" s="22">
        <v>0.27</v>
      </c>
      <c r="D2" s="22">
        <v>0.27</v>
      </c>
      <c r="E2" s="22">
        <v>0.73</v>
      </c>
      <c r="F2" s="22">
        <v>0.73</v>
      </c>
      <c r="G2" s="22">
        <v>0.73</v>
      </c>
      <c r="H2" s="22">
        <v>0.73</v>
      </c>
      <c r="I2" s="22">
        <v>0.73</v>
      </c>
      <c r="J2" s="22">
        <v>0.73</v>
      </c>
      <c r="K2" s="22">
        <v>0.73</v>
      </c>
      <c r="L2" s="22">
        <v>0.27</v>
      </c>
      <c r="M2" s="22">
        <v>0.27</v>
      </c>
      <c r="R2" t="s">
        <v>282</v>
      </c>
      <c r="S2" s="13" t="s">
        <v>6</v>
      </c>
      <c r="T2" s="13" t="s">
        <v>72</v>
      </c>
    </row>
    <row r="3" spans="1:20" x14ac:dyDescent="0.25">
      <c r="A3" s="12" t="s">
        <v>35</v>
      </c>
      <c r="B3" s="22">
        <v>1</v>
      </c>
      <c r="C3" s="22">
        <v>1</v>
      </c>
      <c r="D3" s="22">
        <v>1</v>
      </c>
      <c r="E3" s="22">
        <v>1</v>
      </c>
      <c r="F3" s="22">
        <v>1</v>
      </c>
      <c r="G3" s="22">
        <v>1</v>
      </c>
      <c r="H3" s="22">
        <v>1</v>
      </c>
      <c r="I3" s="22">
        <v>1</v>
      </c>
      <c r="J3" s="22">
        <v>1</v>
      </c>
      <c r="K3" s="22">
        <v>1</v>
      </c>
      <c r="L3" s="22">
        <v>1</v>
      </c>
      <c r="M3" s="22">
        <v>1</v>
      </c>
      <c r="R3" s="22" t="s">
        <v>283</v>
      </c>
      <c r="S3" s="13" t="s">
        <v>35</v>
      </c>
      <c r="T3" s="13" t="s">
        <v>73</v>
      </c>
    </row>
    <row r="4" spans="1:20" x14ac:dyDescent="0.25">
      <c r="A4" s="12" t="s">
        <v>40</v>
      </c>
      <c r="B4" s="62">
        <v>0.27</v>
      </c>
      <c r="C4" s="62">
        <v>0.27</v>
      </c>
      <c r="D4" s="62">
        <v>0.27</v>
      </c>
      <c r="E4" s="62">
        <v>0.73</v>
      </c>
      <c r="F4" s="62">
        <v>0.73</v>
      </c>
      <c r="G4" s="62">
        <v>0.73</v>
      </c>
      <c r="H4" s="62">
        <v>0.73</v>
      </c>
      <c r="I4" s="62">
        <v>0.73</v>
      </c>
      <c r="J4" s="62">
        <v>0.73</v>
      </c>
      <c r="K4" s="62">
        <v>0.73</v>
      </c>
      <c r="L4" s="62">
        <v>0.27</v>
      </c>
      <c r="M4" s="62">
        <v>0.27</v>
      </c>
      <c r="R4" s="22" t="s">
        <v>283</v>
      </c>
      <c r="S4" s="13" t="s">
        <v>40</v>
      </c>
      <c r="T4" s="13" t="s">
        <v>74</v>
      </c>
    </row>
    <row r="5" spans="1:20" x14ac:dyDescent="0.25">
      <c r="A5" s="12" t="s">
        <v>43</v>
      </c>
      <c r="B5" s="62">
        <v>1</v>
      </c>
      <c r="C5" s="62">
        <v>1</v>
      </c>
      <c r="D5" s="62">
        <v>1</v>
      </c>
      <c r="E5" s="62">
        <v>1</v>
      </c>
      <c r="F5" s="62">
        <v>1</v>
      </c>
      <c r="G5" s="62">
        <v>1</v>
      </c>
      <c r="H5" s="62">
        <v>1</v>
      </c>
      <c r="I5" s="62">
        <v>1</v>
      </c>
      <c r="J5" s="62">
        <v>1</v>
      </c>
      <c r="K5" s="62">
        <v>1</v>
      </c>
      <c r="L5" s="62">
        <v>1</v>
      </c>
      <c r="M5" s="62">
        <v>1</v>
      </c>
      <c r="R5" s="22" t="s">
        <v>283</v>
      </c>
      <c r="S5" s="13" t="s">
        <v>43</v>
      </c>
      <c r="T5" s="13" t="s">
        <v>75</v>
      </c>
    </row>
    <row r="6" spans="1:20" x14ac:dyDescent="0.25">
      <c r="A6" s="12" t="s">
        <v>42</v>
      </c>
      <c r="B6" s="62">
        <v>1</v>
      </c>
      <c r="C6" s="62">
        <v>1</v>
      </c>
      <c r="D6" s="62">
        <v>1</v>
      </c>
      <c r="E6" s="62">
        <v>1</v>
      </c>
      <c r="F6" s="62">
        <v>1</v>
      </c>
      <c r="G6" s="62">
        <v>1</v>
      </c>
      <c r="H6" s="62">
        <v>1</v>
      </c>
      <c r="I6" s="62">
        <v>1</v>
      </c>
      <c r="J6" s="62">
        <v>1</v>
      </c>
      <c r="K6" s="62">
        <v>1</v>
      </c>
      <c r="L6" s="62">
        <v>1</v>
      </c>
      <c r="M6" s="62">
        <v>1</v>
      </c>
      <c r="R6" s="22" t="s">
        <v>283</v>
      </c>
      <c r="S6" s="13" t="s">
        <v>42</v>
      </c>
      <c r="T6" s="13" t="s">
        <v>76</v>
      </c>
    </row>
    <row r="7" spans="1:20" x14ac:dyDescent="0.25">
      <c r="A7" s="12" t="s">
        <v>53</v>
      </c>
      <c r="B7" s="62">
        <v>1</v>
      </c>
      <c r="C7" s="62">
        <v>1</v>
      </c>
      <c r="D7" s="62">
        <v>1</v>
      </c>
      <c r="E7" s="62">
        <v>1</v>
      </c>
      <c r="F7" s="62">
        <v>1</v>
      </c>
      <c r="G7" s="62">
        <v>1</v>
      </c>
      <c r="H7" s="62">
        <v>1</v>
      </c>
      <c r="I7" s="62">
        <v>1</v>
      </c>
      <c r="J7" s="62">
        <v>1</v>
      </c>
      <c r="K7" s="62">
        <v>1</v>
      </c>
      <c r="L7" s="62">
        <v>1</v>
      </c>
      <c r="M7" s="62">
        <v>1</v>
      </c>
      <c r="R7" s="22" t="s">
        <v>283</v>
      </c>
      <c r="S7" s="13" t="s">
        <v>53</v>
      </c>
      <c r="T7" s="13" t="s">
        <v>77</v>
      </c>
    </row>
    <row r="8" spans="1:20" x14ac:dyDescent="0.25">
      <c r="A8" s="12" t="s">
        <v>52</v>
      </c>
      <c r="B8" s="62">
        <v>0.27</v>
      </c>
      <c r="C8" s="62">
        <v>0.27</v>
      </c>
      <c r="D8" s="62">
        <v>0.27</v>
      </c>
      <c r="E8" s="62">
        <v>0.73</v>
      </c>
      <c r="F8" s="62">
        <v>0.73</v>
      </c>
      <c r="G8" s="62">
        <v>0.73</v>
      </c>
      <c r="H8" s="62">
        <v>0.73</v>
      </c>
      <c r="I8" s="62">
        <v>0.73</v>
      </c>
      <c r="J8" s="62">
        <v>0.73</v>
      </c>
      <c r="K8" s="62">
        <v>0.73</v>
      </c>
      <c r="L8" s="62">
        <v>0.27</v>
      </c>
      <c r="M8" s="62">
        <v>0.27</v>
      </c>
      <c r="R8" t="s">
        <v>283</v>
      </c>
      <c r="S8" s="13" t="s">
        <v>52</v>
      </c>
      <c r="T8" s="13" t="s">
        <v>78</v>
      </c>
    </row>
    <row r="9" spans="1:20" x14ac:dyDescent="0.25">
      <c r="A9" s="12" t="s">
        <v>63</v>
      </c>
      <c r="B9" s="62">
        <v>1</v>
      </c>
      <c r="C9" s="62">
        <v>1</v>
      </c>
      <c r="D9" s="62">
        <v>1</v>
      </c>
      <c r="E9" s="62">
        <v>1</v>
      </c>
      <c r="F9" s="62">
        <v>1</v>
      </c>
      <c r="G9" s="62">
        <v>1</v>
      </c>
      <c r="H9" s="62">
        <v>1</v>
      </c>
      <c r="I9" s="62">
        <v>1</v>
      </c>
      <c r="J9" s="62">
        <v>1</v>
      </c>
      <c r="K9" s="62">
        <v>1</v>
      </c>
      <c r="L9" s="62">
        <v>1</v>
      </c>
      <c r="M9" s="62">
        <v>1</v>
      </c>
      <c r="R9" t="s">
        <v>282</v>
      </c>
      <c r="S9" s="13" t="s">
        <v>63</v>
      </c>
      <c r="T9" s="13" t="s">
        <v>79</v>
      </c>
    </row>
    <row r="10" spans="1:20" x14ac:dyDescent="0.25">
      <c r="A10" s="62" t="s">
        <v>62</v>
      </c>
      <c r="B10" s="62">
        <v>1</v>
      </c>
      <c r="C10" s="62">
        <v>1</v>
      </c>
      <c r="D10" s="62">
        <v>1</v>
      </c>
      <c r="E10" s="62">
        <v>1</v>
      </c>
      <c r="F10" s="62">
        <v>1</v>
      </c>
      <c r="G10" s="62">
        <v>1</v>
      </c>
      <c r="H10" s="62">
        <v>1</v>
      </c>
      <c r="I10" s="62">
        <v>1</v>
      </c>
      <c r="J10" s="62">
        <v>1</v>
      </c>
      <c r="K10" s="62">
        <v>1</v>
      </c>
      <c r="L10" s="62">
        <v>1</v>
      </c>
      <c r="M10" s="62">
        <v>1</v>
      </c>
    </row>
    <row r="11" spans="1:20" x14ac:dyDescent="0.25">
      <c r="A11" s="62" t="s">
        <v>366</v>
      </c>
      <c r="B11" s="62">
        <v>0.27</v>
      </c>
      <c r="C11" s="62">
        <v>0.27</v>
      </c>
      <c r="D11" s="62">
        <v>0.27</v>
      </c>
      <c r="E11" s="62">
        <v>0.73</v>
      </c>
      <c r="F11" s="62">
        <v>0.73</v>
      </c>
      <c r="G11" s="62">
        <v>0.73</v>
      </c>
      <c r="H11" s="62">
        <v>0.73</v>
      </c>
      <c r="I11" s="62">
        <v>0.73</v>
      </c>
      <c r="J11" s="62">
        <v>0.73</v>
      </c>
      <c r="K11" s="62">
        <v>0.73</v>
      </c>
      <c r="L11" s="62">
        <v>0.27</v>
      </c>
      <c r="M11" s="62">
        <v>0.27</v>
      </c>
    </row>
    <row r="12" spans="1:20" x14ac:dyDescent="0.25">
      <c r="A12" s="62" t="s">
        <v>367</v>
      </c>
      <c r="B12" s="62">
        <v>0.27</v>
      </c>
      <c r="C12" s="62">
        <v>0.27</v>
      </c>
      <c r="D12" s="62">
        <v>0.27</v>
      </c>
      <c r="E12" s="62">
        <v>0.73</v>
      </c>
      <c r="F12" s="62">
        <v>0.73</v>
      </c>
      <c r="G12" s="62">
        <v>0.73</v>
      </c>
      <c r="H12" s="62">
        <v>0.73</v>
      </c>
      <c r="I12" s="62">
        <v>0.73</v>
      </c>
      <c r="J12" s="62">
        <v>0.73</v>
      </c>
      <c r="K12" s="62">
        <v>0.73</v>
      </c>
      <c r="L12" s="62">
        <v>0.27</v>
      </c>
      <c r="M12" s="62">
        <v>0.27</v>
      </c>
    </row>
    <row r="13" spans="1:20" x14ac:dyDescent="0.25">
      <c r="A13" s="62" t="s">
        <v>369</v>
      </c>
      <c r="B13" s="62">
        <v>0.27</v>
      </c>
      <c r="C13" s="62">
        <v>0.27</v>
      </c>
      <c r="D13" s="62">
        <v>0.27</v>
      </c>
      <c r="E13" s="62">
        <v>0.73</v>
      </c>
      <c r="F13" s="62">
        <v>0.73</v>
      </c>
      <c r="G13" s="62">
        <v>0.73</v>
      </c>
      <c r="H13" s="62">
        <v>0.73</v>
      </c>
      <c r="I13" s="62">
        <v>0.73</v>
      </c>
      <c r="J13" s="62">
        <v>0.73</v>
      </c>
      <c r="K13" s="62">
        <v>0.73</v>
      </c>
      <c r="L13" s="62">
        <v>0.27</v>
      </c>
      <c r="M13" s="62">
        <v>0.27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5"/>
  <sheetViews>
    <sheetView workbookViewId="0">
      <selection activeCell="B5" sqref="B5"/>
    </sheetView>
  </sheetViews>
  <sheetFormatPr defaultRowHeight="15" x14ac:dyDescent="0.25"/>
  <sheetData>
    <row r="1" spans="1:7" x14ac:dyDescent="0.25">
      <c r="A1" s="16" t="s">
        <v>31</v>
      </c>
      <c r="B1" s="22">
        <v>0</v>
      </c>
    </row>
    <row r="2" spans="1:7" x14ac:dyDescent="0.25">
      <c r="A2" s="16" t="s">
        <v>34</v>
      </c>
      <c r="B2" s="22">
        <v>0</v>
      </c>
    </row>
    <row r="3" spans="1:7" x14ac:dyDescent="0.25">
      <c r="A3" s="16" t="s">
        <v>44</v>
      </c>
      <c r="B3" s="22">
        <v>0</v>
      </c>
    </row>
    <row r="4" spans="1:7" x14ac:dyDescent="0.25">
      <c r="A4" s="16" t="s">
        <v>10</v>
      </c>
      <c r="B4" s="62">
        <v>4.2</v>
      </c>
      <c r="F4" s="62">
        <v>4.2</v>
      </c>
    </row>
    <row r="5" spans="1:7" x14ac:dyDescent="0.25">
      <c r="A5" s="16" t="s">
        <v>57</v>
      </c>
      <c r="B5" s="62">
        <f>2000*1233.48/1000000</f>
        <v>2.4669599999999998</v>
      </c>
      <c r="F5" s="62">
        <f>2000*1233.48/1000000</f>
        <v>2.4669599999999998</v>
      </c>
      <c r="G5" s="22"/>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5"/>
  <sheetViews>
    <sheetView workbookViewId="0">
      <selection sqref="A1:B5"/>
    </sheetView>
  </sheetViews>
  <sheetFormatPr defaultRowHeight="15" x14ac:dyDescent="0.25"/>
  <sheetData>
    <row r="1" spans="1:10" x14ac:dyDescent="0.25">
      <c r="A1" s="16" t="s">
        <v>31</v>
      </c>
      <c r="B1" s="22">
        <v>0</v>
      </c>
    </row>
    <row r="2" spans="1:10" x14ac:dyDescent="0.25">
      <c r="A2" s="16" t="s">
        <v>34</v>
      </c>
      <c r="B2" s="22">
        <v>0</v>
      </c>
    </row>
    <row r="3" spans="1:10" x14ac:dyDescent="0.25">
      <c r="A3" s="16" t="s">
        <v>44</v>
      </c>
      <c r="B3" s="22">
        <v>0</v>
      </c>
    </row>
    <row r="4" spans="1:10" x14ac:dyDescent="0.25">
      <c r="A4" s="16" t="s">
        <v>10</v>
      </c>
      <c r="B4" s="62">
        <f>23046340/1000000</f>
        <v>23.046340000000001</v>
      </c>
      <c r="G4" s="62">
        <f>23046340/1000000</f>
        <v>23.046340000000001</v>
      </c>
      <c r="J4" s="22"/>
    </row>
    <row r="5" spans="1:10" x14ac:dyDescent="0.25">
      <c r="A5" s="16" t="s">
        <v>57</v>
      </c>
      <c r="B5" s="62">
        <f>13000*1233.48/1000000</f>
        <v>16.035240000000002</v>
      </c>
      <c r="G5" s="62">
        <f>13000*1233.48/1000000</f>
        <v>16.035240000000002</v>
      </c>
      <c r="J5" s="22"/>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
  <sheetViews>
    <sheetView workbookViewId="0">
      <selection activeCell="B6" sqref="B6"/>
    </sheetView>
  </sheetViews>
  <sheetFormatPr defaultRowHeight="15" x14ac:dyDescent="0.25"/>
  <cols>
    <col min="1" max="1" width="13.28515625" bestFit="1" customWidth="1"/>
    <col min="4" max="5" width="11" bestFit="1" customWidth="1"/>
  </cols>
  <sheetData>
    <row r="1" spans="1:8" x14ac:dyDescent="0.25">
      <c r="A1" s="22" t="s">
        <v>31</v>
      </c>
      <c r="B1" s="22">
        <v>0</v>
      </c>
      <c r="G1" t="s">
        <v>102</v>
      </c>
      <c r="H1" s="22"/>
    </row>
    <row r="2" spans="1:8" x14ac:dyDescent="0.25">
      <c r="A2" s="22" t="s">
        <v>34</v>
      </c>
      <c r="B2" s="22">
        <v>0</v>
      </c>
      <c r="H2" s="22"/>
    </row>
    <row r="3" spans="1:8" x14ac:dyDescent="0.25">
      <c r="A3" s="22" t="s">
        <v>44</v>
      </c>
      <c r="B3" s="22">
        <v>0</v>
      </c>
      <c r="H3" s="22"/>
    </row>
    <row r="4" spans="1:8" x14ac:dyDescent="0.25">
      <c r="A4" s="22" t="s">
        <v>10</v>
      </c>
      <c r="B4" s="22">
        <v>5</v>
      </c>
      <c r="F4" s="62">
        <v>5</v>
      </c>
      <c r="H4" s="22">
        <v>12.796140767087245</v>
      </c>
    </row>
    <row r="5" spans="1:8" x14ac:dyDescent="0.25">
      <c r="A5" s="22" t="s">
        <v>57</v>
      </c>
      <c r="B5" s="62">
        <v>3</v>
      </c>
      <c r="F5" s="22">
        <v>3</v>
      </c>
      <c r="H5" s="22">
        <v>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45"/>
  <sheetViews>
    <sheetView tabSelected="1" zoomScale="130" zoomScaleNormal="130" workbookViewId="0">
      <selection activeCell="F16" sqref="F16"/>
    </sheetView>
  </sheetViews>
  <sheetFormatPr defaultRowHeight="15" x14ac:dyDescent="0.25"/>
  <sheetData>
    <row r="1" spans="1:13" x14ac:dyDescent="0.25">
      <c r="A1" s="17"/>
      <c r="B1" s="17" t="s">
        <v>19</v>
      </c>
      <c r="C1" s="17" t="s">
        <v>20</v>
      </c>
      <c r="D1" s="17" t="s">
        <v>21</v>
      </c>
      <c r="E1" s="17" t="s">
        <v>22</v>
      </c>
      <c r="F1" s="17" t="s">
        <v>23</v>
      </c>
      <c r="G1" s="17" t="s">
        <v>24</v>
      </c>
      <c r="H1" s="17" t="s">
        <v>25</v>
      </c>
      <c r="I1" s="17" t="s">
        <v>26</v>
      </c>
      <c r="J1" s="17" t="s">
        <v>27</v>
      </c>
      <c r="K1" s="17" t="s">
        <v>28</v>
      </c>
      <c r="L1" s="17" t="s">
        <v>29</v>
      </c>
      <c r="M1" s="17" t="s">
        <v>30</v>
      </c>
    </row>
    <row r="2" spans="1:13" x14ac:dyDescent="0.25">
      <c r="A2" s="17" t="s">
        <v>6</v>
      </c>
      <c r="B2" s="22">
        <v>2.3769159599999998</v>
      </c>
      <c r="C2" s="22">
        <v>2.3769159599999998</v>
      </c>
      <c r="D2" s="22">
        <v>2.3769159599999998</v>
      </c>
      <c r="E2" s="22">
        <v>8.8748886000000002</v>
      </c>
      <c r="F2" s="22">
        <v>8.8748886000000002</v>
      </c>
      <c r="G2" s="22">
        <v>8.8748886000000002</v>
      </c>
      <c r="H2" s="22">
        <v>8.8748886000000002</v>
      </c>
      <c r="I2" s="22">
        <v>8.8748886000000002</v>
      </c>
      <c r="J2" s="22">
        <v>8.8748886000000002</v>
      </c>
      <c r="K2" s="22">
        <v>8.8748886000000002</v>
      </c>
      <c r="L2" s="22">
        <v>2.3769159599999998</v>
      </c>
      <c r="M2" s="22">
        <v>2.3769159599999998</v>
      </c>
    </row>
    <row r="3" spans="1:13" x14ac:dyDescent="0.25">
      <c r="A3" s="17" t="s">
        <v>35</v>
      </c>
      <c r="B3" s="22">
        <v>1.57515396</v>
      </c>
      <c r="C3" s="22">
        <v>0.97074875999999999</v>
      </c>
      <c r="D3" s="22">
        <v>0.36757703999999997</v>
      </c>
      <c r="E3" s="22">
        <v>3.1379731200000003</v>
      </c>
      <c r="F3" s="22">
        <v>42.490919040000001</v>
      </c>
      <c r="G3" s="22">
        <v>56.682106439999998</v>
      </c>
      <c r="H3" s="22">
        <v>59.722264595999995</v>
      </c>
      <c r="I3" s="22">
        <v>56.020529441999997</v>
      </c>
      <c r="J3" s="22">
        <v>43.83417876</v>
      </c>
      <c r="K3" s="22">
        <v>20.588014680000001</v>
      </c>
      <c r="L3" s="22">
        <v>5.6444044800000004</v>
      </c>
      <c r="M3" s="22">
        <v>1.9254622800000001</v>
      </c>
    </row>
    <row r="4" spans="1:13" x14ac:dyDescent="0.25">
      <c r="A4" s="17" t="s">
        <v>40</v>
      </c>
      <c r="B4" s="17">
        <v>0</v>
      </c>
      <c r="C4" s="17">
        <v>0</v>
      </c>
      <c r="D4" s="17">
        <v>0</v>
      </c>
      <c r="E4" s="17">
        <v>0</v>
      </c>
      <c r="F4" s="17">
        <v>0</v>
      </c>
      <c r="G4" s="17">
        <v>0</v>
      </c>
      <c r="H4" s="17">
        <v>0</v>
      </c>
      <c r="I4" s="17">
        <v>0</v>
      </c>
      <c r="J4" s="17">
        <v>0</v>
      </c>
      <c r="K4" s="17">
        <v>0</v>
      </c>
      <c r="L4" s="17">
        <v>0</v>
      </c>
      <c r="M4" s="17">
        <v>0</v>
      </c>
    </row>
    <row r="5" spans="1:13" x14ac:dyDescent="0.25">
      <c r="A5" s="17" t="s">
        <v>43</v>
      </c>
      <c r="B5" s="17">
        <v>0</v>
      </c>
      <c r="C5" s="17">
        <v>0</v>
      </c>
      <c r="D5" s="17">
        <v>0</v>
      </c>
      <c r="E5" s="17">
        <v>0</v>
      </c>
      <c r="F5" s="17">
        <v>0</v>
      </c>
      <c r="G5" s="17">
        <v>0</v>
      </c>
      <c r="H5" s="17">
        <v>0</v>
      </c>
      <c r="I5" s="17">
        <v>0</v>
      </c>
      <c r="J5" s="17">
        <v>0</v>
      </c>
      <c r="K5" s="17">
        <v>0</v>
      </c>
      <c r="L5" s="17">
        <v>0</v>
      </c>
      <c r="M5" s="17">
        <v>0</v>
      </c>
    </row>
    <row r="6" spans="1:13" x14ac:dyDescent="0.25">
      <c r="A6" s="17" t="s">
        <v>42</v>
      </c>
      <c r="B6" s="17">
        <v>0</v>
      </c>
      <c r="C6" s="17">
        <v>0</v>
      </c>
      <c r="D6" s="17">
        <v>0</v>
      </c>
      <c r="E6" s="17">
        <v>0</v>
      </c>
      <c r="F6" s="17">
        <v>0</v>
      </c>
      <c r="G6" s="17">
        <v>0</v>
      </c>
      <c r="H6" s="17">
        <v>0</v>
      </c>
      <c r="I6" s="17">
        <v>0</v>
      </c>
      <c r="J6" s="17">
        <v>0</v>
      </c>
      <c r="K6" s="17">
        <v>0</v>
      </c>
      <c r="L6" s="17">
        <v>0</v>
      </c>
      <c r="M6" s="17">
        <v>0</v>
      </c>
    </row>
    <row r="7" spans="1:13" x14ac:dyDescent="0.25">
      <c r="A7" s="17" t="s">
        <v>53</v>
      </c>
      <c r="B7" s="17">
        <f>B25*0.0744661151309</f>
        <v>0</v>
      </c>
      <c r="C7" s="62">
        <f t="shared" ref="C7:M7" si="0">C25*0.0744661151309</f>
        <v>0</v>
      </c>
      <c r="D7" s="62">
        <f t="shared" si="0"/>
        <v>0</v>
      </c>
      <c r="E7" s="62">
        <f t="shared" si="0"/>
        <v>0</v>
      </c>
      <c r="F7" s="62">
        <f t="shared" si="0"/>
        <v>1.6015533761367167</v>
      </c>
      <c r="G7" s="62">
        <f t="shared" si="0"/>
        <v>2.1768927656599741</v>
      </c>
      <c r="H7" s="62">
        <f t="shared" si="0"/>
        <v>2.0624711758513152</v>
      </c>
      <c r="I7" s="62">
        <f t="shared" si="0"/>
        <v>1.8378717640855335</v>
      </c>
      <c r="J7" s="62">
        <f t="shared" si="0"/>
        <v>1.0392987468435968</v>
      </c>
      <c r="K7" s="62">
        <f t="shared" si="0"/>
        <v>0</v>
      </c>
      <c r="L7" s="62">
        <f t="shared" si="0"/>
        <v>0</v>
      </c>
      <c r="M7" s="62">
        <f t="shared" si="0"/>
        <v>0</v>
      </c>
    </row>
    <row r="8" spans="1:13" x14ac:dyDescent="0.25">
      <c r="A8" s="17" t="s">
        <v>52</v>
      </c>
      <c r="B8" s="62">
        <f t="shared" ref="B8:M13" si="1">B26*0.0744661151309</f>
        <v>0</v>
      </c>
      <c r="C8" s="62">
        <f t="shared" si="1"/>
        <v>0</v>
      </c>
      <c r="D8" s="62">
        <f t="shared" si="1"/>
        <v>0</v>
      </c>
      <c r="E8" s="62">
        <f t="shared" si="1"/>
        <v>0</v>
      </c>
      <c r="F8" s="62">
        <f t="shared" si="1"/>
        <v>0</v>
      </c>
      <c r="G8" s="62">
        <f t="shared" si="1"/>
        <v>0</v>
      </c>
      <c r="H8" s="62">
        <f t="shared" si="1"/>
        <v>0</v>
      </c>
      <c r="I8" s="62">
        <f t="shared" si="1"/>
        <v>0</v>
      </c>
      <c r="J8" s="62">
        <f t="shared" si="1"/>
        <v>0</v>
      </c>
      <c r="K8" s="62">
        <f t="shared" si="1"/>
        <v>0</v>
      </c>
      <c r="L8" s="62">
        <f t="shared" si="1"/>
        <v>0</v>
      </c>
      <c r="M8" s="62">
        <f t="shared" si="1"/>
        <v>0</v>
      </c>
    </row>
    <row r="9" spans="1:13" x14ac:dyDescent="0.25">
      <c r="A9" s="17" t="s">
        <v>63</v>
      </c>
      <c r="B9" s="62">
        <f t="shared" si="1"/>
        <v>0</v>
      </c>
      <c r="C9" s="62">
        <f t="shared" si="1"/>
        <v>0</v>
      </c>
      <c r="D9" s="62">
        <f t="shared" si="1"/>
        <v>0</v>
      </c>
      <c r="E9" s="62">
        <f t="shared" si="1"/>
        <v>0</v>
      </c>
      <c r="F9" s="62">
        <f t="shared" si="1"/>
        <v>0</v>
      </c>
      <c r="G9" s="62">
        <f t="shared" si="1"/>
        <v>0</v>
      </c>
      <c r="H9" s="62">
        <f t="shared" si="1"/>
        <v>0</v>
      </c>
      <c r="I9" s="62">
        <f t="shared" si="1"/>
        <v>0</v>
      </c>
      <c r="J9" s="62">
        <f t="shared" si="1"/>
        <v>0</v>
      </c>
      <c r="K9" s="62">
        <f t="shared" si="1"/>
        <v>0</v>
      </c>
      <c r="L9" s="62">
        <f t="shared" si="1"/>
        <v>0</v>
      </c>
      <c r="M9" s="62">
        <f t="shared" si="1"/>
        <v>0</v>
      </c>
    </row>
    <row r="10" spans="1:13" x14ac:dyDescent="0.25">
      <c r="A10" s="62" t="s">
        <v>62</v>
      </c>
      <c r="B10" s="62">
        <f t="shared" si="1"/>
        <v>0</v>
      </c>
      <c r="C10" s="62">
        <f t="shared" si="1"/>
        <v>0</v>
      </c>
      <c r="D10" s="62">
        <f t="shared" si="1"/>
        <v>0</v>
      </c>
      <c r="E10" s="62">
        <f t="shared" si="1"/>
        <v>0</v>
      </c>
      <c r="F10" s="62">
        <f t="shared" si="1"/>
        <v>2.8759877465198329</v>
      </c>
      <c r="G10" s="62">
        <f t="shared" si="1"/>
        <v>2.4447225597474467</v>
      </c>
      <c r="H10" s="62">
        <f t="shared" si="1"/>
        <v>1.9548556288234324</v>
      </c>
      <c r="I10" s="62">
        <f t="shared" si="1"/>
        <v>1.7756565259600428</v>
      </c>
      <c r="J10" s="62">
        <f t="shared" si="1"/>
        <v>0.96979703938808515</v>
      </c>
      <c r="K10" s="62">
        <f t="shared" si="1"/>
        <v>0</v>
      </c>
      <c r="L10" s="62">
        <f t="shared" si="1"/>
        <v>0</v>
      </c>
      <c r="M10" s="62">
        <f t="shared" si="1"/>
        <v>0</v>
      </c>
    </row>
    <row r="11" spans="1:13" x14ac:dyDescent="0.25">
      <c r="A11" s="62" t="s">
        <v>366</v>
      </c>
      <c r="B11" s="62">
        <f t="shared" si="1"/>
        <v>0</v>
      </c>
      <c r="C11" s="62">
        <f t="shared" si="1"/>
        <v>0</v>
      </c>
      <c r="D11" s="62">
        <f t="shared" si="1"/>
        <v>0</v>
      </c>
      <c r="E11" s="62">
        <f t="shared" si="1"/>
        <v>0</v>
      </c>
      <c r="F11" s="62">
        <f t="shared" si="1"/>
        <v>0.89566779477801473</v>
      </c>
      <c r="G11" s="62">
        <f t="shared" si="1"/>
        <v>1.7569038763216982</v>
      </c>
      <c r="H11" s="62">
        <f>H29*0.0744661151309*0.5</f>
        <v>1.2348163381625545</v>
      </c>
      <c r="I11" s="62">
        <f>I29*0.0744661151309*0.3</f>
        <v>0.72345031916042346</v>
      </c>
      <c r="J11" s="62">
        <v>0</v>
      </c>
      <c r="K11" s="62">
        <f t="shared" si="1"/>
        <v>0</v>
      </c>
      <c r="L11" s="62">
        <f t="shared" si="1"/>
        <v>0</v>
      </c>
      <c r="M11" s="62">
        <f t="shared" si="1"/>
        <v>0</v>
      </c>
    </row>
    <row r="12" spans="1:13" x14ac:dyDescent="0.25">
      <c r="A12" s="62" t="s">
        <v>367</v>
      </c>
      <c r="B12" s="62">
        <f t="shared" si="1"/>
        <v>0</v>
      </c>
      <c r="C12" s="62">
        <f t="shared" si="1"/>
        <v>0</v>
      </c>
      <c r="D12" s="62">
        <f t="shared" si="1"/>
        <v>0</v>
      </c>
      <c r="E12" s="62">
        <f t="shared" si="1"/>
        <v>0</v>
      </c>
      <c r="F12" s="62">
        <f t="shared" si="1"/>
        <v>2.8759877465198329</v>
      </c>
      <c r="G12" s="62">
        <f t="shared" si="1"/>
        <v>2.4447225597474467</v>
      </c>
      <c r="H12" s="62">
        <f t="shared" si="1"/>
        <v>1.9548556288234324</v>
      </c>
      <c r="I12" s="62">
        <f t="shared" si="1"/>
        <v>1.7756565259600428</v>
      </c>
      <c r="J12" s="62">
        <f t="shared" si="1"/>
        <v>0.96979703938808515</v>
      </c>
      <c r="K12" s="62">
        <f t="shared" si="1"/>
        <v>0</v>
      </c>
      <c r="L12" s="62">
        <f t="shared" si="1"/>
        <v>0</v>
      </c>
      <c r="M12" s="62">
        <f t="shared" si="1"/>
        <v>0</v>
      </c>
    </row>
    <row r="13" spans="1:13" x14ac:dyDescent="0.25">
      <c r="A13" s="62" t="s">
        <v>369</v>
      </c>
      <c r="B13" s="62">
        <f t="shared" si="1"/>
        <v>0</v>
      </c>
      <c r="C13" s="62">
        <f t="shared" si="1"/>
        <v>0</v>
      </c>
      <c r="D13" s="62">
        <f t="shared" si="1"/>
        <v>0</v>
      </c>
      <c r="E13" s="62">
        <f t="shared" si="1"/>
        <v>0</v>
      </c>
      <c r="F13" s="62">
        <f t="shared" si="1"/>
        <v>2.4287711340325639</v>
      </c>
      <c r="G13" s="62">
        <f t="shared" si="1"/>
        <v>4.3567641759251918</v>
      </c>
      <c r="H13" s="62">
        <f t="shared" si="1"/>
        <v>4.2909297244621509</v>
      </c>
      <c r="I13" s="62">
        <f t="shared" si="1"/>
        <v>3.0648811708230723</v>
      </c>
      <c r="J13" s="62">
        <f t="shared" si="1"/>
        <v>0</v>
      </c>
      <c r="K13" s="62">
        <f t="shared" si="1"/>
        <v>0</v>
      </c>
      <c r="L13" s="62">
        <f t="shared" si="1"/>
        <v>0</v>
      </c>
      <c r="M13" s="62">
        <f t="shared" si="1"/>
        <v>0</v>
      </c>
    </row>
    <row r="14" spans="1:13" s="62" customFormat="1" x14ac:dyDescent="0.25"/>
    <row r="15" spans="1:13" s="62" customFormat="1" x14ac:dyDescent="0.25"/>
    <row r="16" spans="1:13" s="62" customFormat="1" x14ac:dyDescent="0.25"/>
    <row r="17" spans="1:13" s="62" customFormat="1" x14ac:dyDescent="0.25"/>
    <row r="18" spans="1:13" s="62" customFormat="1" x14ac:dyDescent="0.25"/>
    <row r="19" spans="1:13" s="62" customFormat="1" x14ac:dyDescent="0.25"/>
    <row r="20" spans="1:13" s="62" customFormat="1" x14ac:dyDescent="0.25"/>
    <row r="21" spans="1:13" x14ac:dyDescent="0.25">
      <c r="F21" s="18"/>
      <c r="G21" s="18"/>
      <c r="H21" s="18"/>
      <c r="I21" s="18"/>
      <c r="J21" s="18"/>
      <c r="K21" s="18"/>
      <c r="L21" s="18"/>
      <c r="M21" s="18"/>
    </row>
    <row r="23" spans="1:13" x14ac:dyDescent="0.25">
      <c r="B23" s="22"/>
      <c r="C23" s="22"/>
      <c r="L23" s="22"/>
      <c r="M23" s="22"/>
    </row>
    <row r="24" spans="1:13" x14ac:dyDescent="0.25">
      <c r="A24" t="s">
        <v>370</v>
      </c>
      <c r="B24" s="22"/>
      <c r="C24" s="22"/>
      <c r="L24" s="22"/>
      <c r="M24" s="22"/>
    </row>
    <row r="25" spans="1:13" x14ac:dyDescent="0.25">
      <c r="A25" s="62" t="s">
        <v>53</v>
      </c>
      <c r="B25" s="62">
        <v>0</v>
      </c>
      <c r="C25" s="62">
        <v>0</v>
      </c>
      <c r="D25" s="62">
        <v>0</v>
      </c>
      <c r="E25" s="62">
        <v>0</v>
      </c>
      <c r="F25" s="62">
        <v>21.507142857142899</v>
      </c>
      <c r="G25" s="62">
        <v>29.233333333333299</v>
      </c>
      <c r="H25" s="62">
        <v>27.6967741935484</v>
      </c>
      <c r="I25" s="62">
        <v>24.6806451612903</v>
      </c>
      <c r="J25" s="62">
        <v>13.956666666666701</v>
      </c>
      <c r="K25" s="62">
        <v>0</v>
      </c>
      <c r="L25" s="62">
        <v>0</v>
      </c>
      <c r="M25" s="62">
        <v>0</v>
      </c>
    </row>
    <row r="26" spans="1:13" x14ac:dyDescent="0.25">
      <c r="A26" s="62" t="s">
        <v>52</v>
      </c>
      <c r="B26" s="62">
        <v>0</v>
      </c>
      <c r="C26" s="62">
        <v>0</v>
      </c>
      <c r="D26" s="62">
        <v>0</v>
      </c>
      <c r="E26" s="62">
        <v>0</v>
      </c>
      <c r="F26" s="62">
        <v>0</v>
      </c>
      <c r="G26" s="62">
        <v>0</v>
      </c>
      <c r="H26" s="62">
        <v>0</v>
      </c>
      <c r="I26" s="62">
        <v>0</v>
      </c>
      <c r="J26" s="62">
        <v>0</v>
      </c>
      <c r="K26" s="62">
        <v>0</v>
      </c>
      <c r="L26" s="62">
        <v>0</v>
      </c>
      <c r="M26" s="62">
        <v>0</v>
      </c>
    </row>
    <row r="27" spans="1:13" x14ac:dyDescent="0.25">
      <c r="A27" s="62" t="s">
        <v>63</v>
      </c>
      <c r="B27" s="62">
        <v>0</v>
      </c>
      <c r="C27" s="62">
        <v>0</v>
      </c>
      <c r="D27" s="62">
        <v>0</v>
      </c>
      <c r="E27" s="62">
        <v>0</v>
      </c>
      <c r="F27" s="62">
        <v>0</v>
      </c>
      <c r="G27" s="62">
        <v>0</v>
      </c>
      <c r="H27" s="62">
        <v>0</v>
      </c>
      <c r="I27" s="62">
        <v>0</v>
      </c>
      <c r="J27" s="62">
        <v>0</v>
      </c>
      <c r="K27" s="62">
        <v>0</v>
      </c>
      <c r="L27" s="62">
        <v>0</v>
      </c>
      <c r="M27" s="62">
        <v>0</v>
      </c>
    </row>
    <row r="28" spans="1:13" x14ac:dyDescent="0.25">
      <c r="A28" s="62" t="s">
        <v>62</v>
      </c>
      <c r="B28" s="62"/>
      <c r="C28" s="62"/>
      <c r="D28" s="62"/>
      <c r="E28" s="62"/>
      <c r="F28" s="62">
        <v>38.621428571428602</v>
      </c>
      <c r="G28" s="62">
        <v>32.83</v>
      </c>
      <c r="H28" s="62">
        <v>26.251612903225801</v>
      </c>
      <c r="I28" s="62">
        <v>23.845161290322601</v>
      </c>
      <c r="J28" s="62">
        <v>13.0233333333333</v>
      </c>
      <c r="K28" s="62"/>
      <c r="L28" s="62"/>
      <c r="M28" s="62"/>
    </row>
    <row r="29" spans="1:13" x14ac:dyDescent="0.25">
      <c r="A29" s="62" t="s">
        <v>366</v>
      </c>
      <c r="B29" s="62"/>
      <c r="C29" s="62"/>
      <c r="D29" s="62"/>
      <c r="E29" s="62"/>
      <c r="F29" s="62">
        <v>12.0278571428571</v>
      </c>
      <c r="G29" s="62">
        <v>23.593333333333302</v>
      </c>
      <c r="H29" s="62">
        <v>33.1645161290323</v>
      </c>
      <c r="I29" s="62">
        <v>32.383870967741899</v>
      </c>
      <c r="J29" s="62">
        <v>13.22</v>
      </c>
      <c r="K29" s="62"/>
      <c r="L29" s="62"/>
      <c r="M29" s="62"/>
    </row>
    <row r="30" spans="1:13" x14ac:dyDescent="0.25">
      <c r="A30" s="62" t="s">
        <v>367</v>
      </c>
      <c r="B30" s="62"/>
      <c r="C30" s="62"/>
      <c r="D30" s="62"/>
      <c r="E30" s="62"/>
      <c r="F30" s="62">
        <v>38.621428571428602</v>
      </c>
      <c r="G30" s="62">
        <v>32.83</v>
      </c>
      <c r="H30" s="62">
        <v>26.251612903225801</v>
      </c>
      <c r="I30" s="62">
        <v>23.845161290322601</v>
      </c>
      <c r="J30" s="62">
        <v>13.0233333333333</v>
      </c>
      <c r="K30" s="62"/>
      <c r="L30" s="62"/>
      <c r="M30" s="62"/>
    </row>
    <row r="31" spans="1:13" x14ac:dyDescent="0.25">
      <c r="A31" s="62" t="s">
        <v>369</v>
      </c>
      <c r="B31" s="62"/>
      <c r="C31" s="62"/>
      <c r="D31" s="62"/>
      <c r="E31" s="62"/>
      <c r="F31" s="62">
        <v>32.615789473684202</v>
      </c>
      <c r="G31" s="62">
        <v>58.506666666666703</v>
      </c>
      <c r="H31" s="62">
        <v>57.6225806451613</v>
      </c>
      <c r="I31" s="62">
        <v>41.158064516129002</v>
      </c>
      <c r="J31" s="62">
        <v>0</v>
      </c>
      <c r="K31" s="62"/>
      <c r="L31" s="62"/>
      <c r="M31" s="62"/>
    </row>
    <row r="32" spans="1:13" x14ac:dyDescent="0.25">
      <c r="D32" s="22"/>
      <c r="E32" s="22"/>
      <c r="F32" s="22"/>
      <c r="G32" s="22"/>
      <c r="H32" s="22"/>
      <c r="I32" s="22"/>
      <c r="J32" s="22"/>
      <c r="K32" s="22"/>
    </row>
    <row r="33" spans="1:11" x14ac:dyDescent="0.25">
      <c r="K33" s="22"/>
    </row>
    <row r="35" spans="1:11" x14ac:dyDescent="0.25">
      <c r="D35" s="18"/>
      <c r="E35" s="18"/>
      <c r="F35" s="18"/>
      <c r="G35" s="18"/>
      <c r="H35" s="18"/>
      <c r="I35" s="18"/>
      <c r="J35" s="18"/>
      <c r="K35" s="18"/>
    </row>
    <row r="36" spans="1:11" x14ac:dyDescent="0.25">
      <c r="F36" s="22"/>
      <c r="G36" s="22"/>
      <c r="H36" s="22"/>
      <c r="I36" s="22"/>
      <c r="J36" s="22"/>
    </row>
    <row r="39" spans="1:11" x14ac:dyDescent="0.25">
      <c r="D39" s="22"/>
      <c r="E39" s="22"/>
      <c r="F39" s="22"/>
      <c r="G39" s="22"/>
      <c r="H39" s="22"/>
      <c r="I39" s="22"/>
      <c r="J39" s="22"/>
      <c r="K39" s="22"/>
    </row>
    <row r="45" spans="1:11" x14ac:dyDescent="0.25">
      <c r="A45" t="s">
        <v>53</v>
      </c>
      <c r="D45" s="22"/>
      <c r="E45" s="22" t="s">
        <v>309</v>
      </c>
      <c r="F45" s="62">
        <v>3.7716555412978479</v>
      </c>
      <c r="G45" s="62">
        <v>4.2016264360691444</v>
      </c>
      <c r="H45" s="62">
        <v>4.4244883051485413</v>
      </c>
      <c r="I45" s="62">
        <v>4.1871575898281206</v>
      </c>
      <c r="J45" s="62">
        <v>1.9542390814185833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O27"/>
  <sheetViews>
    <sheetView topLeftCell="A8" workbookViewId="0">
      <selection activeCell="A2" sqref="A2:N27"/>
    </sheetView>
  </sheetViews>
  <sheetFormatPr defaultRowHeight="15" x14ac:dyDescent="0.25"/>
  <sheetData>
    <row r="1" spans="1:14" x14ac:dyDescent="0.25">
      <c r="A1" s="19"/>
      <c r="B1" s="19"/>
      <c r="C1" s="19" t="s">
        <v>19</v>
      </c>
      <c r="D1" s="19" t="s">
        <v>20</v>
      </c>
      <c r="E1" s="19" t="s">
        <v>21</v>
      </c>
      <c r="F1" s="19" t="s">
        <v>22</v>
      </c>
      <c r="G1" s="19" t="s">
        <v>23</v>
      </c>
      <c r="H1" s="19" t="s">
        <v>24</v>
      </c>
      <c r="I1" s="19" t="s">
        <v>25</v>
      </c>
      <c r="J1" s="19" t="s">
        <v>26</v>
      </c>
      <c r="K1" s="19" t="s">
        <v>27</v>
      </c>
      <c r="L1" s="19" t="s">
        <v>28</v>
      </c>
      <c r="M1" s="19" t="s">
        <v>29</v>
      </c>
      <c r="N1" s="19" t="s">
        <v>30</v>
      </c>
    </row>
    <row r="2" spans="1:14" x14ac:dyDescent="0.25">
      <c r="A2" s="62" t="s">
        <v>61</v>
      </c>
      <c r="B2" s="62" t="s">
        <v>31</v>
      </c>
      <c r="C2" s="19">
        <v>0</v>
      </c>
      <c r="D2" s="19">
        <v>0</v>
      </c>
      <c r="E2" s="19">
        <v>0</v>
      </c>
      <c r="F2" s="19">
        <v>0</v>
      </c>
      <c r="G2" s="19">
        <v>0</v>
      </c>
      <c r="H2" s="19">
        <v>0</v>
      </c>
      <c r="I2" s="19">
        <v>0</v>
      </c>
      <c r="J2" s="19">
        <v>0</v>
      </c>
      <c r="K2" s="19">
        <v>0</v>
      </c>
      <c r="L2" s="19">
        <v>0</v>
      </c>
      <c r="M2" s="19">
        <v>0</v>
      </c>
      <c r="N2" s="19">
        <v>0</v>
      </c>
    </row>
    <row r="3" spans="1:14" x14ac:dyDescent="0.25">
      <c r="A3" s="62" t="s">
        <v>31</v>
      </c>
      <c r="B3" s="62" t="s">
        <v>32</v>
      </c>
      <c r="C3" s="19">
        <v>0</v>
      </c>
      <c r="D3" s="19">
        <v>0</v>
      </c>
      <c r="E3" s="19">
        <v>0</v>
      </c>
      <c r="F3" s="19">
        <v>0</v>
      </c>
      <c r="G3" s="19">
        <v>0</v>
      </c>
      <c r="H3" s="19">
        <v>0</v>
      </c>
      <c r="I3" s="19">
        <v>0</v>
      </c>
      <c r="J3" s="19">
        <v>0</v>
      </c>
      <c r="K3" s="19">
        <v>0</v>
      </c>
      <c r="L3" s="19">
        <v>0</v>
      </c>
      <c r="M3" s="19">
        <v>0</v>
      </c>
      <c r="N3" s="19">
        <v>0</v>
      </c>
    </row>
    <row r="4" spans="1:14" x14ac:dyDescent="0.25">
      <c r="A4" s="62" t="s">
        <v>32</v>
      </c>
      <c r="B4" s="62" t="s">
        <v>33</v>
      </c>
      <c r="C4" s="19">
        <v>0</v>
      </c>
      <c r="D4" s="19">
        <v>0</v>
      </c>
      <c r="E4" s="19">
        <v>0</v>
      </c>
      <c r="F4" s="19">
        <v>0</v>
      </c>
      <c r="G4" s="19">
        <v>0</v>
      </c>
      <c r="H4" s="19">
        <v>0</v>
      </c>
      <c r="I4" s="19">
        <v>0</v>
      </c>
      <c r="J4" s="19">
        <v>0</v>
      </c>
      <c r="K4" s="19">
        <v>0</v>
      </c>
      <c r="L4" s="19">
        <v>0</v>
      </c>
      <c r="M4" s="19">
        <v>0</v>
      </c>
      <c r="N4" s="19">
        <v>0</v>
      </c>
    </row>
    <row r="5" spans="1:14" x14ac:dyDescent="0.25">
      <c r="A5" s="62" t="s">
        <v>7</v>
      </c>
      <c r="B5" s="62" t="s">
        <v>33</v>
      </c>
      <c r="C5">
        <v>0</v>
      </c>
      <c r="D5" s="22">
        <v>0</v>
      </c>
      <c r="E5" s="22">
        <v>0</v>
      </c>
      <c r="F5" s="22">
        <v>0</v>
      </c>
      <c r="G5" s="22">
        <v>0</v>
      </c>
      <c r="H5" s="22">
        <v>0</v>
      </c>
      <c r="I5" s="22">
        <v>0</v>
      </c>
      <c r="J5" s="22">
        <v>0</v>
      </c>
      <c r="K5" s="22">
        <v>0</v>
      </c>
      <c r="L5" s="22">
        <v>0</v>
      </c>
      <c r="M5" s="22">
        <v>0</v>
      </c>
      <c r="N5" s="22">
        <v>0</v>
      </c>
    </row>
    <row r="6" spans="1:14" x14ac:dyDescent="0.25">
      <c r="A6" s="62" t="s">
        <v>33</v>
      </c>
      <c r="B6" s="62" t="s">
        <v>8</v>
      </c>
      <c r="C6" s="22">
        <v>0</v>
      </c>
      <c r="D6" s="22">
        <v>0</v>
      </c>
      <c r="E6" s="22">
        <v>0</v>
      </c>
      <c r="F6" s="22">
        <v>0</v>
      </c>
      <c r="G6" s="22">
        <v>0</v>
      </c>
      <c r="H6" s="22">
        <v>0</v>
      </c>
      <c r="I6" s="22">
        <v>0</v>
      </c>
      <c r="J6" s="22">
        <v>0</v>
      </c>
      <c r="K6" s="22">
        <v>0</v>
      </c>
      <c r="L6" s="22">
        <v>0</v>
      </c>
      <c r="M6" s="22">
        <v>0</v>
      </c>
      <c r="N6" s="22">
        <v>0</v>
      </c>
    </row>
    <row r="7" spans="1:14" x14ac:dyDescent="0.25">
      <c r="A7" s="62" t="s">
        <v>8</v>
      </c>
      <c r="B7" s="62" t="s">
        <v>34</v>
      </c>
      <c r="C7" s="22">
        <v>0</v>
      </c>
      <c r="D7" s="22">
        <v>0</v>
      </c>
      <c r="E7" s="22">
        <v>0</v>
      </c>
      <c r="F7" s="22">
        <v>0</v>
      </c>
      <c r="G7" s="22">
        <v>0</v>
      </c>
      <c r="H7" s="22">
        <v>0</v>
      </c>
      <c r="I7" s="22">
        <v>0</v>
      </c>
      <c r="J7" s="22">
        <v>0</v>
      </c>
      <c r="K7" s="22">
        <v>0</v>
      </c>
      <c r="L7" s="22">
        <v>0</v>
      </c>
      <c r="M7" s="22">
        <v>0</v>
      </c>
      <c r="N7" s="22">
        <v>0</v>
      </c>
    </row>
    <row r="8" spans="1:14" x14ac:dyDescent="0.25">
      <c r="A8" s="62" t="s">
        <v>34</v>
      </c>
      <c r="B8" s="62" t="s">
        <v>36</v>
      </c>
      <c r="C8" s="22">
        <v>0</v>
      </c>
      <c r="D8" s="22">
        <v>0</v>
      </c>
      <c r="E8" s="22">
        <v>0</v>
      </c>
      <c r="F8" s="22">
        <v>0</v>
      </c>
      <c r="G8" s="22">
        <v>0</v>
      </c>
      <c r="H8" s="22">
        <v>0</v>
      </c>
      <c r="I8" s="22">
        <v>0</v>
      </c>
      <c r="J8" s="22">
        <v>0</v>
      </c>
      <c r="K8" s="22">
        <v>0</v>
      </c>
      <c r="L8" s="22">
        <v>0</v>
      </c>
      <c r="M8" s="22">
        <v>0</v>
      </c>
      <c r="N8" s="22">
        <v>0</v>
      </c>
    </row>
    <row r="9" spans="1:14" x14ac:dyDescent="0.25">
      <c r="A9" s="62" t="s">
        <v>36</v>
      </c>
      <c r="B9" s="62" t="s">
        <v>39</v>
      </c>
      <c r="C9" s="22">
        <v>0</v>
      </c>
      <c r="D9" s="22">
        <v>0</v>
      </c>
      <c r="E9" s="22">
        <v>0</v>
      </c>
      <c r="F9" s="22">
        <v>0</v>
      </c>
      <c r="G9" s="22">
        <v>0</v>
      </c>
      <c r="H9" s="22">
        <v>0</v>
      </c>
      <c r="I9" s="22">
        <v>0</v>
      </c>
      <c r="J9" s="22">
        <v>0</v>
      </c>
      <c r="K9" s="22">
        <v>0</v>
      </c>
      <c r="L9" s="22">
        <v>0</v>
      </c>
      <c r="M9" s="22">
        <v>0</v>
      </c>
      <c r="N9" s="22">
        <v>0</v>
      </c>
    </row>
    <row r="10" spans="1:14" x14ac:dyDescent="0.25">
      <c r="A10" s="62" t="s">
        <v>39</v>
      </c>
      <c r="B10" s="62" t="s">
        <v>41</v>
      </c>
      <c r="C10" s="22">
        <v>0</v>
      </c>
      <c r="D10" s="22">
        <v>0</v>
      </c>
      <c r="E10" s="22">
        <v>0</v>
      </c>
      <c r="F10" s="22">
        <v>0</v>
      </c>
      <c r="G10" s="22">
        <v>0</v>
      </c>
      <c r="H10" s="22">
        <v>0</v>
      </c>
      <c r="I10" s="22">
        <v>0</v>
      </c>
      <c r="J10" s="22">
        <v>0</v>
      </c>
      <c r="K10" s="22">
        <v>0</v>
      </c>
      <c r="L10" s="22">
        <v>0</v>
      </c>
      <c r="M10" s="22">
        <v>0</v>
      </c>
      <c r="N10" s="22">
        <v>0</v>
      </c>
    </row>
    <row r="11" spans="1:14" x14ac:dyDescent="0.25">
      <c r="A11" s="62" t="s">
        <v>41</v>
      </c>
      <c r="B11" s="62" t="s">
        <v>44</v>
      </c>
      <c r="C11" s="22">
        <v>0</v>
      </c>
      <c r="D11" s="22">
        <v>0</v>
      </c>
      <c r="E11" s="22">
        <v>0</v>
      </c>
      <c r="F11" s="22">
        <v>0</v>
      </c>
      <c r="G11" s="22">
        <v>0</v>
      </c>
      <c r="H11" s="22">
        <v>0</v>
      </c>
      <c r="I11" s="22">
        <v>0</v>
      </c>
      <c r="J11" s="22">
        <v>0</v>
      </c>
      <c r="K11" s="22">
        <v>0</v>
      </c>
      <c r="L11" s="22">
        <v>0</v>
      </c>
      <c r="M11" s="22">
        <v>0</v>
      </c>
      <c r="N11" s="22">
        <v>0</v>
      </c>
    </row>
    <row r="12" spans="1:14" x14ac:dyDescent="0.25">
      <c r="A12" s="62" t="s">
        <v>44</v>
      </c>
      <c r="B12" s="62" t="s">
        <v>9</v>
      </c>
      <c r="C12" s="22">
        <v>0</v>
      </c>
      <c r="D12" s="22">
        <v>0</v>
      </c>
      <c r="E12" s="22">
        <v>0</v>
      </c>
      <c r="F12" s="22">
        <v>0</v>
      </c>
      <c r="G12" s="22">
        <v>0</v>
      </c>
      <c r="H12" s="22">
        <v>0</v>
      </c>
      <c r="I12" s="22">
        <v>0</v>
      </c>
      <c r="J12" s="22">
        <v>0</v>
      </c>
      <c r="K12" s="22">
        <v>0</v>
      </c>
      <c r="L12" s="22">
        <v>0</v>
      </c>
      <c r="M12" s="22">
        <v>0</v>
      </c>
      <c r="N12" s="22">
        <v>0</v>
      </c>
    </row>
    <row r="13" spans="1:14" x14ac:dyDescent="0.25">
      <c r="A13" s="62" t="s">
        <v>45</v>
      </c>
      <c r="B13" s="62" t="s">
        <v>9</v>
      </c>
      <c r="C13" s="22">
        <v>0</v>
      </c>
      <c r="D13" s="22">
        <v>0</v>
      </c>
      <c r="E13" s="22">
        <v>0</v>
      </c>
      <c r="F13" s="22">
        <v>0</v>
      </c>
      <c r="G13" s="22">
        <v>0</v>
      </c>
      <c r="H13" s="22">
        <v>0</v>
      </c>
      <c r="I13" s="22">
        <v>0</v>
      </c>
      <c r="J13" s="22">
        <v>0</v>
      </c>
      <c r="K13" s="22">
        <v>0</v>
      </c>
      <c r="L13" s="22">
        <v>0</v>
      </c>
      <c r="M13" s="22">
        <v>0</v>
      </c>
      <c r="N13" s="22">
        <v>0</v>
      </c>
    </row>
    <row r="14" spans="1:14" x14ac:dyDescent="0.25">
      <c r="A14" s="62" t="s">
        <v>9</v>
      </c>
      <c r="B14" s="62" t="s">
        <v>46</v>
      </c>
      <c r="C14" s="22">
        <v>0</v>
      </c>
      <c r="D14" s="22">
        <v>0</v>
      </c>
      <c r="E14" s="22">
        <v>0</v>
      </c>
      <c r="F14" s="22">
        <v>0</v>
      </c>
      <c r="G14" s="22">
        <v>0</v>
      </c>
      <c r="H14" s="22">
        <v>0</v>
      </c>
      <c r="I14" s="22">
        <v>0</v>
      </c>
      <c r="J14" s="22">
        <v>0</v>
      </c>
      <c r="K14" s="22">
        <v>0</v>
      </c>
      <c r="L14" s="22">
        <v>0</v>
      </c>
      <c r="M14" s="22">
        <v>0</v>
      </c>
      <c r="N14" s="22">
        <v>0</v>
      </c>
    </row>
    <row r="15" spans="1:14" x14ac:dyDescent="0.25">
      <c r="A15" s="62" t="s">
        <v>46</v>
      </c>
      <c r="B15" s="62" t="s">
        <v>48</v>
      </c>
      <c r="C15" s="22">
        <v>0</v>
      </c>
      <c r="D15" s="22">
        <v>0</v>
      </c>
      <c r="E15" s="22">
        <v>0</v>
      </c>
      <c r="F15" s="22">
        <v>0</v>
      </c>
      <c r="G15" s="22">
        <v>0</v>
      </c>
      <c r="H15" s="22">
        <v>0</v>
      </c>
      <c r="I15" s="22">
        <v>0</v>
      </c>
      <c r="J15" s="22">
        <v>0</v>
      </c>
      <c r="K15" s="22">
        <v>0</v>
      </c>
      <c r="L15" s="22">
        <v>0</v>
      </c>
      <c r="M15" s="22">
        <v>0</v>
      </c>
      <c r="N15" s="22">
        <v>0</v>
      </c>
    </row>
    <row r="16" spans="1:14" x14ac:dyDescent="0.25">
      <c r="A16" s="62" t="s">
        <v>365</v>
      </c>
      <c r="B16" s="62" t="s">
        <v>56</v>
      </c>
      <c r="C16" s="22">
        <v>0</v>
      </c>
      <c r="D16" s="22">
        <v>0</v>
      </c>
      <c r="E16" s="22">
        <v>0</v>
      </c>
      <c r="F16" s="22">
        <v>0</v>
      </c>
      <c r="G16" s="22">
        <v>0</v>
      </c>
      <c r="H16" s="22">
        <v>0</v>
      </c>
      <c r="I16" s="22">
        <v>0</v>
      </c>
      <c r="J16" s="22">
        <v>0</v>
      </c>
      <c r="K16" s="22">
        <v>0</v>
      </c>
      <c r="L16" s="22">
        <v>0</v>
      </c>
      <c r="M16" s="22">
        <v>0</v>
      </c>
      <c r="N16" s="22">
        <v>0</v>
      </c>
    </row>
    <row r="17" spans="1:15" x14ac:dyDescent="0.25">
      <c r="A17" s="62" t="s">
        <v>58</v>
      </c>
      <c r="B17" s="62" t="s">
        <v>57</v>
      </c>
      <c r="C17" s="22">
        <v>0</v>
      </c>
      <c r="D17" s="22">
        <v>0</v>
      </c>
      <c r="E17" s="22">
        <v>0</v>
      </c>
      <c r="F17" s="22">
        <v>0</v>
      </c>
      <c r="G17" s="22">
        <v>0</v>
      </c>
      <c r="H17" s="22">
        <v>0</v>
      </c>
      <c r="I17" s="22">
        <v>0</v>
      </c>
      <c r="J17" s="22">
        <v>0</v>
      </c>
      <c r="K17" s="22">
        <v>0</v>
      </c>
      <c r="L17" s="22">
        <v>0</v>
      </c>
      <c r="M17" s="22">
        <v>0</v>
      </c>
      <c r="N17" s="22">
        <v>0</v>
      </c>
    </row>
    <row r="18" spans="1:15" x14ac:dyDescent="0.25">
      <c r="A18" s="62" t="s">
        <v>59</v>
      </c>
      <c r="B18" s="62" t="s">
        <v>365</v>
      </c>
      <c r="C18" s="22">
        <v>0</v>
      </c>
      <c r="D18" s="22">
        <v>0</v>
      </c>
      <c r="E18" s="22">
        <v>0</v>
      </c>
      <c r="F18" s="22">
        <v>0</v>
      </c>
      <c r="G18" s="22">
        <v>0</v>
      </c>
      <c r="H18" s="22">
        <v>0</v>
      </c>
      <c r="I18" s="22">
        <v>0</v>
      </c>
      <c r="J18" s="22">
        <v>0</v>
      </c>
      <c r="K18" s="22">
        <v>0</v>
      </c>
      <c r="L18" s="22">
        <v>0</v>
      </c>
      <c r="M18" s="22">
        <v>0</v>
      </c>
      <c r="N18" s="22">
        <v>0</v>
      </c>
    </row>
    <row r="19" spans="1:15" x14ac:dyDescent="0.25">
      <c r="A19" s="62" t="s">
        <v>55</v>
      </c>
      <c r="B19" s="62" t="s">
        <v>54</v>
      </c>
      <c r="C19" s="22">
        <v>0</v>
      </c>
      <c r="D19" s="22">
        <v>0</v>
      </c>
      <c r="E19" s="22">
        <v>0</v>
      </c>
      <c r="F19" s="22">
        <v>0</v>
      </c>
      <c r="G19" s="22">
        <v>0</v>
      </c>
      <c r="H19" s="22">
        <v>0</v>
      </c>
      <c r="I19" s="22">
        <v>0</v>
      </c>
      <c r="J19" s="22">
        <v>0</v>
      </c>
      <c r="K19" s="22">
        <v>0</v>
      </c>
      <c r="L19" s="22">
        <v>0</v>
      </c>
      <c r="M19" s="22">
        <v>0</v>
      </c>
      <c r="N19" s="22">
        <v>0</v>
      </c>
    </row>
    <row r="20" spans="1:15" x14ac:dyDescent="0.25">
      <c r="A20" s="62" t="s">
        <v>54</v>
      </c>
      <c r="B20" s="62" t="s">
        <v>50</v>
      </c>
      <c r="C20" s="22">
        <v>0</v>
      </c>
      <c r="D20" s="22">
        <v>0</v>
      </c>
      <c r="E20" s="22">
        <v>0</v>
      </c>
      <c r="F20" s="22">
        <v>0</v>
      </c>
      <c r="G20" s="22">
        <v>0</v>
      </c>
      <c r="H20" s="22">
        <v>0</v>
      </c>
      <c r="I20" s="22">
        <v>0</v>
      </c>
      <c r="J20" s="22">
        <v>0</v>
      </c>
      <c r="K20" s="22">
        <v>0</v>
      </c>
      <c r="L20" s="22">
        <v>0</v>
      </c>
      <c r="M20" s="22">
        <v>0</v>
      </c>
      <c r="N20" s="22">
        <v>0</v>
      </c>
    </row>
    <row r="21" spans="1:15" x14ac:dyDescent="0.25">
      <c r="A21" s="62" t="s">
        <v>56</v>
      </c>
      <c r="B21" s="62" t="s">
        <v>10</v>
      </c>
      <c r="C21" s="62">
        <v>0</v>
      </c>
      <c r="D21" s="62">
        <v>0</v>
      </c>
      <c r="E21" s="62">
        <v>0</v>
      </c>
      <c r="F21" s="62">
        <v>0</v>
      </c>
      <c r="G21" s="62">
        <v>0</v>
      </c>
      <c r="H21" s="62">
        <v>0</v>
      </c>
      <c r="I21" s="62">
        <v>0</v>
      </c>
      <c r="J21" s="62">
        <v>0</v>
      </c>
      <c r="K21" s="62">
        <v>0</v>
      </c>
      <c r="L21" s="62">
        <v>0</v>
      </c>
      <c r="M21" s="62">
        <v>0</v>
      </c>
      <c r="N21" s="62">
        <v>0</v>
      </c>
    </row>
    <row r="22" spans="1:15" x14ac:dyDescent="0.25">
      <c r="A22" s="62" t="s">
        <v>57</v>
      </c>
      <c r="B22" s="62" t="s">
        <v>368</v>
      </c>
      <c r="C22" s="62">
        <v>0</v>
      </c>
      <c r="D22" s="62">
        <v>0</v>
      </c>
      <c r="E22" s="62">
        <v>0</v>
      </c>
      <c r="F22" s="62">
        <v>0</v>
      </c>
      <c r="G22" s="62">
        <v>0</v>
      </c>
      <c r="H22" s="62">
        <v>0</v>
      </c>
      <c r="I22" s="62">
        <v>0</v>
      </c>
      <c r="J22" s="62">
        <v>0</v>
      </c>
      <c r="K22" s="62">
        <v>0</v>
      </c>
      <c r="L22" s="62">
        <v>0</v>
      </c>
      <c r="M22" s="62">
        <v>0</v>
      </c>
      <c r="N22" s="62">
        <v>0</v>
      </c>
    </row>
    <row r="23" spans="1:15" x14ac:dyDescent="0.25">
      <c r="A23" s="62" t="s">
        <v>10</v>
      </c>
      <c r="B23" s="62" t="s">
        <v>49</v>
      </c>
      <c r="C23" s="62">
        <v>0</v>
      </c>
      <c r="D23" s="62">
        <v>0.6</v>
      </c>
      <c r="E23" s="62">
        <v>0.8</v>
      </c>
      <c r="F23" s="62">
        <v>1.2</v>
      </c>
      <c r="G23" s="62">
        <v>0.2</v>
      </c>
      <c r="H23" s="62">
        <v>0.1</v>
      </c>
      <c r="I23" s="62">
        <v>0.1</v>
      </c>
      <c r="J23" s="62">
        <v>0.1</v>
      </c>
      <c r="K23" s="62">
        <v>0.1</v>
      </c>
      <c r="L23" s="62">
        <v>0.1</v>
      </c>
      <c r="M23" s="62">
        <v>0</v>
      </c>
      <c r="N23" s="62">
        <v>0</v>
      </c>
      <c r="O23" s="62"/>
    </row>
    <row r="24" spans="1:15" x14ac:dyDescent="0.25">
      <c r="A24" s="62" t="s">
        <v>50</v>
      </c>
      <c r="B24" s="62" t="s">
        <v>49</v>
      </c>
      <c r="C24" s="62">
        <v>0</v>
      </c>
      <c r="D24" s="62">
        <v>0</v>
      </c>
      <c r="E24" s="62">
        <v>0</v>
      </c>
      <c r="F24" s="62">
        <v>0</v>
      </c>
      <c r="G24" s="62">
        <v>0</v>
      </c>
      <c r="H24" s="62">
        <v>0</v>
      </c>
      <c r="I24" s="62">
        <v>0</v>
      </c>
      <c r="J24" s="62">
        <v>0</v>
      </c>
      <c r="K24" s="62">
        <v>0</v>
      </c>
      <c r="L24" s="62">
        <v>0</v>
      </c>
      <c r="M24" s="62">
        <v>0</v>
      </c>
      <c r="N24" s="62">
        <v>0</v>
      </c>
      <c r="O24" s="62"/>
    </row>
    <row r="25" spans="1:15" x14ac:dyDescent="0.25">
      <c r="A25" s="62" t="s">
        <v>49</v>
      </c>
      <c r="B25" s="62" t="s">
        <v>34</v>
      </c>
      <c r="C25" s="62">
        <v>0</v>
      </c>
      <c r="D25" s="62">
        <v>0</v>
      </c>
      <c r="E25" s="62">
        <v>0</v>
      </c>
      <c r="F25" s="62">
        <v>0</v>
      </c>
      <c r="G25" s="62">
        <v>0</v>
      </c>
      <c r="H25" s="62">
        <v>0</v>
      </c>
      <c r="I25" s="62">
        <v>0</v>
      </c>
      <c r="J25" s="62">
        <v>0</v>
      </c>
      <c r="K25" s="62">
        <v>0</v>
      </c>
      <c r="L25" s="62">
        <v>0</v>
      </c>
      <c r="M25" s="62">
        <v>0</v>
      </c>
      <c r="N25" s="62">
        <v>0</v>
      </c>
    </row>
    <row r="26" spans="1:15" x14ac:dyDescent="0.25">
      <c r="A26" s="62" t="s">
        <v>368</v>
      </c>
      <c r="B26" s="62" t="s">
        <v>371</v>
      </c>
      <c r="C26" s="62">
        <v>0</v>
      </c>
      <c r="D26" s="62">
        <v>0</v>
      </c>
      <c r="E26" s="62">
        <v>0</v>
      </c>
      <c r="F26" s="62">
        <v>0</v>
      </c>
      <c r="G26" s="62">
        <v>0</v>
      </c>
      <c r="H26" s="62">
        <v>0</v>
      </c>
      <c r="I26" s="62">
        <v>0</v>
      </c>
      <c r="J26" s="62">
        <v>0</v>
      </c>
      <c r="K26" s="62">
        <v>0</v>
      </c>
      <c r="L26" s="62">
        <v>0</v>
      </c>
      <c r="M26" s="62">
        <v>0</v>
      </c>
      <c r="N26" s="62">
        <v>0</v>
      </c>
    </row>
    <row r="27" spans="1:15" x14ac:dyDescent="0.25">
      <c r="A27" t="s">
        <v>371</v>
      </c>
      <c r="B27" t="s">
        <v>56</v>
      </c>
      <c r="C27" s="62">
        <v>0</v>
      </c>
      <c r="D27" s="62">
        <v>0</v>
      </c>
      <c r="E27" s="62">
        <v>0</v>
      </c>
      <c r="F27" s="62">
        <v>0</v>
      </c>
      <c r="G27" s="62">
        <v>0</v>
      </c>
      <c r="H27" s="62">
        <v>0</v>
      </c>
      <c r="I27" s="62">
        <v>0</v>
      </c>
      <c r="J27" s="62">
        <v>0</v>
      </c>
      <c r="K27" s="62">
        <v>0</v>
      </c>
      <c r="L27" s="62">
        <v>0</v>
      </c>
      <c r="M27" s="62">
        <v>0</v>
      </c>
      <c r="N27" s="62">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13"/>
  <sheetViews>
    <sheetView workbookViewId="0">
      <selection activeCell="B12" sqref="B12"/>
    </sheetView>
  </sheetViews>
  <sheetFormatPr defaultRowHeight="15" x14ac:dyDescent="0.25"/>
  <sheetData>
    <row r="1" spans="1:3" x14ac:dyDescent="0.25">
      <c r="A1" t="s">
        <v>32</v>
      </c>
      <c r="B1" t="s">
        <v>63</v>
      </c>
      <c r="C1" s="19">
        <v>100000</v>
      </c>
    </row>
    <row r="2" spans="1:3" x14ac:dyDescent="0.25">
      <c r="A2" t="s">
        <v>34</v>
      </c>
      <c r="B2" t="s">
        <v>43</v>
      </c>
      <c r="C2" s="19">
        <v>100000</v>
      </c>
    </row>
    <row r="3" spans="1:3" x14ac:dyDescent="0.25">
      <c r="A3" t="s">
        <v>34</v>
      </c>
      <c r="B3" t="s">
        <v>35</v>
      </c>
      <c r="C3" s="19">
        <v>100000</v>
      </c>
    </row>
    <row r="4" spans="1:3" x14ac:dyDescent="0.25">
      <c r="A4" t="s">
        <v>44</v>
      </c>
      <c r="B4" t="s">
        <v>43</v>
      </c>
      <c r="C4" s="19">
        <v>100000</v>
      </c>
    </row>
    <row r="5" spans="1:3" x14ac:dyDescent="0.25">
      <c r="A5" t="s">
        <v>10</v>
      </c>
      <c r="B5" t="s">
        <v>369</v>
      </c>
      <c r="C5" s="62">
        <v>100000</v>
      </c>
    </row>
    <row r="6" spans="1:3" x14ac:dyDescent="0.25">
      <c r="A6" t="s">
        <v>10</v>
      </c>
      <c r="B6" t="s">
        <v>53</v>
      </c>
      <c r="C6" s="62">
        <v>100000</v>
      </c>
    </row>
    <row r="7" spans="1:3" x14ac:dyDescent="0.25">
      <c r="A7" t="s">
        <v>39</v>
      </c>
      <c r="B7" t="s">
        <v>40</v>
      </c>
      <c r="C7" s="62">
        <v>100000</v>
      </c>
    </row>
    <row r="8" spans="1:3" x14ac:dyDescent="0.25">
      <c r="A8" t="s">
        <v>39</v>
      </c>
      <c r="B8" t="s">
        <v>42</v>
      </c>
      <c r="C8" s="62">
        <v>100000</v>
      </c>
    </row>
    <row r="9" spans="1:3" x14ac:dyDescent="0.25">
      <c r="A9" t="s">
        <v>54</v>
      </c>
      <c r="B9" t="s">
        <v>52</v>
      </c>
      <c r="C9" s="62">
        <v>100000</v>
      </c>
    </row>
    <row r="10" spans="1:3" x14ac:dyDescent="0.25">
      <c r="A10" t="s">
        <v>32</v>
      </c>
      <c r="B10" t="s">
        <v>6</v>
      </c>
      <c r="C10" s="22">
        <v>100000</v>
      </c>
    </row>
    <row r="11" spans="1:3" x14ac:dyDescent="0.25">
      <c r="A11" t="s">
        <v>371</v>
      </c>
      <c r="B11" t="s">
        <v>367</v>
      </c>
      <c r="C11" s="62">
        <v>100000</v>
      </c>
    </row>
    <row r="12" spans="1:3" x14ac:dyDescent="0.25">
      <c r="A12" t="s">
        <v>368</v>
      </c>
      <c r="B12" t="s">
        <v>366</v>
      </c>
      <c r="C12" s="62">
        <v>100000</v>
      </c>
    </row>
    <row r="13" spans="1:3" x14ac:dyDescent="0.25">
      <c r="A13" t="s">
        <v>57</v>
      </c>
      <c r="B13" t="s">
        <v>62</v>
      </c>
      <c r="C13" s="62">
        <v>100000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N27"/>
  <sheetViews>
    <sheetView zoomScale="115" zoomScaleNormal="115" workbookViewId="0">
      <selection activeCell="F31" sqref="F31"/>
    </sheetView>
  </sheetViews>
  <sheetFormatPr defaultRowHeight="15" x14ac:dyDescent="0.25"/>
  <cols>
    <col min="3" max="3" width="9.85546875" customWidth="1"/>
  </cols>
  <sheetData>
    <row r="1" spans="1:14" x14ac:dyDescent="0.25">
      <c r="C1" t="s">
        <v>15</v>
      </c>
      <c r="D1" t="s">
        <v>16</v>
      </c>
      <c r="K1" t="s">
        <v>309</v>
      </c>
      <c r="L1" t="s">
        <v>309</v>
      </c>
    </row>
    <row r="2" spans="1:14" x14ac:dyDescent="0.25">
      <c r="A2" s="53" t="s">
        <v>32</v>
      </c>
      <c r="B2" s="53" t="s">
        <v>33</v>
      </c>
      <c r="C2" s="22">
        <v>1.17E-2</v>
      </c>
      <c r="D2" s="22">
        <v>0.90859999999999996</v>
      </c>
      <c r="K2" s="62">
        <v>1.17E-2</v>
      </c>
      <c r="L2" s="62">
        <v>0.90859999999999996</v>
      </c>
    </row>
    <row r="3" spans="1:14" x14ac:dyDescent="0.25">
      <c r="A3" s="53" t="s">
        <v>7</v>
      </c>
      <c r="B3" s="53" t="s">
        <v>33</v>
      </c>
      <c r="C3" s="22">
        <v>2.2200000000000001E-2</v>
      </c>
      <c r="D3" s="22">
        <v>1.5952</v>
      </c>
      <c r="K3" s="62">
        <v>2.2200000000000001E-2</v>
      </c>
      <c r="L3" s="62">
        <v>1.5952</v>
      </c>
      <c r="M3" s="62"/>
      <c r="N3" s="62"/>
    </row>
    <row r="4" spans="1:14" x14ac:dyDescent="0.25">
      <c r="A4" s="53" t="s">
        <v>33</v>
      </c>
      <c r="B4" s="53" t="s">
        <v>8</v>
      </c>
      <c r="C4" s="62">
        <v>1.4200000000000001E-2</v>
      </c>
      <c r="D4" s="62">
        <v>1.181</v>
      </c>
      <c r="K4" s="62">
        <v>1.4200000000000001E-2</v>
      </c>
      <c r="L4" s="62">
        <v>1.181</v>
      </c>
      <c r="M4" s="62"/>
      <c r="N4" s="62"/>
    </row>
    <row r="5" spans="1:14" x14ac:dyDescent="0.25">
      <c r="A5" s="53" t="s">
        <v>46</v>
      </c>
      <c r="B5" s="53" t="s">
        <v>48</v>
      </c>
      <c r="C5" s="24">
        <v>1.21E-2</v>
      </c>
      <c r="D5" s="24">
        <v>0.66080000000000005</v>
      </c>
      <c r="K5" s="24">
        <v>1.21E-2</v>
      </c>
      <c r="L5" s="24">
        <v>0.66080000000000005</v>
      </c>
      <c r="M5" s="62"/>
      <c r="N5" s="62"/>
    </row>
    <row r="6" spans="1:14" x14ac:dyDescent="0.25">
      <c r="A6" s="53" t="s">
        <v>61</v>
      </c>
      <c r="B6" s="53" t="s">
        <v>31</v>
      </c>
      <c r="C6" s="24">
        <v>8.3000000000000001E-3</v>
      </c>
      <c r="D6" s="24">
        <v>0.70540000000000003</v>
      </c>
      <c r="H6" s="22"/>
      <c r="I6" s="22"/>
      <c r="K6" s="24">
        <v>8.3000000000000001E-3</v>
      </c>
      <c r="L6" s="24">
        <v>0.70540000000000003</v>
      </c>
      <c r="M6" s="62"/>
      <c r="N6" s="62"/>
    </row>
    <row r="7" spans="1:14" x14ac:dyDescent="0.25">
      <c r="A7" s="53" t="s">
        <v>31</v>
      </c>
      <c r="B7" s="53" t="s">
        <v>32</v>
      </c>
      <c r="C7" s="24">
        <v>8.3000000000000001E-3</v>
      </c>
      <c r="D7" s="24">
        <v>0.70540000000000003</v>
      </c>
      <c r="H7" s="22"/>
      <c r="I7" s="22"/>
      <c r="K7" s="24">
        <v>8.3000000000000001E-3</v>
      </c>
      <c r="L7" s="24">
        <v>0.70540000000000003</v>
      </c>
      <c r="M7" s="62"/>
      <c r="N7" s="62"/>
    </row>
    <row r="8" spans="1:14" x14ac:dyDescent="0.25">
      <c r="A8" s="53" t="s">
        <v>8</v>
      </c>
      <c r="B8" s="53" t="s">
        <v>34</v>
      </c>
      <c r="C8" s="24">
        <v>1.21E-2</v>
      </c>
      <c r="D8" s="24">
        <v>0.36080000000000001</v>
      </c>
      <c r="H8" s="22"/>
      <c r="I8" s="22"/>
      <c r="K8" s="24">
        <v>1.21E-2</v>
      </c>
      <c r="L8" s="24">
        <v>0.36080000000000001</v>
      </c>
      <c r="M8" s="62"/>
      <c r="N8" s="62"/>
    </row>
    <row r="9" spans="1:14" x14ac:dyDescent="0.25">
      <c r="A9" s="53" t="s">
        <v>34</v>
      </c>
      <c r="B9" s="53" t="s">
        <v>36</v>
      </c>
      <c r="C9" s="24">
        <v>1.21E-2</v>
      </c>
      <c r="D9" s="24">
        <v>0.36080000000000001</v>
      </c>
      <c r="H9" s="22"/>
      <c r="I9" s="22"/>
      <c r="K9" s="24">
        <v>1.21E-2</v>
      </c>
      <c r="L9" s="24">
        <v>0.36080000000000001</v>
      </c>
      <c r="M9" s="62"/>
      <c r="N9" s="62"/>
    </row>
    <row r="10" spans="1:14" x14ac:dyDescent="0.25">
      <c r="A10" s="53" t="s">
        <v>39</v>
      </c>
      <c r="B10" s="53" t="s">
        <v>41</v>
      </c>
      <c r="C10" s="24">
        <v>1.21E-2</v>
      </c>
      <c r="D10" s="24">
        <v>0.36080000000000001</v>
      </c>
      <c r="H10" s="22"/>
      <c r="I10" s="22"/>
      <c r="K10" s="24">
        <v>1.21E-2</v>
      </c>
      <c r="L10" s="24">
        <v>0.36080000000000001</v>
      </c>
      <c r="M10" s="62"/>
      <c r="N10" s="62"/>
    </row>
    <row r="11" spans="1:14" x14ac:dyDescent="0.25">
      <c r="A11" s="53" t="s">
        <v>41</v>
      </c>
      <c r="B11" s="53" t="s">
        <v>44</v>
      </c>
      <c r="C11" s="24">
        <v>1.21E-2</v>
      </c>
      <c r="D11" s="24">
        <v>0.36080000000000001</v>
      </c>
      <c r="H11" s="22"/>
      <c r="I11" s="22"/>
      <c r="K11" s="24">
        <v>1.21E-2</v>
      </c>
      <c r="L11" s="24">
        <v>0.36080000000000001</v>
      </c>
      <c r="M11" s="62"/>
      <c r="N11" s="62"/>
    </row>
    <row r="12" spans="1:14" x14ac:dyDescent="0.25">
      <c r="A12" s="53" t="s">
        <v>44</v>
      </c>
      <c r="B12" s="53" t="s">
        <v>9</v>
      </c>
      <c r="C12" s="24">
        <v>1.21E-2</v>
      </c>
      <c r="D12" s="24">
        <v>0.36080000000000001</v>
      </c>
      <c r="H12" s="22"/>
      <c r="I12" s="22"/>
      <c r="K12" s="24">
        <v>1.21E-2</v>
      </c>
      <c r="L12" s="24">
        <v>0.36080000000000001</v>
      </c>
      <c r="M12" s="62"/>
      <c r="N12" s="62"/>
    </row>
    <row r="13" spans="1:14" x14ac:dyDescent="0.25">
      <c r="A13" s="53" t="s">
        <v>45</v>
      </c>
      <c r="B13" s="53" t="s">
        <v>9</v>
      </c>
      <c r="C13" s="24">
        <v>2.5600000000000001E-2</v>
      </c>
      <c r="D13" s="24">
        <v>0.29820000000000002</v>
      </c>
      <c r="H13" s="22"/>
      <c r="I13" s="22"/>
      <c r="K13" s="24">
        <v>2.5600000000000001E-2</v>
      </c>
      <c r="L13" s="24">
        <v>0.29820000000000002</v>
      </c>
      <c r="M13" s="62"/>
      <c r="N13" s="62"/>
    </row>
    <row r="14" spans="1:14" x14ac:dyDescent="0.25">
      <c r="A14" s="53" t="s">
        <v>9</v>
      </c>
      <c r="B14" s="53" t="s">
        <v>46</v>
      </c>
      <c r="C14" s="24">
        <v>2.5600000000000001E-2</v>
      </c>
      <c r="D14" s="24">
        <v>0.29820000000000002</v>
      </c>
      <c r="H14" s="22"/>
      <c r="I14" s="22"/>
      <c r="K14" s="24">
        <v>2.5600000000000001E-2</v>
      </c>
      <c r="L14" s="24">
        <v>0.29820000000000002</v>
      </c>
      <c r="M14" s="62"/>
      <c r="N14" s="62"/>
    </row>
    <row r="15" spans="1:14" x14ac:dyDescent="0.25">
      <c r="A15" s="53" t="s">
        <v>55</v>
      </c>
      <c r="B15" s="53" t="s">
        <v>54</v>
      </c>
      <c r="C15" s="24">
        <v>2.1700000000000001E-2</v>
      </c>
      <c r="D15" s="24">
        <v>1.0789</v>
      </c>
      <c r="H15" s="22"/>
      <c r="I15" s="22"/>
      <c r="K15" s="24">
        <v>2.1700000000000001E-2</v>
      </c>
      <c r="L15" s="24">
        <v>1.0789</v>
      </c>
      <c r="M15" s="62"/>
      <c r="N15" s="62"/>
    </row>
    <row r="16" spans="1:14" x14ac:dyDescent="0.25">
      <c r="A16" s="53" t="s">
        <v>54</v>
      </c>
      <c r="B16" s="53" t="s">
        <v>50</v>
      </c>
      <c r="C16" s="24">
        <v>2.1700000000000001E-2</v>
      </c>
      <c r="D16" s="24">
        <v>1.0789</v>
      </c>
      <c r="H16" s="22"/>
      <c r="I16" s="22"/>
      <c r="K16" s="24">
        <v>2.1700000000000001E-2</v>
      </c>
      <c r="L16" s="24">
        <v>1.0789</v>
      </c>
      <c r="M16" s="62"/>
      <c r="N16" s="62"/>
    </row>
    <row r="17" spans="1:14" x14ac:dyDescent="0.25">
      <c r="A17" s="53" t="s">
        <v>56</v>
      </c>
      <c r="B17" s="53" t="s">
        <v>10</v>
      </c>
      <c r="C17" s="24">
        <v>5.0500000000000003E-2</v>
      </c>
      <c r="D17" s="24">
        <v>0.35699999999999998</v>
      </c>
      <c r="H17" s="22"/>
      <c r="I17" s="22"/>
      <c r="K17" s="24">
        <v>5.0500000000000003E-2</v>
      </c>
      <c r="L17" s="24">
        <v>1.357</v>
      </c>
      <c r="M17" s="62"/>
      <c r="N17" s="62"/>
    </row>
    <row r="18" spans="1:14" x14ac:dyDescent="0.25">
      <c r="A18" s="53" t="s">
        <v>10</v>
      </c>
      <c r="B18" s="53" t="s">
        <v>49</v>
      </c>
      <c r="C18" s="24">
        <v>3.3700000000000001E-2</v>
      </c>
      <c r="D18" s="24">
        <v>0.36020000000000002</v>
      </c>
      <c r="H18" s="22"/>
      <c r="I18" s="22"/>
      <c r="K18" s="24">
        <v>3.3700000000000001E-2</v>
      </c>
      <c r="L18" s="24">
        <v>0.36020000000000002</v>
      </c>
      <c r="M18" s="62"/>
      <c r="N18" s="62"/>
    </row>
    <row r="19" spans="1:14" x14ac:dyDescent="0.25">
      <c r="A19" s="53" t="s">
        <v>49</v>
      </c>
      <c r="B19" s="53" t="s">
        <v>34</v>
      </c>
      <c r="C19" s="24">
        <v>3.3700000000000001E-2</v>
      </c>
      <c r="D19" s="24">
        <v>0.36020000000000002</v>
      </c>
      <c r="H19" s="22"/>
      <c r="I19" s="22"/>
      <c r="K19" s="24">
        <v>3.3700000000000001E-2</v>
      </c>
      <c r="L19" s="24">
        <v>0.36020000000000002</v>
      </c>
      <c r="M19" s="62"/>
      <c r="N19" s="62"/>
    </row>
    <row r="20" spans="1:14" x14ac:dyDescent="0.25">
      <c r="A20" s="53" t="s">
        <v>36</v>
      </c>
      <c r="B20" s="53" t="s">
        <v>39</v>
      </c>
      <c r="C20" s="24">
        <v>5.0500000000000003E-2</v>
      </c>
      <c r="D20" s="24">
        <v>0.35699999999999998</v>
      </c>
      <c r="H20" s="22"/>
      <c r="I20" s="22"/>
      <c r="K20" s="62">
        <v>1.17E-2</v>
      </c>
      <c r="L20" s="62">
        <v>0.90859999999999996</v>
      </c>
      <c r="M20" s="62"/>
      <c r="N20" s="62"/>
    </row>
    <row r="21" spans="1:14" x14ac:dyDescent="0.25">
      <c r="A21" s="62" t="s">
        <v>365</v>
      </c>
      <c r="B21" s="62" t="s">
        <v>56</v>
      </c>
      <c r="C21" s="24">
        <v>5.0500000000000003E-2</v>
      </c>
      <c r="D21" s="24">
        <v>0.35699999999999998</v>
      </c>
      <c r="H21" s="22"/>
      <c r="I21" s="22"/>
      <c r="K21" s="24">
        <v>2.1700000000000001E-2</v>
      </c>
      <c r="L21" s="24">
        <v>1.0789</v>
      </c>
      <c r="M21" s="62"/>
      <c r="N21" s="62"/>
    </row>
    <row r="22" spans="1:14" x14ac:dyDescent="0.25">
      <c r="A22" s="62" t="s">
        <v>58</v>
      </c>
      <c r="B22" s="62" t="s">
        <v>57</v>
      </c>
      <c r="C22" s="24">
        <v>5.0500000000000003E-2</v>
      </c>
      <c r="D22" s="24">
        <v>0.35699999999999998</v>
      </c>
      <c r="H22" s="22"/>
      <c r="I22" s="22"/>
      <c r="K22" s="24">
        <v>2.1700000000000001E-2</v>
      </c>
      <c r="L22" s="24">
        <v>1.0789</v>
      </c>
      <c r="M22" s="62"/>
      <c r="N22" s="62"/>
    </row>
    <row r="23" spans="1:14" x14ac:dyDescent="0.25">
      <c r="A23" s="62" t="s">
        <v>59</v>
      </c>
      <c r="B23" s="62" t="s">
        <v>365</v>
      </c>
      <c r="C23" s="24">
        <v>5.0500000000000003E-2</v>
      </c>
      <c r="D23" s="24">
        <v>0.35699999999999998</v>
      </c>
      <c r="H23" s="22"/>
      <c r="I23" s="22"/>
      <c r="K23" s="24">
        <v>2.1700000000000001E-2</v>
      </c>
      <c r="L23" s="24">
        <v>1.0789</v>
      </c>
      <c r="M23" s="62"/>
      <c r="N23" s="62"/>
    </row>
    <row r="24" spans="1:14" x14ac:dyDescent="0.25">
      <c r="A24" s="62" t="s">
        <v>57</v>
      </c>
      <c r="B24" s="62" t="s">
        <v>368</v>
      </c>
      <c r="C24" s="24">
        <v>5.0500000000000003E-2</v>
      </c>
      <c r="D24" s="24">
        <v>0.35699999999999998</v>
      </c>
      <c r="H24" s="22"/>
      <c r="I24" s="22"/>
      <c r="K24" s="24">
        <v>2.1700000000000001E-2</v>
      </c>
      <c r="L24" s="24">
        <v>1.0789</v>
      </c>
      <c r="M24" s="62"/>
      <c r="N24" s="62"/>
    </row>
    <row r="25" spans="1:14" x14ac:dyDescent="0.25">
      <c r="A25" s="62" t="s">
        <v>50</v>
      </c>
      <c r="B25" s="62" t="s">
        <v>49</v>
      </c>
      <c r="C25" s="24">
        <v>5.0500000000000003E-2</v>
      </c>
      <c r="D25" s="24">
        <v>0.35699999999999998</v>
      </c>
      <c r="K25" s="24">
        <v>2.1700000000000001E-2</v>
      </c>
      <c r="L25" s="24">
        <v>1.0789</v>
      </c>
      <c r="M25" s="62"/>
      <c r="N25" s="62"/>
    </row>
    <row r="26" spans="1:14" x14ac:dyDescent="0.25">
      <c r="A26" s="62" t="s">
        <v>368</v>
      </c>
      <c r="B26" s="62" t="s">
        <v>371</v>
      </c>
      <c r="C26" s="24">
        <v>5.0500000000000003E-2</v>
      </c>
      <c r="D26" s="24">
        <v>0.35699999999999998</v>
      </c>
      <c r="K26" s="24">
        <v>2.1700000000000001E-2</v>
      </c>
      <c r="L26" s="24">
        <v>1.0789</v>
      </c>
      <c r="M26" s="62"/>
      <c r="N26" s="62"/>
    </row>
    <row r="27" spans="1:14" x14ac:dyDescent="0.25">
      <c r="A27" t="s">
        <v>371</v>
      </c>
      <c r="B27" t="s">
        <v>56</v>
      </c>
      <c r="C27" s="24">
        <v>5.0500000000000003E-2</v>
      </c>
      <c r="D27" s="24">
        <v>0.35699999999999998</v>
      </c>
      <c r="K27" s="24">
        <v>2.1700000000000001E-2</v>
      </c>
      <c r="L27" s="24">
        <v>1.0789</v>
      </c>
      <c r="M27" s="62"/>
      <c r="N27" s="6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C46" sqref="C46"/>
    </sheetView>
  </sheetViews>
  <sheetFormatPr defaultRowHeight="15" x14ac:dyDescent="0.25"/>
  <cols>
    <col min="2" max="2" width="10.285156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27"/>
  <sheetViews>
    <sheetView zoomScaleNormal="100" workbookViewId="0">
      <selection activeCell="C18" sqref="C18:D18"/>
    </sheetView>
  </sheetViews>
  <sheetFormatPr defaultRowHeight="15" x14ac:dyDescent="0.25"/>
  <sheetData>
    <row r="1" spans="1:13" x14ac:dyDescent="0.25">
      <c r="C1" t="s">
        <v>17</v>
      </c>
      <c r="D1" t="s">
        <v>18</v>
      </c>
      <c r="L1" t="s">
        <v>357</v>
      </c>
    </row>
    <row r="2" spans="1:13" x14ac:dyDescent="0.25">
      <c r="A2" s="22" t="s">
        <v>32</v>
      </c>
      <c r="B2" s="22" t="s">
        <v>33</v>
      </c>
      <c r="C2" s="22">
        <v>8.2199999999999995E-2</v>
      </c>
      <c r="D2" s="22">
        <v>32.695</v>
      </c>
      <c r="L2" s="62">
        <v>24.762</v>
      </c>
      <c r="M2" s="62">
        <v>0.1031</v>
      </c>
    </row>
    <row r="3" spans="1:13" x14ac:dyDescent="0.25">
      <c r="A3" s="22" t="s">
        <v>7</v>
      </c>
      <c r="B3" s="22" t="s">
        <v>33</v>
      </c>
      <c r="C3" s="22">
        <v>0.26179999999999998</v>
      </c>
      <c r="D3" s="22">
        <v>9.0059000000000005</v>
      </c>
      <c r="L3" s="62">
        <v>8.8047000000000004</v>
      </c>
      <c r="M3" s="62">
        <v>0.1246</v>
      </c>
    </row>
    <row r="4" spans="1:13" x14ac:dyDescent="0.25">
      <c r="A4" s="22" t="s">
        <v>33</v>
      </c>
      <c r="B4" s="22" t="s">
        <v>8</v>
      </c>
      <c r="C4" s="24">
        <v>0.1234</v>
      </c>
      <c r="D4" s="24">
        <v>29.276</v>
      </c>
      <c r="L4" s="24">
        <v>18.931999999999999</v>
      </c>
      <c r="M4" s="24">
        <v>0.1618</v>
      </c>
    </row>
    <row r="5" spans="1:13" x14ac:dyDescent="0.25">
      <c r="A5" s="22" t="s">
        <v>46</v>
      </c>
      <c r="B5" s="22" t="s">
        <v>48</v>
      </c>
      <c r="C5" s="24">
        <v>0.1618</v>
      </c>
      <c r="D5" s="24">
        <v>18.931999999999999</v>
      </c>
      <c r="L5" s="24">
        <v>18.931999999999999</v>
      </c>
      <c r="M5" s="24">
        <v>0.1618</v>
      </c>
    </row>
    <row r="6" spans="1:13" x14ac:dyDescent="0.25">
      <c r="A6" s="22" t="s">
        <v>61</v>
      </c>
      <c r="B6" s="22" t="s">
        <v>31</v>
      </c>
      <c r="C6" s="62">
        <v>0.1031</v>
      </c>
      <c r="D6" s="62">
        <v>24.762</v>
      </c>
      <c r="L6" s="62">
        <v>24.762</v>
      </c>
      <c r="M6" s="62">
        <v>0.1031</v>
      </c>
    </row>
    <row r="7" spans="1:13" x14ac:dyDescent="0.25">
      <c r="A7" s="22" t="s">
        <v>31</v>
      </c>
      <c r="B7" s="22" t="s">
        <v>32</v>
      </c>
      <c r="C7" s="62">
        <v>0.1031</v>
      </c>
      <c r="D7" s="62">
        <v>24.762</v>
      </c>
      <c r="L7" s="62">
        <v>24.762</v>
      </c>
      <c r="M7" s="62">
        <v>0.1031</v>
      </c>
    </row>
    <row r="8" spans="1:13" x14ac:dyDescent="0.25">
      <c r="A8" s="22" t="s">
        <v>8</v>
      </c>
      <c r="B8" s="22" t="s">
        <v>34</v>
      </c>
      <c r="C8" s="24">
        <v>0.1618</v>
      </c>
      <c r="D8" s="24">
        <v>18.931999999999999</v>
      </c>
      <c r="L8" s="24">
        <v>18.931999999999999</v>
      </c>
      <c r="M8" s="24">
        <v>0.1618</v>
      </c>
    </row>
    <row r="9" spans="1:13" x14ac:dyDescent="0.25">
      <c r="A9" s="22" t="s">
        <v>34</v>
      </c>
      <c r="B9" s="22" t="s">
        <v>36</v>
      </c>
      <c r="C9" s="24">
        <v>0.1618</v>
      </c>
      <c r="D9" s="24">
        <v>28.221</v>
      </c>
      <c r="L9" s="24">
        <v>18.931999999999999</v>
      </c>
      <c r="M9" s="24">
        <v>0.1618</v>
      </c>
    </row>
    <row r="10" spans="1:13" x14ac:dyDescent="0.25">
      <c r="A10" s="22" t="s">
        <v>39</v>
      </c>
      <c r="B10" s="22" t="s">
        <v>41</v>
      </c>
      <c r="C10" s="24">
        <v>0.1618</v>
      </c>
      <c r="D10" s="24">
        <v>28.221</v>
      </c>
      <c r="L10" s="24">
        <v>18.931999999999999</v>
      </c>
      <c r="M10" s="24">
        <v>0.1618</v>
      </c>
    </row>
    <row r="11" spans="1:13" x14ac:dyDescent="0.25">
      <c r="A11" s="22" t="s">
        <v>41</v>
      </c>
      <c r="B11" s="22" t="s">
        <v>44</v>
      </c>
      <c r="C11" s="24">
        <v>0.1618</v>
      </c>
      <c r="D11" s="24">
        <v>28.221</v>
      </c>
      <c r="L11" s="24">
        <v>18.931999999999999</v>
      </c>
      <c r="M11" s="24">
        <v>0.1618</v>
      </c>
    </row>
    <row r="12" spans="1:13" x14ac:dyDescent="0.25">
      <c r="A12" s="22" t="s">
        <v>44</v>
      </c>
      <c r="B12" s="22" t="s">
        <v>9</v>
      </c>
      <c r="C12" s="24">
        <v>0.1618</v>
      </c>
      <c r="D12" s="24">
        <v>28.221</v>
      </c>
      <c r="L12" s="24">
        <v>18.931999999999999</v>
      </c>
      <c r="M12" s="24">
        <v>0.1618</v>
      </c>
    </row>
    <row r="13" spans="1:13" x14ac:dyDescent="0.25">
      <c r="A13" s="22" t="s">
        <v>45</v>
      </c>
      <c r="B13" s="22" t="s">
        <v>9</v>
      </c>
      <c r="C13" s="24">
        <v>0.1618</v>
      </c>
      <c r="D13" s="24">
        <v>28.221</v>
      </c>
      <c r="L13" s="24">
        <v>18.931999999999999</v>
      </c>
      <c r="M13" s="24">
        <v>0.1618</v>
      </c>
    </row>
    <row r="14" spans="1:13" x14ac:dyDescent="0.25">
      <c r="A14" s="22" t="s">
        <v>9</v>
      </c>
      <c r="B14" s="22" t="s">
        <v>46</v>
      </c>
      <c r="C14" s="24">
        <v>0.1618</v>
      </c>
      <c r="D14" s="24">
        <v>28.221</v>
      </c>
      <c r="L14" s="24">
        <v>18.931999999999999</v>
      </c>
      <c r="M14" s="24">
        <v>0.1618</v>
      </c>
    </row>
    <row r="15" spans="1:13" x14ac:dyDescent="0.25">
      <c r="A15" s="22" t="s">
        <v>55</v>
      </c>
      <c r="B15" s="22" t="s">
        <v>54</v>
      </c>
      <c r="C15" s="24">
        <v>0.1618</v>
      </c>
      <c r="D15" s="24">
        <v>28.221</v>
      </c>
      <c r="L15" s="24">
        <v>18.931999999999999</v>
      </c>
      <c r="M15" s="24">
        <v>0.1618</v>
      </c>
    </row>
    <row r="16" spans="1:13" x14ac:dyDescent="0.25">
      <c r="A16" s="22" t="s">
        <v>54</v>
      </c>
      <c r="B16" s="22" t="s">
        <v>50</v>
      </c>
      <c r="C16" s="24">
        <v>0.1618</v>
      </c>
      <c r="D16" s="24">
        <v>15.32</v>
      </c>
      <c r="L16" s="24">
        <v>18.931999999999999</v>
      </c>
      <c r="M16" s="24">
        <v>0.1618</v>
      </c>
    </row>
    <row r="17" spans="1:13" x14ac:dyDescent="0.25">
      <c r="A17" s="22" t="s">
        <v>56</v>
      </c>
      <c r="B17" s="22" t="s">
        <v>10</v>
      </c>
      <c r="C17" s="24">
        <v>0.1618</v>
      </c>
      <c r="D17" s="24">
        <v>15.32</v>
      </c>
      <c r="L17" s="24">
        <v>18.931999999999999</v>
      </c>
      <c r="M17" s="24">
        <v>0.1618</v>
      </c>
    </row>
    <row r="18" spans="1:13" x14ac:dyDescent="0.25">
      <c r="A18" s="22" t="s">
        <v>10</v>
      </c>
      <c r="B18" s="22" t="s">
        <v>49</v>
      </c>
      <c r="C18" s="24">
        <v>0.1618</v>
      </c>
      <c r="D18" s="24">
        <v>15.32</v>
      </c>
      <c r="L18" s="24">
        <v>18.931999999999999</v>
      </c>
      <c r="M18" s="24">
        <v>0.1618</v>
      </c>
    </row>
    <row r="19" spans="1:13" x14ac:dyDescent="0.25">
      <c r="A19" s="22" t="s">
        <v>49</v>
      </c>
      <c r="B19" s="22" t="s">
        <v>34</v>
      </c>
      <c r="C19" s="24">
        <v>0.1618</v>
      </c>
      <c r="D19" s="24">
        <v>15.32</v>
      </c>
      <c r="L19" s="24">
        <v>18.931999999999999</v>
      </c>
      <c r="M19" s="24">
        <v>0.1618</v>
      </c>
    </row>
    <row r="20" spans="1:13" x14ac:dyDescent="0.25">
      <c r="A20" s="22" t="s">
        <v>36</v>
      </c>
      <c r="B20" s="22" t="s">
        <v>39</v>
      </c>
      <c r="C20" s="24">
        <v>0.1618</v>
      </c>
      <c r="D20" s="24">
        <v>15.32</v>
      </c>
      <c r="L20" s="24">
        <v>18.931999999999999</v>
      </c>
      <c r="M20" s="24">
        <v>0.1618</v>
      </c>
    </row>
    <row r="21" spans="1:13" x14ac:dyDescent="0.25">
      <c r="A21" s="62" t="s">
        <v>365</v>
      </c>
      <c r="B21" s="62" t="s">
        <v>56</v>
      </c>
      <c r="C21" s="24">
        <v>0.1618</v>
      </c>
      <c r="D21" s="24">
        <v>15.32</v>
      </c>
      <c r="L21" s="24">
        <v>18.931999999999999</v>
      </c>
      <c r="M21" s="24">
        <v>0.1618</v>
      </c>
    </row>
    <row r="22" spans="1:13" x14ac:dyDescent="0.25">
      <c r="A22" s="62" t="s">
        <v>58</v>
      </c>
      <c r="B22" s="62" t="s">
        <v>57</v>
      </c>
      <c r="C22" s="24">
        <v>0.1618</v>
      </c>
      <c r="D22" s="24">
        <v>15.32</v>
      </c>
      <c r="L22" s="24">
        <v>18.931999999999999</v>
      </c>
      <c r="M22" s="24">
        <v>0.1618</v>
      </c>
    </row>
    <row r="23" spans="1:13" x14ac:dyDescent="0.25">
      <c r="A23" s="62" t="s">
        <v>59</v>
      </c>
      <c r="B23" s="62" t="s">
        <v>365</v>
      </c>
      <c r="C23" s="24">
        <v>0.1618</v>
      </c>
      <c r="D23" s="24">
        <v>15.32</v>
      </c>
      <c r="L23" s="24">
        <v>18.931999999999999</v>
      </c>
      <c r="M23" s="24">
        <v>0.1618</v>
      </c>
    </row>
    <row r="24" spans="1:13" x14ac:dyDescent="0.25">
      <c r="A24" s="62" t="s">
        <v>57</v>
      </c>
      <c r="B24" s="62" t="s">
        <v>368</v>
      </c>
      <c r="C24" s="24">
        <v>0.1618</v>
      </c>
      <c r="D24" s="24">
        <v>15.32</v>
      </c>
      <c r="L24" s="24">
        <v>18.931999999999999</v>
      </c>
      <c r="M24" s="24">
        <v>0.1618</v>
      </c>
    </row>
    <row r="25" spans="1:13" x14ac:dyDescent="0.25">
      <c r="A25" s="62" t="s">
        <v>50</v>
      </c>
      <c r="B25" s="62" t="s">
        <v>49</v>
      </c>
      <c r="C25" s="24">
        <v>0.1618</v>
      </c>
      <c r="D25" s="24">
        <v>15.32</v>
      </c>
      <c r="L25" s="24">
        <v>18.931999999999999</v>
      </c>
      <c r="M25" s="24">
        <v>0.1618</v>
      </c>
    </row>
    <row r="26" spans="1:13" x14ac:dyDescent="0.25">
      <c r="A26" s="62" t="s">
        <v>368</v>
      </c>
      <c r="B26" s="62" t="s">
        <v>371</v>
      </c>
      <c r="C26" s="24">
        <v>0.1618</v>
      </c>
      <c r="D26" s="24">
        <v>15.32</v>
      </c>
      <c r="L26" s="24">
        <v>18.931999999999999</v>
      </c>
      <c r="M26" s="24">
        <v>0.1618</v>
      </c>
    </row>
    <row r="27" spans="1:13" x14ac:dyDescent="0.25">
      <c r="A27" s="62" t="s">
        <v>371</v>
      </c>
      <c r="B27" s="62" t="s">
        <v>56</v>
      </c>
      <c r="C27" s="24">
        <v>0.1618</v>
      </c>
      <c r="D27" s="24">
        <v>15.32</v>
      </c>
      <c r="L27" s="24">
        <v>18.931999999999999</v>
      </c>
      <c r="M27" s="24">
        <v>0.1618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241"/>
  <sheetViews>
    <sheetView topLeftCell="A211" workbookViewId="0">
      <selection activeCell="B24" sqref="B24"/>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0.05</v>
      </c>
      <c r="E4" s="23"/>
      <c r="F4" s="23"/>
      <c r="G4" s="23"/>
      <c r="H4" s="23"/>
      <c r="I4" s="23"/>
      <c r="J4" s="23"/>
      <c r="K4" s="23"/>
      <c r="L4" s="23"/>
      <c r="M4" s="23"/>
      <c r="N4" s="23"/>
      <c r="O4" s="23"/>
      <c r="P4" s="23"/>
      <c r="Q4" s="23"/>
      <c r="R4" s="23"/>
      <c r="S4" s="23"/>
    </row>
    <row r="5" spans="1:19" x14ac:dyDescent="0.25">
      <c r="A5" s="22" t="s">
        <v>32</v>
      </c>
      <c r="B5" s="22" t="s">
        <v>33</v>
      </c>
      <c r="C5" s="22" t="s">
        <v>22</v>
      </c>
      <c r="D5" s="21">
        <v>0.1</v>
      </c>
      <c r="E5" s="23"/>
      <c r="F5" s="23"/>
      <c r="G5" s="23"/>
      <c r="H5" s="23"/>
      <c r="I5" s="23"/>
      <c r="J5" s="23"/>
      <c r="K5" s="23"/>
      <c r="L5" s="23"/>
      <c r="M5" s="23"/>
      <c r="N5" s="23"/>
      <c r="O5" s="23"/>
      <c r="P5" s="23"/>
      <c r="Q5" s="23"/>
      <c r="R5" s="23"/>
      <c r="S5" s="23"/>
    </row>
    <row r="6" spans="1:19" x14ac:dyDescent="0.25">
      <c r="A6" s="22" t="s">
        <v>32</v>
      </c>
      <c r="B6" s="22" t="s">
        <v>33</v>
      </c>
      <c r="C6" s="22" t="s">
        <v>23</v>
      </c>
      <c r="D6" s="21">
        <v>0.5</v>
      </c>
      <c r="E6" s="23"/>
      <c r="F6" s="23"/>
      <c r="G6" s="23"/>
      <c r="H6" s="23"/>
      <c r="I6" s="23"/>
      <c r="J6" s="23"/>
      <c r="K6" s="23"/>
      <c r="L6" s="23"/>
      <c r="M6" s="23"/>
      <c r="N6" s="23"/>
      <c r="O6" s="23"/>
      <c r="P6" s="23"/>
      <c r="Q6" s="23"/>
      <c r="R6" s="23"/>
      <c r="S6" s="23"/>
    </row>
    <row r="7" spans="1:19" x14ac:dyDescent="0.25">
      <c r="A7" s="22" t="s">
        <v>32</v>
      </c>
      <c r="B7" s="22" t="s">
        <v>33</v>
      </c>
      <c r="C7" s="22" t="s">
        <v>24</v>
      </c>
      <c r="D7" s="21">
        <v>0.5</v>
      </c>
      <c r="E7" s="23"/>
      <c r="F7" s="23"/>
      <c r="G7" s="23"/>
      <c r="H7" s="23"/>
      <c r="I7" s="23"/>
      <c r="J7" s="23"/>
      <c r="K7" s="23"/>
      <c r="L7" s="23"/>
      <c r="M7" s="23"/>
      <c r="N7" s="23"/>
      <c r="O7" s="23"/>
      <c r="P7" s="23"/>
      <c r="Q7" s="23"/>
      <c r="R7" s="23"/>
      <c r="S7" s="23"/>
    </row>
    <row r="8" spans="1:19" x14ac:dyDescent="0.25">
      <c r="A8" s="22" t="s">
        <v>32</v>
      </c>
      <c r="B8" s="22" t="s">
        <v>33</v>
      </c>
      <c r="C8" s="22" t="s">
        <v>25</v>
      </c>
      <c r="D8" s="21">
        <v>0.5</v>
      </c>
      <c r="E8" s="23"/>
      <c r="F8" s="23"/>
      <c r="G8" s="23"/>
      <c r="H8" s="23"/>
      <c r="I8" s="23"/>
      <c r="J8" s="23"/>
      <c r="K8" s="23"/>
      <c r="L8" s="23"/>
      <c r="M8" s="23"/>
      <c r="N8" s="23"/>
      <c r="O8" s="23"/>
      <c r="P8" s="23"/>
      <c r="Q8" s="23"/>
      <c r="R8" s="23"/>
      <c r="S8" s="23"/>
    </row>
    <row r="9" spans="1:19" x14ac:dyDescent="0.25">
      <c r="A9" s="22" t="s">
        <v>32</v>
      </c>
      <c r="B9" s="22" t="s">
        <v>33</v>
      </c>
      <c r="C9" s="22" t="s">
        <v>26</v>
      </c>
      <c r="D9" s="21">
        <v>0.04</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0.02</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2">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2">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0.05</v>
      </c>
    </row>
    <row r="29" spans="1:4" x14ac:dyDescent="0.25">
      <c r="A29" s="22" t="s">
        <v>5</v>
      </c>
      <c r="B29" s="22" t="s">
        <v>8</v>
      </c>
      <c r="C29" s="22" t="s">
        <v>22</v>
      </c>
      <c r="D29" s="21">
        <v>0.1</v>
      </c>
    </row>
    <row r="30" spans="1:4" x14ac:dyDescent="0.25">
      <c r="A30" s="22" t="s">
        <v>5</v>
      </c>
      <c r="B30" s="22" t="s">
        <v>8</v>
      </c>
      <c r="C30" s="22" t="s">
        <v>23</v>
      </c>
      <c r="D30" s="21">
        <v>0.5</v>
      </c>
    </row>
    <row r="31" spans="1:4" x14ac:dyDescent="0.25">
      <c r="A31" s="22" t="s">
        <v>5</v>
      </c>
      <c r="B31" s="22" t="s">
        <v>8</v>
      </c>
      <c r="C31" s="22" t="s">
        <v>24</v>
      </c>
      <c r="D31" s="21">
        <v>0.5</v>
      </c>
    </row>
    <row r="32" spans="1:4" x14ac:dyDescent="0.25">
      <c r="A32" s="22" t="s">
        <v>5</v>
      </c>
      <c r="B32" s="22" t="s">
        <v>8</v>
      </c>
      <c r="C32" s="22" t="s">
        <v>25</v>
      </c>
      <c r="D32" s="21">
        <v>0.5</v>
      </c>
    </row>
    <row r="33" spans="1:4" x14ac:dyDescent="0.25">
      <c r="A33" s="22" t="s">
        <v>5</v>
      </c>
      <c r="B33" s="22" t="s">
        <v>8</v>
      </c>
      <c r="C33" s="22" t="s">
        <v>26</v>
      </c>
      <c r="D33" s="21">
        <v>0.04</v>
      </c>
    </row>
    <row r="34" spans="1:4" x14ac:dyDescent="0.25">
      <c r="A34" s="22" t="s">
        <v>5</v>
      </c>
      <c r="B34" s="22" t="s">
        <v>8</v>
      </c>
      <c r="C34" s="22" t="s">
        <v>27</v>
      </c>
      <c r="D34" s="21">
        <v>0.02</v>
      </c>
    </row>
    <row r="35" spans="1:4" x14ac:dyDescent="0.25">
      <c r="A35" s="22" t="s">
        <v>5</v>
      </c>
      <c r="B35" s="22" t="s">
        <v>8</v>
      </c>
      <c r="C35" s="22" t="s">
        <v>28</v>
      </c>
      <c r="D35" s="22">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0.05</v>
      </c>
    </row>
    <row r="41" spans="1:4" x14ac:dyDescent="0.25">
      <c r="A41" s="22" t="s">
        <v>8</v>
      </c>
      <c r="B41" s="22" t="s">
        <v>34</v>
      </c>
      <c r="C41" s="22" t="s">
        <v>22</v>
      </c>
      <c r="D41" s="21">
        <v>0.1</v>
      </c>
    </row>
    <row r="42" spans="1:4" x14ac:dyDescent="0.25">
      <c r="A42" s="22" t="s">
        <v>8</v>
      </c>
      <c r="B42" s="22" t="s">
        <v>34</v>
      </c>
      <c r="C42" s="22" t="s">
        <v>23</v>
      </c>
      <c r="D42" s="21">
        <v>0.5</v>
      </c>
    </row>
    <row r="43" spans="1:4" x14ac:dyDescent="0.25">
      <c r="A43" s="22" t="s">
        <v>8</v>
      </c>
      <c r="B43" s="22" t="s">
        <v>34</v>
      </c>
      <c r="C43" s="22" t="s">
        <v>24</v>
      </c>
      <c r="D43" s="21">
        <v>0.5</v>
      </c>
    </row>
    <row r="44" spans="1:4" x14ac:dyDescent="0.25">
      <c r="A44" s="22" t="s">
        <v>8</v>
      </c>
      <c r="B44" s="22" t="s">
        <v>34</v>
      </c>
      <c r="C44" s="22" t="s">
        <v>25</v>
      </c>
      <c r="D44" s="21">
        <v>0.5</v>
      </c>
    </row>
    <row r="45" spans="1:4" x14ac:dyDescent="0.25">
      <c r="A45" s="22" t="s">
        <v>8</v>
      </c>
      <c r="B45" s="22" t="s">
        <v>34</v>
      </c>
      <c r="C45" s="22" t="s">
        <v>26</v>
      </c>
      <c r="D45" s="21">
        <v>0.04</v>
      </c>
    </row>
    <row r="46" spans="1:4" x14ac:dyDescent="0.25">
      <c r="A46" s="22" t="s">
        <v>8</v>
      </c>
      <c r="B46" s="22" t="s">
        <v>34</v>
      </c>
      <c r="C46" s="22" t="s">
        <v>27</v>
      </c>
      <c r="D46" s="21">
        <v>0.02</v>
      </c>
    </row>
    <row r="47" spans="1:4" x14ac:dyDescent="0.25">
      <c r="A47" s="22" t="s">
        <v>8</v>
      </c>
      <c r="B47" s="22" t="s">
        <v>34</v>
      </c>
      <c r="C47" s="22" t="s">
        <v>28</v>
      </c>
      <c r="D47" s="22">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0.05</v>
      </c>
    </row>
    <row r="53" spans="1:4" x14ac:dyDescent="0.25">
      <c r="A53" s="22" t="s">
        <v>34</v>
      </c>
      <c r="B53" s="22" t="s">
        <v>36</v>
      </c>
      <c r="C53" s="22" t="s">
        <v>22</v>
      </c>
      <c r="D53" s="21">
        <v>0.1</v>
      </c>
    </row>
    <row r="54" spans="1:4" x14ac:dyDescent="0.25">
      <c r="A54" s="22" t="s">
        <v>34</v>
      </c>
      <c r="B54" s="22" t="s">
        <v>36</v>
      </c>
      <c r="C54" s="22" t="s">
        <v>23</v>
      </c>
      <c r="D54" s="21">
        <v>0.5</v>
      </c>
    </row>
    <row r="55" spans="1:4" x14ac:dyDescent="0.25">
      <c r="A55" s="22" t="s">
        <v>34</v>
      </c>
      <c r="B55" s="22" t="s">
        <v>36</v>
      </c>
      <c r="C55" s="22" t="s">
        <v>24</v>
      </c>
      <c r="D55" s="21">
        <v>0.5</v>
      </c>
    </row>
    <row r="56" spans="1:4" x14ac:dyDescent="0.25">
      <c r="A56" s="22" t="s">
        <v>34</v>
      </c>
      <c r="B56" s="22" t="s">
        <v>36</v>
      </c>
      <c r="C56" s="22" t="s">
        <v>25</v>
      </c>
      <c r="D56" s="21">
        <v>0.5</v>
      </c>
    </row>
    <row r="57" spans="1:4" x14ac:dyDescent="0.25">
      <c r="A57" s="22" t="s">
        <v>34</v>
      </c>
      <c r="B57" s="22" t="s">
        <v>36</v>
      </c>
      <c r="C57" s="22" t="s">
        <v>26</v>
      </c>
      <c r="D57" s="21">
        <v>0.04</v>
      </c>
    </row>
    <row r="58" spans="1:4" x14ac:dyDescent="0.25">
      <c r="A58" s="22" t="s">
        <v>34</v>
      </c>
      <c r="B58" s="22" t="s">
        <v>36</v>
      </c>
      <c r="C58" s="22" t="s">
        <v>27</v>
      </c>
      <c r="D58" s="21">
        <v>0.02</v>
      </c>
    </row>
    <row r="59" spans="1:4" x14ac:dyDescent="0.25">
      <c r="A59" s="22" t="s">
        <v>34</v>
      </c>
      <c r="B59" s="22" t="s">
        <v>36</v>
      </c>
      <c r="C59" s="22" t="s">
        <v>28</v>
      </c>
      <c r="D59" s="22">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0.05</v>
      </c>
    </row>
    <row r="65" spans="1:4" x14ac:dyDescent="0.25">
      <c r="A65" s="22" t="s">
        <v>36</v>
      </c>
      <c r="B65" s="22" t="s">
        <v>39</v>
      </c>
      <c r="C65" s="22" t="s">
        <v>22</v>
      </c>
      <c r="D65" s="21">
        <v>0.1</v>
      </c>
    </row>
    <row r="66" spans="1:4" x14ac:dyDescent="0.25">
      <c r="A66" s="22" t="s">
        <v>36</v>
      </c>
      <c r="B66" s="22" t="s">
        <v>39</v>
      </c>
      <c r="C66" s="22" t="s">
        <v>23</v>
      </c>
      <c r="D66" s="21">
        <v>0.5</v>
      </c>
    </row>
    <row r="67" spans="1:4" x14ac:dyDescent="0.25">
      <c r="A67" s="22" t="s">
        <v>36</v>
      </c>
      <c r="B67" s="22" t="s">
        <v>39</v>
      </c>
      <c r="C67" s="22" t="s">
        <v>24</v>
      </c>
      <c r="D67" s="21">
        <v>0.5</v>
      </c>
    </row>
    <row r="68" spans="1:4" x14ac:dyDescent="0.25">
      <c r="A68" s="22" t="s">
        <v>36</v>
      </c>
      <c r="B68" s="22" t="s">
        <v>39</v>
      </c>
      <c r="C68" s="22" t="s">
        <v>25</v>
      </c>
      <c r="D68" s="21">
        <v>0.5</v>
      </c>
    </row>
    <row r="69" spans="1:4" x14ac:dyDescent="0.25">
      <c r="A69" s="22" t="s">
        <v>36</v>
      </c>
      <c r="B69" s="22" t="s">
        <v>39</v>
      </c>
      <c r="C69" s="22" t="s">
        <v>26</v>
      </c>
      <c r="D69" s="21">
        <v>0.04</v>
      </c>
    </row>
    <row r="70" spans="1:4" x14ac:dyDescent="0.25">
      <c r="A70" s="22" t="s">
        <v>36</v>
      </c>
      <c r="B70" s="22" t="s">
        <v>39</v>
      </c>
      <c r="C70" s="22" t="s">
        <v>27</v>
      </c>
      <c r="D70" s="21">
        <v>0.02</v>
      </c>
    </row>
    <row r="71" spans="1:4" x14ac:dyDescent="0.25">
      <c r="A71" s="22" t="s">
        <v>36</v>
      </c>
      <c r="B71" s="22" t="s">
        <v>39</v>
      </c>
      <c r="C71" s="22" t="s">
        <v>28</v>
      </c>
      <c r="D71" s="22">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0.05</v>
      </c>
    </row>
    <row r="77" spans="1:4" x14ac:dyDescent="0.25">
      <c r="A77" s="22" t="s">
        <v>39</v>
      </c>
      <c r="B77" s="22" t="s">
        <v>41</v>
      </c>
      <c r="C77" s="22" t="s">
        <v>22</v>
      </c>
      <c r="D77" s="21">
        <v>0.1</v>
      </c>
    </row>
    <row r="78" spans="1:4" x14ac:dyDescent="0.25">
      <c r="A78" s="22" t="s">
        <v>39</v>
      </c>
      <c r="B78" s="22" t="s">
        <v>41</v>
      </c>
      <c r="C78" s="22" t="s">
        <v>23</v>
      </c>
      <c r="D78" s="21">
        <v>0.5</v>
      </c>
    </row>
    <row r="79" spans="1:4" x14ac:dyDescent="0.25">
      <c r="A79" s="22" t="s">
        <v>39</v>
      </c>
      <c r="B79" s="22" t="s">
        <v>41</v>
      </c>
      <c r="C79" s="22" t="s">
        <v>24</v>
      </c>
      <c r="D79" s="21">
        <v>0.5</v>
      </c>
    </row>
    <row r="80" spans="1:4" x14ac:dyDescent="0.25">
      <c r="A80" s="22" t="s">
        <v>39</v>
      </c>
      <c r="B80" s="22" t="s">
        <v>41</v>
      </c>
      <c r="C80" s="22" t="s">
        <v>25</v>
      </c>
      <c r="D80" s="21">
        <v>0.5</v>
      </c>
    </row>
    <row r="81" spans="1:4" x14ac:dyDescent="0.25">
      <c r="A81" s="22" t="s">
        <v>39</v>
      </c>
      <c r="B81" s="22" t="s">
        <v>41</v>
      </c>
      <c r="C81" s="22" t="s">
        <v>26</v>
      </c>
      <c r="D81" s="21">
        <v>0.04</v>
      </c>
    </row>
    <row r="82" spans="1:4" x14ac:dyDescent="0.25">
      <c r="A82" s="22" t="s">
        <v>39</v>
      </c>
      <c r="B82" s="22" t="s">
        <v>41</v>
      </c>
      <c r="C82" s="22" t="s">
        <v>27</v>
      </c>
      <c r="D82" s="21">
        <v>0.02</v>
      </c>
    </row>
    <row r="83" spans="1:4" x14ac:dyDescent="0.25">
      <c r="A83" s="22" t="s">
        <v>39</v>
      </c>
      <c r="B83" s="22" t="s">
        <v>41</v>
      </c>
      <c r="C83" s="22" t="s">
        <v>28</v>
      </c>
      <c r="D83" s="22">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0.05</v>
      </c>
    </row>
    <row r="89" spans="1:4" x14ac:dyDescent="0.25">
      <c r="A89" s="22" t="s">
        <v>41</v>
      </c>
      <c r="B89" s="22" t="s">
        <v>44</v>
      </c>
      <c r="C89" s="22" t="s">
        <v>22</v>
      </c>
      <c r="D89" s="21">
        <v>0.1</v>
      </c>
    </row>
    <row r="90" spans="1:4" x14ac:dyDescent="0.25">
      <c r="A90" s="22" t="s">
        <v>41</v>
      </c>
      <c r="B90" s="22" t="s">
        <v>44</v>
      </c>
      <c r="C90" s="22" t="s">
        <v>23</v>
      </c>
      <c r="D90" s="21">
        <v>0.5</v>
      </c>
    </row>
    <row r="91" spans="1:4" x14ac:dyDescent="0.25">
      <c r="A91" s="22" t="s">
        <v>41</v>
      </c>
      <c r="B91" s="22" t="s">
        <v>44</v>
      </c>
      <c r="C91" s="22" t="s">
        <v>24</v>
      </c>
      <c r="D91" s="21">
        <v>0.5</v>
      </c>
    </row>
    <row r="92" spans="1:4" x14ac:dyDescent="0.25">
      <c r="A92" s="22" t="s">
        <v>41</v>
      </c>
      <c r="B92" s="22" t="s">
        <v>44</v>
      </c>
      <c r="C92" s="22" t="s">
        <v>25</v>
      </c>
      <c r="D92" s="21">
        <v>0.5</v>
      </c>
    </row>
    <row r="93" spans="1:4" x14ac:dyDescent="0.25">
      <c r="A93" s="22" t="s">
        <v>41</v>
      </c>
      <c r="B93" s="22" t="s">
        <v>44</v>
      </c>
      <c r="C93" s="22" t="s">
        <v>26</v>
      </c>
      <c r="D93" s="21">
        <v>0.04</v>
      </c>
    </row>
    <row r="94" spans="1:4" x14ac:dyDescent="0.25">
      <c r="A94" s="22" t="s">
        <v>41</v>
      </c>
      <c r="B94" s="22" t="s">
        <v>44</v>
      </c>
      <c r="C94" s="22" t="s">
        <v>27</v>
      </c>
      <c r="D94" s="21">
        <v>0.02</v>
      </c>
    </row>
    <row r="95" spans="1:4" x14ac:dyDescent="0.25">
      <c r="A95" s="22" t="s">
        <v>41</v>
      </c>
      <c r="B95" s="22" t="s">
        <v>44</v>
      </c>
      <c r="C95" s="22" t="s">
        <v>28</v>
      </c>
      <c r="D95" s="22">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0.05</v>
      </c>
    </row>
    <row r="101" spans="1:4" x14ac:dyDescent="0.25">
      <c r="A101" s="22" t="s">
        <v>44</v>
      </c>
      <c r="B101" s="22" t="s">
        <v>9</v>
      </c>
      <c r="C101" s="22" t="s">
        <v>22</v>
      </c>
      <c r="D101" s="21">
        <v>0.1</v>
      </c>
    </row>
    <row r="102" spans="1:4" x14ac:dyDescent="0.25">
      <c r="A102" s="22" t="s">
        <v>44</v>
      </c>
      <c r="B102" s="22" t="s">
        <v>9</v>
      </c>
      <c r="C102" s="22" t="s">
        <v>23</v>
      </c>
      <c r="D102" s="21">
        <v>0.5</v>
      </c>
    </row>
    <row r="103" spans="1:4" x14ac:dyDescent="0.25">
      <c r="A103" s="22" t="s">
        <v>44</v>
      </c>
      <c r="B103" s="22" t="s">
        <v>9</v>
      </c>
      <c r="C103" s="22" t="s">
        <v>24</v>
      </c>
      <c r="D103" s="21">
        <v>0.5</v>
      </c>
    </row>
    <row r="104" spans="1:4" x14ac:dyDescent="0.25">
      <c r="A104" s="22" t="s">
        <v>44</v>
      </c>
      <c r="B104" s="22" t="s">
        <v>9</v>
      </c>
      <c r="C104" s="22" t="s">
        <v>25</v>
      </c>
      <c r="D104" s="21">
        <v>0.5</v>
      </c>
    </row>
    <row r="105" spans="1:4" x14ac:dyDescent="0.25">
      <c r="A105" s="22" t="s">
        <v>44</v>
      </c>
      <c r="B105" s="22" t="s">
        <v>9</v>
      </c>
      <c r="C105" s="22" t="s">
        <v>26</v>
      </c>
      <c r="D105" s="21">
        <v>0.04</v>
      </c>
    </row>
    <row r="106" spans="1:4" x14ac:dyDescent="0.25">
      <c r="A106" s="22" t="s">
        <v>44</v>
      </c>
      <c r="B106" s="22" t="s">
        <v>9</v>
      </c>
      <c r="C106" s="22" t="s">
        <v>27</v>
      </c>
      <c r="D106" s="21">
        <v>0.02</v>
      </c>
    </row>
    <row r="107" spans="1:4" x14ac:dyDescent="0.25">
      <c r="A107" s="22" t="s">
        <v>44</v>
      </c>
      <c r="B107" s="22" t="s">
        <v>9</v>
      </c>
      <c r="C107" s="22" t="s">
        <v>28</v>
      </c>
      <c r="D107" s="22">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0.05</v>
      </c>
    </row>
    <row r="113" spans="1:4" x14ac:dyDescent="0.25">
      <c r="A113" s="22" t="s">
        <v>45</v>
      </c>
      <c r="B113" s="22" t="s">
        <v>9</v>
      </c>
      <c r="C113" s="22" t="s">
        <v>22</v>
      </c>
      <c r="D113" s="21">
        <v>0.1</v>
      </c>
    </row>
    <row r="114" spans="1:4" x14ac:dyDescent="0.25">
      <c r="A114" s="22" t="s">
        <v>45</v>
      </c>
      <c r="B114" s="22" t="s">
        <v>9</v>
      </c>
      <c r="C114" s="22" t="s">
        <v>23</v>
      </c>
      <c r="D114" s="21">
        <v>0.5</v>
      </c>
    </row>
    <row r="115" spans="1:4" x14ac:dyDescent="0.25">
      <c r="A115" s="22" t="s">
        <v>45</v>
      </c>
      <c r="B115" s="22" t="s">
        <v>9</v>
      </c>
      <c r="C115" s="22" t="s">
        <v>24</v>
      </c>
      <c r="D115" s="21">
        <v>0.5</v>
      </c>
    </row>
    <row r="116" spans="1:4" x14ac:dyDescent="0.25">
      <c r="A116" s="22" t="s">
        <v>45</v>
      </c>
      <c r="B116" s="22" t="s">
        <v>9</v>
      </c>
      <c r="C116" s="22" t="s">
        <v>25</v>
      </c>
      <c r="D116" s="21">
        <v>0.5</v>
      </c>
    </row>
    <row r="117" spans="1:4" x14ac:dyDescent="0.25">
      <c r="A117" s="22" t="s">
        <v>45</v>
      </c>
      <c r="B117" s="22" t="s">
        <v>9</v>
      </c>
      <c r="C117" s="22" t="s">
        <v>26</v>
      </c>
      <c r="D117" s="21">
        <v>0.04</v>
      </c>
    </row>
    <row r="118" spans="1:4" x14ac:dyDescent="0.25">
      <c r="A118" s="22" t="s">
        <v>45</v>
      </c>
      <c r="B118" s="22" t="s">
        <v>9</v>
      </c>
      <c r="C118" s="22" t="s">
        <v>27</v>
      </c>
      <c r="D118" s="21">
        <v>0.02</v>
      </c>
    </row>
    <row r="119" spans="1:4" x14ac:dyDescent="0.25">
      <c r="A119" s="22" t="s">
        <v>45</v>
      </c>
      <c r="B119" s="22" t="s">
        <v>9</v>
      </c>
      <c r="C119" s="22" t="s">
        <v>28</v>
      </c>
      <c r="D119" s="22">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0.05</v>
      </c>
    </row>
    <row r="125" spans="1:4" x14ac:dyDescent="0.25">
      <c r="A125" s="22" t="s">
        <v>9</v>
      </c>
      <c r="B125" s="22" t="s">
        <v>46</v>
      </c>
      <c r="C125" s="22" t="s">
        <v>22</v>
      </c>
      <c r="D125" s="21">
        <v>0.1</v>
      </c>
    </row>
    <row r="126" spans="1:4" x14ac:dyDescent="0.25">
      <c r="A126" s="22" t="s">
        <v>9</v>
      </c>
      <c r="B126" s="22" t="s">
        <v>46</v>
      </c>
      <c r="C126" s="22" t="s">
        <v>23</v>
      </c>
      <c r="D126" s="21">
        <v>0.5</v>
      </c>
    </row>
    <row r="127" spans="1:4" x14ac:dyDescent="0.25">
      <c r="A127" s="22" t="s">
        <v>9</v>
      </c>
      <c r="B127" s="22" t="s">
        <v>46</v>
      </c>
      <c r="C127" s="22" t="s">
        <v>24</v>
      </c>
      <c r="D127" s="21">
        <v>0.5</v>
      </c>
    </row>
    <row r="128" spans="1:4" x14ac:dyDescent="0.25">
      <c r="A128" s="22" t="s">
        <v>9</v>
      </c>
      <c r="B128" s="22" t="s">
        <v>46</v>
      </c>
      <c r="C128" s="22" t="s">
        <v>25</v>
      </c>
      <c r="D128" s="21">
        <v>0.5</v>
      </c>
    </row>
    <row r="129" spans="1:4" x14ac:dyDescent="0.25">
      <c r="A129" s="22" t="s">
        <v>9</v>
      </c>
      <c r="B129" s="22" t="s">
        <v>46</v>
      </c>
      <c r="C129" s="22" t="s">
        <v>26</v>
      </c>
      <c r="D129" s="21">
        <v>0.04</v>
      </c>
    </row>
    <row r="130" spans="1:4" x14ac:dyDescent="0.25">
      <c r="A130" s="22" t="s">
        <v>9</v>
      </c>
      <c r="B130" s="22" t="s">
        <v>46</v>
      </c>
      <c r="C130" s="22" t="s">
        <v>27</v>
      </c>
      <c r="D130" s="21">
        <v>0.02</v>
      </c>
    </row>
    <row r="131" spans="1:4" x14ac:dyDescent="0.25">
      <c r="A131" s="22" t="s">
        <v>9</v>
      </c>
      <c r="B131" s="22" t="s">
        <v>46</v>
      </c>
      <c r="C131" s="22" t="s">
        <v>28</v>
      </c>
      <c r="D131" s="22">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0.05</v>
      </c>
    </row>
    <row r="137" spans="1:4" x14ac:dyDescent="0.25">
      <c r="A137" s="22" t="s">
        <v>55</v>
      </c>
      <c r="B137" s="22" t="s">
        <v>54</v>
      </c>
      <c r="C137" s="22" t="s">
        <v>22</v>
      </c>
      <c r="D137" s="21">
        <v>0.1</v>
      </c>
    </row>
    <row r="138" spans="1:4" x14ac:dyDescent="0.25">
      <c r="A138" s="22" t="s">
        <v>55</v>
      </c>
      <c r="B138" s="22" t="s">
        <v>54</v>
      </c>
      <c r="C138" s="22" t="s">
        <v>23</v>
      </c>
      <c r="D138" s="21">
        <v>0.5</v>
      </c>
    </row>
    <row r="139" spans="1:4" x14ac:dyDescent="0.25">
      <c r="A139" s="22" t="s">
        <v>55</v>
      </c>
      <c r="B139" s="22" t="s">
        <v>54</v>
      </c>
      <c r="C139" s="22" t="s">
        <v>24</v>
      </c>
      <c r="D139" s="21">
        <v>0.5</v>
      </c>
    </row>
    <row r="140" spans="1:4" x14ac:dyDescent="0.25">
      <c r="A140" s="22" t="s">
        <v>55</v>
      </c>
      <c r="B140" s="22" t="s">
        <v>54</v>
      </c>
      <c r="C140" s="22" t="s">
        <v>25</v>
      </c>
      <c r="D140" s="21">
        <v>0.5</v>
      </c>
    </row>
    <row r="141" spans="1:4" x14ac:dyDescent="0.25">
      <c r="A141" s="22" t="s">
        <v>55</v>
      </c>
      <c r="B141" s="22" t="s">
        <v>54</v>
      </c>
      <c r="C141" s="22" t="s">
        <v>26</v>
      </c>
      <c r="D141" s="21">
        <v>0.04</v>
      </c>
    </row>
    <row r="142" spans="1:4" x14ac:dyDescent="0.25">
      <c r="A142" s="22" t="s">
        <v>55</v>
      </c>
      <c r="B142" s="22" t="s">
        <v>54</v>
      </c>
      <c r="C142" s="22" t="s">
        <v>27</v>
      </c>
      <c r="D142" s="21">
        <v>0.02</v>
      </c>
    </row>
    <row r="143" spans="1:4" x14ac:dyDescent="0.25">
      <c r="A143" s="22" t="s">
        <v>55</v>
      </c>
      <c r="B143" s="22" t="s">
        <v>54</v>
      </c>
      <c r="C143" s="22" t="s">
        <v>28</v>
      </c>
      <c r="D143" s="22">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0.05</v>
      </c>
    </row>
    <row r="149" spans="1:4" x14ac:dyDescent="0.25">
      <c r="A149" s="22" t="s">
        <v>54</v>
      </c>
      <c r="B149" s="22" t="s">
        <v>50</v>
      </c>
      <c r="C149" s="22" t="s">
        <v>22</v>
      </c>
      <c r="D149" s="21">
        <v>0.1</v>
      </c>
    </row>
    <row r="150" spans="1:4" x14ac:dyDescent="0.25">
      <c r="A150" s="22" t="s">
        <v>54</v>
      </c>
      <c r="B150" s="22" t="s">
        <v>50</v>
      </c>
      <c r="C150" s="22" t="s">
        <v>23</v>
      </c>
      <c r="D150" s="21">
        <v>0.5</v>
      </c>
    </row>
    <row r="151" spans="1:4" x14ac:dyDescent="0.25">
      <c r="A151" s="22" t="s">
        <v>54</v>
      </c>
      <c r="B151" s="22" t="s">
        <v>50</v>
      </c>
      <c r="C151" s="22" t="s">
        <v>24</v>
      </c>
      <c r="D151" s="21">
        <v>0.5</v>
      </c>
    </row>
    <row r="152" spans="1:4" x14ac:dyDescent="0.25">
      <c r="A152" s="22" t="s">
        <v>54</v>
      </c>
      <c r="B152" s="22" t="s">
        <v>50</v>
      </c>
      <c r="C152" s="22" t="s">
        <v>25</v>
      </c>
      <c r="D152" s="21">
        <v>0.5</v>
      </c>
    </row>
    <row r="153" spans="1:4" x14ac:dyDescent="0.25">
      <c r="A153" s="22" t="s">
        <v>54</v>
      </c>
      <c r="B153" s="22" t="s">
        <v>50</v>
      </c>
      <c r="C153" s="22" t="s">
        <v>26</v>
      </c>
      <c r="D153" s="21">
        <v>0.04</v>
      </c>
    </row>
    <row r="154" spans="1:4" x14ac:dyDescent="0.25">
      <c r="A154" s="22" t="s">
        <v>54</v>
      </c>
      <c r="B154" s="22" t="s">
        <v>50</v>
      </c>
      <c r="C154" s="22" t="s">
        <v>27</v>
      </c>
      <c r="D154" s="21">
        <v>0.02</v>
      </c>
    </row>
    <row r="155" spans="1:4" x14ac:dyDescent="0.25">
      <c r="A155" s="22" t="s">
        <v>54</v>
      </c>
      <c r="B155" s="22" t="s">
        <v>50</v>
      </c>
      <c r="C155" s="22" t="s">
        <v>28</v>
      </c>
      <c r="D155" s="22">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0.05</v>
      </c>
    </row>
    <row r="161" spans="1:4" x14ac:dyDescent="0.25">
      <c r="A161" s="22" t="s">
        <v>56</v>
      </c>
      <c r="B161" s="22" t="s">
        <v>10</v>
      </c>
      <c r="C161" s="22" t="s">
        <v>22</v>
      </c>
      <c r="D161" s="21">
        <v>0.1</v>
      </c>
    </row>
    <row r="162" spans="1:4" x14ac:dyDescent="0.25">
      <c r="A162" s="22" t="s">
        <v>56</v>
      </c>
      <c r="B162" s="22" t="s">
        <v>10</v>
      </c>
      <c r="C162" s="22" t="s">
        <v>23</v>
      </c>
      <c r="D162" s="21">
        <v>0.5</v>
      </c>
    </row>
    <row r="163" spans="1:4" x14ac:dyDescent="0.25">
      <c r="A163" s="22" t="s">
        <v>56</v>
      </c>
      <c r="B163" s="22" t="s">
        <v>10</v>
      </c>
      <c r="C163" s="22" t="s">
        <v>24</v>
      </c>
      <c r="D163" s="21">
        <v>0.5</v>
      </c>
    </row>
    <row r="164" spans="1:4" x14ac:dyDescent="0.25">
      <c r="A164" s="22" t="s">
        <v>56</v>
      </c>
      <c r="B164" s="22" t="s">
        <v>10</v>
      </c>
      <c r="C164" s="22" t="s">
        <v>25</v>
      </c>
      <c r="D164" s="21">
        <v>0.5</v>
      </c>
    </row>
    <row r="165" spans="1:4" x14ac:dyDescent="0.25">
      <c r="A165" s="22" t="s">
        <v>56</v>
      </c>
      <c r="B165" s="22" t="s">
        <v>10</v>
      </c>
      <c r="C165" s="22" t="s">
        <v>26</v>
      </c>
      <c r="D165" s="21">
        <v>0.04</v>
      </c>
    </row>
    <row r="166" spans="1:4" x14ac:dyDescent="0.25">
      <c r="A166" s="22" t="s">
        <v>56</v>
      </c>
      <c r="B166" s="22" t="s">
        <v>10</v>
      </c>
      <c r="C166" s="22" t="s">
        <v>27</v>
      </c>
      <c r="D166" s="21">
        <v>0.02</v>
      </c>
    </row>
    <row r="167" spans="1:4" x14ac:dyDescent="0.25">
      <c r="A167" s="22" t="s">
        <v>56</v>
      </c>
      <c r="B167" s="22" t="s">
        <v>10</v>
      </c>
      <c r="C167" s="22" t="s">
        <v>28</v>
      </c>
      <c r="D167" s="22">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0.05</v>
      </c>
    </row>
    <row r="173" spans="1:4" x14ac:dyDescent="0.25">
      <c r="A173" s="22" t="s">
        <v>10</v>
      </c>
      <c r="B173" s="22" t="s">
        <v>49</v>
      </c>
      <c r="C173" s="22" t="s">
        <v>22</v>
      </c>
      <c r="D173" s="21">
        <v>0.1</v>
      </c>
    </row>
    <row r="174" spans="1:4" x14ac:dyDescent="0.25">
      <c r="A174" s="22" t="s">
        <v>10</v>
      </c>
      <c r="B174" s="22" t="s">
        <v>49</v>
      </c>
      <c r="C174" s="22" t="s">
        <v>23</v>
      </c>
      <c r="D174" s="21">
        <v>0.5</v>
      </c>
    </row>
    <row r="175" spans="1:4" x14ac:dyDescent="0.25">
      <c r="A175" s="22" t="s">
        <v>10</v>
      </c>
      <c r="B175" s="22" t="s">
        <v>49</v>
      </c>
      <c r="C175" s="22" t="s">
        <v>24</v>
      </c>
      <c r="D175" s="21">
        <v>0.5</v>
      </c>
    </row>
    <row r="176" spans="1:4" x14ac:dyDescent="0.25">
      <c r="A176" s="22" t="s">
        <v>10</v>
      </c>
      <c r="B176" s="22" t="s">
        <v>49</v>
      </c>
      <c r="C176" s="22" t="s">
        <v>25</v>
      </c>
      <c r="D176" s="21">
        <v>0.5</v>
      </c>
    </row>
    <row r="177" spans="1:4" x14ac:dyDescent="0.25">
      <c r="A177" s="22" t="s">
        <v>10</v>
      </c>
      <c r="B177" s="22" t="s">
        <v>49</v>
      </c>
      <c r="C177" s="22" t="s">
        <v>26</v>
      </c>
      <c r="D177" s="21">
        <v>0.04</v>
      </c>
    </row>
    <row r="178" spans="1:4" x14ac:dyDescent="0.25">
      <c r="A178" s="22" t="s">
        <v>10</v>
      </c>
      <c r="B178" s="22" t="s">
        <v>49</v>
      </c>
      <c r="C178" s="22" t="s">
        <v>27</v>
      </c>
      <c r="D178" s="21">
        <v>0.02</v>
      </c>
    </row>
    <row r="179" spans="1:4" x14ac:dyDescent="0.25">
      <c r="A179" s="22" t="s">
        <v>10</v>
      </c>
      <c r="B179" s="22" t="s">
        <v>49</v>
      </c>
      <c r="C179" s="22" t="s">
        <v>28</v>
      </c>
      <c r="D179" s="22">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0.05</v>
      </c>
    </row>
    <row r="185" spans="1:4" x14ac:dyDescent="0.25">
      <c r="A185" s="22" t="s">
        <v>49</v>
      </c>
      <c r="B185" s="22" t="s">
        <v>34</v>
      </c>
      <c r="C185" s="22" t="s">
        <v>22</v>
      </c>
      <c r="D185" s="21">
        <v>0.1</v>
      </c>
    </row>
    <row r="186" spans="1:4" x14ac:dyDescent="0.25">
      <c r="A186" s="22" t="s">
        <v>49</v>
      </c>
      <c r="B186" s="22" t="s">
        <v>34</v>
      </c>
      <c r="C186" s="22" t="s">
        <v>23</v>
      </c>
      <c r="D186" s="21">
        <v>0.5</v>
      </c>
    </row>
    <row r="187" spans="1:4" x14ac:dyDescent="0.25">
      <c r="A187" s="22" t="s">
        <v>49</v>
      </c>
      <c r="B187" s="22" t="s">
        <v>34</v>
      </c>
      <c r="C187" s="22" t="s">
        <v>24</v>
      </c>
      <c r="D187" s="21">
        <v>0.5</v>
      </c>
    </row>
    <row r="188" spans="1:4" x14ac:dyDescent="0.25">
      <c r="A188" s="22" t="s">
        <v>49</v>
      </c>
      <c r="B188" s="22" t="s">
        <v>34</v>
      </c>
      <c r="C188" s="22" t="s">
        <v>25</v>
      </c>
      <c r="D188" s="21">
        <v>0.5</v>
      </c>
    </row>
    <row r="189" spans="1:4" x14ac:dyDescent="0.25">
      <c r="A189" s="22" t="s">
        <v>49</v>
      </c>
      <c r="B189" s="22" t="s">
        <v>34</v>
      </c>
      <c r="C189" s="22" t="s">
        <v>26</v>
      </c>
      <c r="D189" s="21">
        <v>0.04</v>
      </c>
    </row>
    <row r="190" spans="1:4" x14ac:dyDescent="0.25">
      <c r="A190" s="22" t="s">
        <v>49</v>
      </c>
      <c r="B190" s="22" t="s">
        <v>34</v>
      </c>
      <c r="C190" s="22" t="s">
        <v>27</v>
      </c>
      <c r="D190" s="21">
        <v>0.02</v>
      </c>
    </row>
    <row r="191" spans="1:4" x14ac:dyDescent="0.25">
      <c r="A191" s="22" t="s">
        <v>49</v>
      </c>
      <c r="B191" s="22" t="s">
        <v>34</v>
      </c>
      <c r="C191" s="22" t="s">
        <v>28</v>
      </c>
      <c r="D191" s="22">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0.05</v>
      </c>
    </row>
    <row r="197" spans="1:4" x14ac:dyDescent="0.25">
      <c r="A197" s="22" t="s">
        <v>61</v>
      </c>
      <c r="B197" s="22" t="s">
        <v>31</v>
      </c>
      <c r="C197" s="22" t="s">
        <v>22</v>
      </c>
      <c r="D197" s="21">
        <v>0.1</v>
      </c>
    </row>
    <row r="198" spans="1:4" x14ac:dyDescent="0.25">
      <c r="A198" s="22" t="s">
        <v>61</v>
      </c>
      <c r="B198" s="22" t="s">
        <v>31</v>
      </c>
      <c r="C198" s="22" t="s">
        <v>23</v>
      </c>
      <c r="D198" s="21">
        <v>0.5</v>
      </c>
    </row>
    <row r="199" spans="1:4" x14ac:dyDescent="0.25">
      <c r="A199" s="22" t="s">
        <v>61</v>
      </c>
      <c r="B199" s="22" t="s">
        <v>31</v>
      </c>
      <c r="C199" s="22" t="s">
        <v>24</v>
      </c>
      <c r="D199" s="21">
        <v>0.5</v>
      </c>
    </row>
    <row r="200" spans="1:4" x14ac:dyDescent="0.25">
      <c r="A200" s="22" t="s">
        <v>61</v>
      </c>
      <c r="B200" s="22" t="s">
        <v>31</v>
      </c>
      <c r="C200" s="22" t="s">
        <v>25</v>
      </c>
      <c r="D200" s="21">
        <v>0.5</v>
      </c>
    </row>
    <row r="201" spans="1:4" x14ac:dyDescent="0.25">
      <c r="A201" s="22" t="s">
        <v>61</v>
      </c>
      <c r="B201" s="22" t="s">
        <v>31</v>
      </c>
      <c r="C201" s="22" t="s">
        <v>26</v>
      </c>
      <c r="D201" s="21">
        <v>0.04</v>
      </c>
    </row>
    <row r="202" spans="1:4" x14ac:dyDescent="0.25">
      <c r="A202" s="22" t="s">
        <v>61</v>
      </c>
      <c r="B202" s="22" t="s">
        <v>31</v>
      </c>
      <c r="C202" s="22" t="s">
        <v>27</v>
      </c>
      <c r="D202" s="21">
        <v>0.02</v>
      </c>
    </row>
    <row r="203" spans="1:4" x14ac:dyDescent="0.25">
      <c r="A203" s="22" t="s">
        <v>61</v>
      </c>
      <c r="B203" s="22" t="s">
        <v>31</v>
      </c>
      <c r="C203" s="22" t="s">
        <v>28</v>
      </c>
      <c r="D203" s="22">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0.05</v>
      </c>
    </row>
    <row r="209" spans="1:4" x14ac:dyDescent="0.25">
      <c r="A209" s="22" t="s">
        <v>46</v>
      </c>
      <c r="B209" s="22" t="s">
        <v>48</v>
      </c>
      <c r="C209" s="22" t="s">
        <v>22</v>
      </c>
      <c r="D209" s="21">
        <v>0.1</v>
      </c>
    </row>
    <row r="210" spans="1:4" x14ac:dyDescent="0.25">
      <c r="A210" s="22" t="s">
        <v>46</v>
      </c>
      <c r="B210" s="22" t="s">
        <v>48</v>
      </c>
      <c r="C210" s="22" t="s">
        <v>23</v>
      </c>
      <c r="D210" s="21">
        <v>0.5</v>
      </c>
    </row>
    <row r="211" spans="1:4" x14ac:dyDescent="0.25">
      <c r="A211" s="22" t="s">
        <v>46</v>
      </c>
      <c r="B211" s="22" t="s">
        <v>48</v>
      </c>
      <c r="C211" s="22" t="s">
        <v>24</v>
      </c>
      <c r="D211" s="21">
        <v>0.5</v>
      </c>
    </row>
    <row r="212" spans="1:4" x14ac:dyDescent="0.25">
      <c r="A212" s="22" t="s">
        <v>46</v>
      </c>
      <c r="B212" s="22" t="s">
        <v>48</v>
      </c>
      <c r="C212" s="22" t="s">
        <v>25</v>
      </c>
      <c r="D212" s="21">
        <v>0.5</v>
      </c>
    </row>
    <row r="213" spans="1:4" x14ac:dyDescent="0.25">
      <c r="A213" s="22" t="s">
        <v>46</v>
      </c>
      <c r="B213" s="22" t="s">
        <v>48</v>
      </c>
      <c r="C213" s="22" t="s">
        <v>26</v>
      </c>
      <c r="D213" s="21">
        <v>0.04</v>
      </c>
    </row>
    <row r="214" spans="1:4" x14ac:dyDescent="0.25">
      <c r="A214" s="22" t="s">
        <v>46</v>
      </c>
      <c r="B214" s="22" t="s">
        <v>48</v>
      </c>
      <c r="C214" s="22" t="s">
        <v>27</v>
      </c>
      <c r="D214" s="21">
        <v>0.02</v>
      </c>
    </row>
    <row r="215" spans="1:4" x14ac:dyDescent="0.25">
      <c r="A215" s="22" t="s">
        <v>46</v>
      </c>
      <c r="B215" s="22" t="s">
        <v>48</v>
      </c>
      <c r="C215" s="22" t="s">
        <v>28</v>
      </c>
      <c r="D215" s="22">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0.05</v>
      </c>
    </row>
    <row r="221" spans="1:4" x14ac:dyDescent="0.25">
      <c r="A221" s="22" t="s">
        <v>33</v>
      </c>
      <c r="B221" s="22" t="s">
        <v>8</v>
      </c>
      <c r="C221" s="22" t="s">
        <v>22</v>
      </c>
      <c r="D221" s="21">
        <v>0.1</v>
      </c>
    </row>
    <row r="222" spans="1:4" x14ac:dyDescent="0.25">
      <c r="A222" s="22" t="s">
        <v>33</v>
      </c>
      <c r="B222" s="22" t="s">
        <v>8</v>
      </c>
      <c r="C222" s="22" t="s">
        <v>23</v>
      </c>
      <c r="D222" s="21">
        <v>0.5</v>
      </c>
    </row>
    <row r="223" spans="1:4" x14ac:dyDescent="0.25">
      <c r="A223" s="22" t="s">
        <v>33</v>
      </c>
      <c r="B223" s="22" t="s">
        <v>8</v>
      </c>
      <c r="C223" s="22" t="s">
        <v>24</v>
      </c>
      <c r="D223" s="21">
        <v>0.5</v>
      </c>
    </row>
    <row r="224" spans="1:4" x14ac:dyDescent="0.25">
      <c r="A224" s="22" t="s">
        <v>33</v>
      </c>
      <c r="B224" s="22" t="s">
        <v>8</v>
      </c>
      <c r="C224" s="22" t="s">
        <v>25</v>
      </c>
      <c r="D224" s="21">
        <v>0.5</v>
      </c>
    </row>
    <row r="225" spans="1:4" x14ac:dyDescent="0.25">
      <c r="A225" s="22" t="s">
        <v>33</v>
      </c>
      <c r="B225" s="22" t="s">
        <v>8</v>
      </c>
      <c r="C225" s="22" t="s">
        <v>26</v>
      </c>
      <c r="D225" s="21">
        <v>0.04</v>
      </c>
    </row>
    <row r="226" spans="1:4" x14ac:dyDescent="0.25">
      <c r="A226" s="22" t="s">
        <v>33</v>
      </c>
      <c r="B226" s="22" t="s">
        <v>8</v>
      </c>
      <c r="C226" s="22" t="s">
        <v>27</v>
      </c>
      <c r="D226" s="21">
        <v>0.02</v>
      </c>
    </row>
    <row r="227" spans="1:4" x14ac:dyDescent="0.25">
      <c r="A227" s="22" t="s">
        <v>33</v>
      </c>
      <c r="B227" s="22" t="s">
        <v>8</v>
      </c>
      <c r="C227" s="22" t="s">
        <v>28</v>
      </c>
      <c r="D227" s="22">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0.05</v>
      </c>
    </row>
    <row r="233" spans="1:4" x14ac:dyDescent="0.25">
      <c r="A233" s="22" t="s">
        <v>31</v>
      </c>
      <c r="B233" s="22" t="s">
        <v>32</v>
      </c>
      <c r="C233" s="22" t="s">
        <v>22</v>
      </c>
      <c r="D233" s="21">
        <v>0.1</v>
      </c>
    </row>
    <row r="234" spans="1:4" x14ac:dyDescent="0.25">
      <c r="A234" s="22" t="s">
        <v>31</v>
      </c>
      <c r="B234" s="22" t="s">
        <v>32</v>
      </c>
      <c r="C234" s="22" t="s">
        <v>23</v>
      </c>
      <c r="D234" s="21">
        <v>0.5</v>
      </c>
    </row>
    <row r="235" spans="1:4" x14ac:dyDescent="0.25">
      <c r="A235" s="22" t="s">
        <v>31</v>
      </c>
      <c r="B235" s="22" t="s">
        <v>32</v>
      </c>
      <c r="C235" s="22" t="s">
        <v>24</v>
      </c>
      <c r="D235" s="21">
        <v>0.5</v>
      </c>
    </row>
    <row r="236" spans="1:4" x14ac:dyDescent="0.25">
      <c r="A236" s="22" t="s">
        <v>31</v>
      </c>
      <c r="B236" s="22" t="s">
        <v>32</v>
      </c>
      <c r="C236" s="22" t="s">
        <v>25</v>
      </c>
      <c r="D236" s="21">
        <v>0.5</v>
      </c>
    </row>
    <row r="237" spans="1:4" x14ac:dyDescent="0.25">
      <c r="A237" s="22" t="s">
        <v>31</v>
      </c>
      <c r="B237" s="22" t="s">
        <v>32</v>
      </c>
      <c r="C237" s="22" t="s">
        <v>26</v>
      </c>
      <c r="D237" s="21">
        <v>0.04</v>
      </c>
    </row>
    <row r="238" spans="1:4" x14ac:dyDescent="0.25">
      <c r="A238" s="22" t="s">
        <v>31</v>
      </c>
      <c r="B238" s="22" t="s">
        <v>32</v>
      </c>
      <c r="C238" s="22" t="s">
        <v>27</v>
      </c>
      <c r="D238" s="21">
        <v>0.02</v>
      </c>
    </row>
    <row r="239" spans="1:4" x14ac:dyDescent="0.25">
      <c r="A239" s="22" t="s">
        <v>31</v>
      </c>
      <c r="B239" s="22" t="s">
        <v>32</v>
      </c>
      <c r="C239" s="22" t="s">
        <v>28</v>
      </c>
      <c r="D239" s="22">
        <v>0</v>
      </c>
    </row>
    <row r="240" spans="1:4" x14ac:dyDescent="0.25">
      <c r="A240" s="22" t="s">
        <v>31</v>
      </c>
      <c r="B240" s="22" t="s">
        <v>32</v>
      </c>
      <c r="C240" s="22" t="s">
        <v>29</v>
      </c>
      <c r="D240" s="21">
        <v>0</v>
      </c>
    </row>
    <row r="241" spans="1:4" x14ac:dyDescent="0.25">
      <c r="A241" s="22" t="s">
        <v>31</v>
      </c>
      <c r="B241" s="22" t="s">
        <v>32</v>
      </c>
      <c r="C241" s="22" t="s">
        <v>30</v>
      </c>
      <c r="D241" s="21">
        <v>0</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5"/>
  <sheetViews>
    <sheetView workbookViewId="0">
      <selection activeCell="K21" sqref="K21"/>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v>
      </c>
      <c r="E4" s="23"/>
      <c r="F4" s="23"/>
      <c r="G4" s="23"/>
      <c r="H4" s="23"/>
      <c r="I4" s="23"/>
      <c r="J4" s="23"/>
      <c r="K4" s="23"/>
      <c r="L4" s="23"/>
      <c r="M4" s="23"/>
      <c r="N4" s="23"/>
      <c r="O4" s="23"/>
      <c r="P4" s="23"/>
      <c r="Q4" s="23"/>
      <c r="R4" s="23"/>
      <c r="S4" s="23"/>
    </row>
    <row r="5" spans="1:19" x14ac:dyDescent="0.25">
      <c r="A5" s="22" t="s">
        <v>32</v>
      </c>
      <c r="B5" s="22" t="s">
        <v>33</v>
      </c>
      <c r="C5" s="22" t="s">
        <v>22</v>
      </c>
      <c r="D5" s="21">
        <v>0</v>
      </c>
      <c r="E5" s="23"/>
      <c r="F5" s="23"/>
      <c r="G5" s="23"/>
      <c r="H5" s="23"/>
      <c r="I5" s="23"/>
      <c r="J5" s="23"/>
      <c r="K5" s="23"/>
      <c r="L5" s="23"/>
      <c r="M5" s="23"/>
      <c r="N5" s="23"/>
      <c r="O5" s="23"/>
      <c r="P5" s="23"/>
      <c r="Q5" s="23"/>
      <c r="R5" s="23"/>
      <c r="S5" s="23"/>
    </row>
    <row r="6" spans="1:19" x14ac:dyDescent="0.25">
      <c r="A6" s="22" t="s">
        <v>32</v>
      </c>
      <c r="B6" s="22" t="s">
        <v>33</v>
      </c>
      <c r="C6" s="22" t="s">
        <v>23</v>
      </c>
      <c r="D6" s="21">
        <v>0</v>
      </c>
      <c r="E6" s="23"/>
      <c r="F6" s="23"/>
      <c r="G6" s="23"/>
      <c r="H6" s="23"/>
      <c r="I6" s="23"/>
      <c r="J6" s="23"/>
      <c r="K6" s="23"/>
      <c r="L6" s="23"/>
      <c r="M6" s="23"/>
      <c r="N6" s="23"/>
      <c r="O6" s="23"/>
      <c r="P6" s="23"/>
      <c r="Q6" s="23"/>
      <c r="R6" s="23"/>
      <c r="S6" s="23"/>
    </row>
    <row r="7" spans="1:19" x14ac:dyDescent="0.25">
      <c r="A7" s="22" t="s">
        <v>32</v>
      </c>
      <c r="B7" s="22" t="s">
        <v>33</v>
      </c>
      <c r="C7" s="22" t="s">
        <v>24</v>
      </c>
      <c r="D7" s="21">
        <v>0</v>
      </c>
      <c r="E7" s="23"/>
      <c r="F7" s="23"/>
      <c r="G7" s="23"/>
      <c r="H7" s="23"/>
      <c r="I7" s="23"/>
      <c r="J7" s="23"/>
      <c r="K7" s="23"/>
      <c r="L7" s="23"/>
      <c r="M7" s="23"/>
      <c r="N7" s="23"/>
      <c r="O7" s="23"/>
      <c r="P7" s="23"/>
      <c r="Q7" s="23"/>
      <c r="R7" s="23"/>
      <c r="S7" s="23"/>
    </row>
    <row r="8" spans="1:19" x14ac:dyDescent="0.25">
      <c r="A8" s="22" t="s">
        <v>32</v>
      </c>
      <c r="B8" s="22" t="s">
        <v>33</v>
      </c>
      <c r="C8" s="22" t="s">
        <v>25</v>
      </c>
      <c r="D8" s="21">
        <v>0</v>
      </c>
      <c r="E8" s="23"/>
      <c r="F8" s="23"/>
      <c r="G8" s="23"/>
      <c r="H8" s="23"/>
      <c r="I8" s="23"/>
      <c r="J8" s="23"/>
      <c r="K8" s="23"/>
      <c r="L8" s="23"/>
      <c r="M8" s="23"/>
      <c r="N8" s="23"/>
      <c r="O8" s="23"/>
      <c r="P8" s="23"/>
      <c r="Q8" s="23"/>
      <c r="R8" s="23"/>
      <c r="S8" s="23"/>
    </row>
    <row r="9" spans="1:19" x14ac:dyDescent="0.25">
      <c r="A9" s="22" t="s">
        <v>32</v>
      </c>
      <c r="B9" s="22" t="s">
        <v>33</v>
      </c>
      <c r="C9" s="22" t="s">
        <v>26</v>
      </c>
      <c r="D9" s="21">
        <v>0</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1">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1">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v>
      </c>
    </row>
    <row r="29" spans="1:4" x14ac:dyDescent="0.25">
      <c r="A29" s="22" t="s">
        <v>5</v>
      </c>
      <c r="B29" s="22" t="s">
        <v>8</v>
      </c>
      <c r="C29" s="22" t="s">
        <v>22</v>
      </c>
      <c r="D29" s="21">
        <v>0</v>
      </c>
    </row>
    <row r="30" spans="1:4" x14ac:dyDescent="0.25">
      <c r="A30" s="22" t="s">
        <v>5</v>
      </c>
      <c r="B30" s="22" t="s">
        <v>8</v>
      </c>
      <c r="C30" s="22" t="s">
        <v>23</v>
      </c>
      <c r="D30" s="21">
        <v>0</v>
      </c>
    </row>
    <row r="31" spans="1:4" x14ac:dyDescent="0.25">
      <c r="A31" s="22" t="s">
        <v>5</v>
      </c>
      <c r="B31" s="22" t="s">
        <v>8</v>
      </c>
      <c r="C31" s="22" t="s">
        <v>24</v>
      </c>
      <c r="D31" s="21">
        <v>0</v>
      </c>
    </row>
    <row r="32" spans="1:4" x14ac:dyDescent="0.25">
      <c r="A32" s="22" t="s">
        <v>5</v>
      </c>
      <c r="B32" s="22" t="s">
        <v>8</v>
      </c>
      <c r="C32" s="22" t="s">
        <v>25</v>
      </c>
      <c r="D32" s="21">
        <v>0</v>
      </c>
    </row>
    <row r="33" spans="1:4" x14ac:dyDescent="0.25">
      <c r="A33" s="22" t="s">
        <v>5</v>
      </c>
      <c r="B33" s="22" t="s">
        <v>8</v>
      </c>
      <c r="C33" s="22" t="s">
        <v>26</v>
      </c>
      <c r="D33" s="21">
        <v>0</v>
      </c>
    </row>
    <row r="34" spans="1:4" x14ac:dyDescent="0.25">
      <c r="A34" s="22" t="s">
        <v>5</v>
      </c>
      <c r="B34" s="22" t="s">
        <v>8</v>
      </c>
      <c r="C34" s="22" t="s">
        <v>27</v>
      </c>
      <c r="D34" s="21">
        <v>0</v>
      </c>
    </row>
    <row r="35" spans="1:4" x14ac:dyDescent="0.25">
      <c r="A35" s="22" t="s">
        <v>5</v>
      </c>
      <c r="B35" s="22" t="s">
        <v>8</v>
      </c>
      <c r="C35" s="22" t="s">
        <v>28</v>
      </c>
      <c r="D35" s="21">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v>
      </c>
    </row>
    <row r="41" spans="1:4" x14ac:dyDescent="0.25">
      <c r="A41" s="22" t="s">
        <v>8</v>
      </c>
      <c r="B41" s="22" t="s">
        <v>34</v>
      </c>
      <c r="C41" s="22" t="s">
        <v>22</v>
      </c>
      <c r="D41" s="21">
        <v>0</v>
      </c>
    </row>
    <row r="42" spans="1:4" x14ac:dyDescent="0.25">
      <c r="A42" s="22" t="s">
        <v>8</v>
      </c>
      <c r="B42" s="22" t="s">
        <v>34</v>
      </c>
      <c r="C42" s="22" t="s">
        <v>23</v>
      </c>
      <c r="D42" s="21">
        <v>0</v>
      </c>
    </row>
    <row r="43" spans="1:4" x14ac:dyDescent="0.25">
      <c r="A43" s="22" t="s">
        <v>8</v>
      </c>
      <c r="B43" s="22" t="s">
        <v>34</v>
      </c>
      <c r="C43" s="22" t="s">
        <v>24</v>
      </c>
      <c r="D43" s="21">
        <v>0</v>
      </c>
    </row>
    <row r="44" spans="1:4" x14ac:dyDescent="0.25">
      <c r="A44" s="22" t="s">
        <v>8</v>
      </c>
      <c r="B44" s="22" t="s">
        <v>34</v>
      </c>
      <c r="C44" s="22" t="s">
        <v>25</v>
      </c>
      <c r="D44" s="21">
        <v>0</v>
      </c>
    </row>
    <row r="45" spans="1:4" x14ac:dyDescent="0.25">
      <c r="A45" s="22" t="s">
        <v>8</v>
      </c>
      <c r="B45" s="22" t="s">
        <v>34</v>
      </c>
      <c r="C45" s="22" t="s">
        <v>26</v>
      </c>
      <c r="D45" s="21">
        <v>0</v>
      </c>
    </row>
    <row r="46" spans="1:4" x14ac:dyDescent="0.25">
      <c r="A46" s="22" t="s">
        <v>8</v>
      </c>
      <c r="B46" s="22" t="s">
        <v>34</v>
      </c>
      <c r="C46" s="22" t="s">
        <v>27</v>
      </c>
      <c r="D46" s="21">
        <v>0</v>
      </c>
    </row>
    <row r="47" spans="1:4" x14ac:dyDescent="0.25">
      <c r="A47" s="22" t="s">
        <v>8</v>
      </c>
      <c r="B47" s="22" t="s">
        <v>34</v>
      </c>
      <c r="C47" s="22" t="s">
        <v>28</v>
      </c>
      <c r="D47" s="21">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v>
      </c>
    </row>
    <row r="53" spans="1:4" x14ac:dyDescent="0.25">
      <c r="A53" s="22" t="s">
        <v>34</v>
      </c>
      <c r="B53" s="22" t="s">
        <v>36</v>
      </c>
      <c r="C53" s="22" t="s">
        <v>22</v>
      </c>
      <c r="D53" s="21">
        <v>0</v>
      </c>
    </row>
    <row r="54" spans="1:4" x14ac:dyDescent="0.25">
      <c r="A54" s="22" t="s">
        <v>34</v>
      </c>
      <c r="B54" s="22" t="s">
        <v>36</v>
      </c>
      <c r="C54" s="22" t="s">
        <v>23</v>
      </c>
      <c r="D54" s="21">
        <v>0</v>
      </c>
    </row>
    <row r="55" spans="1:4" x14ac:dyDescent="0.25">
      <c r="A55" s="22" t="s">
        <v>34</v>
      </c>
      <c r="B55" s="22" t="s">
        <v>36</v>
      </c>
      <c r="C55" s="22" t="s">
        <v>24</v>
      </c>
      <c r="D55" s="21">
        <v>0</v>
      </c>
    </row>
    <row r="56" spans="1:4" x14ac:dyDescent="0.25">
      <c r="A56" s="22" t="s">
        <v>34</v>
      </c>
      <c r="B56" s="22" t="s">
        <v>36</v>
      </c>
      <c r="C56" s="22" t="s">
        <v>25</v>
      </c>
      <c r="D56" s="21">
        <v>0</v>
      </c>
    </row>
    <row r="57" spans="1:4" x14ac:dyDescent="0.25">
      <c r="A57" s="22" t="s">
        <v>34</v>
      </c>
      <c r="B57" s="22" t="s">
        <v>36</v>
      </c>
      <c r="C57" s="22" t="s">
        <v>26</v>
      </c>
      <c r="D57" s="21">
        <v>0</v>
      </c>
    </row>
    <row r="58" spans="1:4" x14ac:dyDescent="0.25">
      <c r="A58" s="22" t="s">
        <v>34</v>
      </c>
      <c r="B58" s="22" t="s">
        <v>36</v>
      </c>
      <c r="C58" s="22" t="s">
        <v>27</v>
      </c>
      <c r="D58" s="21">
        <v>0</v>
      </c>
    </row>
    <row r="59" spans="1:4" x14ac:dyDescent="0.25">
      <c r="A59" s="22" t="s">
        <v>34</v>
      </c>
      <c r="B59" s="22" t="s">
        <v>36</v>
      </c>
      <c r="C59" s="22" t="s">
        <v>28</v>
      </c>
      <c r="D59" s="21">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v>
      </c>
    </row>
    <row r="65" spans="1:4" x14ac:dyDescent="0.25">
      <c r="A65" s="22" t="s">
        <v>36</v>
      </c>
      <c r="B65" s="22" t="s">
        <v>39</v>
      </c>
      <c r="C65" s="22" t="s">
        <v>22</v>
      </c>
      <c r="D65" s="21">
        <v>0</v>
      </c>
    </row>
    <row r="66" spans="1:4" x14ac:dyDescent="0.25">
      <c r="A66" s="22" t="s">
        <v>36</v>
      </c>
      <c r="B66" s="22" t="s">
        <v>39</v>
      </c>
      <c r="C66" s="22" t="s">
        <v>23</v>
      </c>
      <c r="D66" s="21">
        <v>0</v>
      </c>
    </row>
    <row r="67" spans="1:4" x14ac:dyDescent="0.25">
      <c r="A67" s="22" t="s">
        <v>36</v>
      </c>
      <c r="B67" s="22" t="s">
        <v>39</v>
      </c>
      <c r="C67" s="22" t="s">
        <v>24</v>
      </c>
      <c r="D67" s="21">
        <v>0</v>
      </c>
    </row>
    <row r="68" spans="1:4" x14ac:dyDescent="0.25">
      <c r="A68" s="22" t="s">
        <v>36</v>
      </c>
      <c r="B68" s="22" t="s">
        <v>39</v>
      </c>
      <c r="C68" s="22" t="s">
        <v>25</v>
      </c>
      <c r="D68" s="21">
        <v>0</v>
      </c>
    </row>
    <row r="69" spans="1:4" x14ac:dyDescent="0.25">
      <c r="A69" s="22" t="s">
        <v>36</v>
      </c>
      <c r="B69" s="22" t="s">
        <v>39</v>
      </c>
      <c r="C69" s="22" t="s">
        <v>26</v>
      </c>
      <c r="D69" s="21">
        <v>0</v>
      </c>
    </row>
    <row r="70" spans="1:4" x14ac:dyDescent="0.25">
      <c r="A70" s="22" t="s">
        <v>36</v>
      </c>
      <c r="B70" s="22" t="s">
        <v>39</v>
      </c>
      <c r="C70" s="22" t="s">
        <v>27</v>
      </c>
      <c r="D70" s="21">
        <v>0</v>
      </c>
    </row>
    <row r="71" spans="1:4" x14ac:dyDescent="0.25">
      <c r="A71" s="22" t="s">
        <v>36</v>
      </c>
      <c r="B71" s="22" t="s">
        <v>39</v>
      </c>
      <c r="C71" s="22" t="s">
        <v>28</v>
      </c>
      <c r="D71" s="21">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v>
      </c>
    </row>
    <row r="77" spans="1:4" x14ac:dyDescent="0.25">
      <c r="A77" s="22" t="s">
        <v>39</v>
      </c>
      <c r="B77" s="22" t="s">
        <v>41</v>
      </c>
      <c r="C77" s="22" t="s">
        <v>22</v>
      </c>
      <c r="D77" s="21">
        <v>0</v>
      </c>
    </row>
    <row r="78" spans="1:4" x14ac:dyDescent="0.25">
      <c r="A78" s="22" t="s">
        <v>39</v>
      </c>
      <c r="B78" s="22" t="s">
        <v>41</v>
      </c>
      <c r="C78" s="22" t="s">
        <v>23</v>
      </c>
      <c r="D78" s="21">
        <v>0</v>
      </c>
    </row>
    <row r="79" spans="1:4" x14ac:dyDescent="0.25">
      <c r="A79" s="22" t="s">
        <v>39</v>
      </c>
      <c r="B79" s="22" t="s">
        <v>41</v>
      </c>
      <c r="C79" s="22" t="s">
        <v>24</v>
      </c>
      <c r="D79" s="21">
        <v>0</v>
      </c>
    </row>
    <row r="80" spans="1:4" x14ac:dyDescent="0.25">
      <c r="A80" s="22" t="s">
        <v>39</v>
      </c>
      <c r="B80" s="22" t="s">
        <v>41</v>
      </c>
      <c r="C80" s="22" t="s">
        <v>25</v>
      </c>
      <c r="D80" s="21">
        <v>0</v>
      </c>
    </row>
    <row r="81" spans="1:4" x14ac:dyDescent="0.25">
      <c r="A81" s="22" t="s">
        <v>39</v>
      </c>
      <c r="B81" s="22" t="s">
        <v>41</v>
      </c>
      <c r="C81" s="22" t="s">
        <v>26</v>
      </c>
      <c r="D81" s="21">
        <v>0</v>
      </c>
    </row>
    <row r="82" spans="1:4" x14ac:dyDescent="0.25">
      <c r="A82" s="22" t="s">
        <v>39</v>
      </c>
      <c r="B82" s="22" t="s">
        <v>41</v>
      </c>
      <c r="C82" s="22" t="s">
        <v>27</v>
      </c>
      <c r="D82" s="21">
        <v>0</v>
      </c>
    </row>
    <row r="83" spans="1:4" x14ac:dyDescent="0.25">
      <c r="A83" s="22" t="s">
        <v>39</v>
      </c>
      <c r="B83" s="22" t="s">
        <v>41</v>
      </c>
      <c r="C83" s="22" t="s">
        <v>28</v>
      </c>
      <c r="D83" s="21">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v>
      </c>
    </row>
    <row r="89" spans="1:4" x14ac:dyDescent="0.25">
      <c r="A89" s="22" t="s">
        <v>41</v>
      </c>
      <c r="B89" s="22" t="s">
        <v>44</v>
      </c>
      <c r="C89" s="22" t="s">
        <v>22</v>
      </c>
      <c r="D89" s="21">
        <v>0</v>
      </c>
    </row>
    <row r="90" spans="1:4" x14ac:dyDescent="0.25">
      <c r="A90" s="22" t="s">
        <v>41</v>
      </c>
      <c r="B90" s="22" t="s">
        <v>44</v>
      </c>
      <c r="C90" s="22" t="s">
        <v>23</v>
      </c>
      <c r="D90" s="21">
        <v>0</v>
      </c>
    </row>
    <row r="91" spans="1:4" x14ac:dyDescent="0.25">
      <c r="A91" s="22" t="s">
        <v>41</v>
      </c>
      <c r="B91" s="22" t="s">
        <v>44</v>
      </c>
      <c r="C91" s="22" t="s">
        <v>24</v>
      </c>
      <c r="D91" s="21">
        <v>0</v>
      </c>
    </row>
    <row r="92" spans="1:4" x14ac:dyDescent="0.25">
      <c r="A92" s="22" t="s">
        <v>41</v>
      </c>
      <c r="B92" s="22" t="s">
        <v>44</v>
      </c>
      <c r="C92" s="22" t="s">
        <v>25</v>
      </c>
      <c r="D92" s="21">
        <v>0</v>
      </c>
    </row>
    <row r="93" spans="1:4" x14ac:dyDescent="0.25">
      <c r="A93" s="22" t="s">
        <v>41</v>
      </c>
      <c r="B93" s="22" t="s">
        <v>44</v>
      </c>
      <c r="C93" s="22" t="s">
        <v>26</v>
      </c>
      <c r="D93" s="21">
        <v>0</v>
      </c>
    </row>
    <row r="94" spans="1:4" x14ac:dyDescent="0.25">
      <c r="A94" s="22" t="s">
        <v>41</v>
      </c>
      <c r="B94" s="22" t="s">
        <v>44</v>
      </c>
      <c r="C94" s="22" t="s">
        <v>27</v>
      </c>
      <c r="D94" s="21">
        <v>0</v>
      </c>
    </row>
    <row r="95" spans="1:4" x14ac:dyDescent="0.25">
      <c r="A95" s="22" t="s">
        <v>41</v>
      </c>
      <c r="B95" s="22" t="s">
        <v>44</v>
      </c>
      <c r="C95" s="22" t="s">
        <v>28</v>
      </c>
      <c r="D95" s="21">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v>
      </c>
    </row>
    <row r="101" spans="1:4" x14ac:dyDescent="0.25">
      <c r="A101" s="22" t="s">
        <v>44</v>
      </c>
      <c r="B101" s="22" t="s">
        <v>9</v>
      </c>
      <c r="C101" s="22" t="s">
        <v>22</v>
      </c>
      <c r="D101" s="21">
        <v>0</v>
      </c>
    </row>
    <row r="102" spans="1:4" x14ac:dyDescent="0.25">
      <c r="A102" s="22" t="s">
        <v>44</v>
      </c>
      <c r="B102" s="22" t="s">
        <v>9</v>
      </c>
      <c r="C102" s="22" t="s">
        <v>23</v>
      </c>
      <c r="D102" s="21">
        <v>0</v>
      </c>
    </row>
    <row r="103" spans="1:4" x14ac:dyDescent="0.25">
      <c r="A103" s="22" t="s">
        <v>44</v>
      </c>
      <c r="B103" s="22" t="s">
        <v>9</v>
      </c>
      <c r="C103" s="22" t="s">
        <v>24</v>
      </c>
      <c r="D103" s="21">
        <v>0</v>
      </c>
    </row>
    <row r="104" spans="1:4" x14ac:dyDescent="0.25">
      <c r="A104" s="22" t="s">
        <v>44</v>
      </c>
      <c r="B104" s="22" t="s">
        <v>9</v>
      </c>
      <c r="C104" s="22" t="s">
        <v>25</v>
      </c>
      <c r="D104" s="21">
        <v>0</v>
      </c>
    </row>
    <row r="105" spans="1:4" x14ac:dyDescent="0.25">
      <c r="A105" s="22" t="s">
        <v>44</v>
      </c>
      <c r="B105" s="22" t="s">
        <v>9</v>
      </c>
      <c r="C105" s="22" t="s">
        <v>26</v>
      </c>
      <c r="D105" s="21">
        <v>0</v>
      </c>
    </row>
    <row r="106" spans="1:4" x14ac:dyDescent="0.25">
      <c r="A106" s="22" t="s">
        <v>44</v>
      </c>
      <c r="B106" s="22" t="s">
        <v>9</v>
      </c>
      <c r="C106" s="22" t="s">
        <v>27</v>
      </c>
      <c r="D106" s="21">
        <v>0</v>
      </c>
    </row>
    <row r="107" spans="1:4" x14ac:dyDescent="0.25">
      <c r="A107" s="22" t="s">
        <v>44</v>
      </c>
      <c r="B107" s="22" t="s">
        <v>9</v>
      </c>
      <c r="C107" s="22" t="s">
        <v>28</v>
      </c>
      <c r="D107" s="21">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v>
      </c>
    </row>
    <row r="113" spans="1:4" x14ac:dyDescent="0.25">
      <c r="A113" s="22" t="s">
        <v>45</v>
      </c>
      <c r="B113" s="22" t="s">
        <v>9</v>
      </c>
      <c r="C113" s="22" t="s">
        <v>22</v>
      </c>
      <c r="D113" s="21">
        <v>0</v>
      </c>
    </row>
    <row r="114" spans="1:4" x14ac:dyDescent="0.25">
      <c r="A114" s="22" t="s">
        <v>45</v>
      </c>
      <c r="B114" s="22" t="s">
        <v>9</v>
      </c>
      <c r="C114" s="22" t="s">
        <v>23</v>
      </c>
      <c r="D114" s="21">
        <v>0</v>
      </c>
    </row>
    <row r="115" spans="1:4" x14ac:dyDescent="0.25">
      <c r="A115" s="22" t="s">
        <v>45</v>
      </c>
      <c r="B115" s="22" t="s">
        <v>9</v>
      </c>
      <c r="C115" s="22" t="s">
        <v>24</v>
      </c>
      <c r="D115" s="21">
        <v>0</v>
      </c>
    </row>
    <row r="116" spans="1:4" x14ac:dyDescent="0.25">
      <c r="A116" s="22" t="s">
        <v>45</v>
      </c>
      <c r="B116" s="22" t="s">
        <v>9</v>
      </c>
      <c r="C116" s="22" t="s">
        <v>25</v>
      </c>
      <c r="D116" s="21">
        <v>0</v>
      </c>
    </row>
    <row r="117" spans="1:4" x14ac:dyDescent="0.25">
      <c r="A117" s="22" t="s">
        <v>45</v>
      </c>
      <c r="B117" s="22" t="s">
        <v>9</v>
      </c>
      <c r="C117" s="22" t="s">
        <v>26</v>
      </c>
      <c r="D117" s="21">
        <v>0</v>
      </c>
    </row>
    <row r="118" spans="1:4" x14ac:dyDescent="0.25">
      <c r="A118" s="22" t="s">
        <v>45</v>
      </c>
      <c r="B118" s="22" t="s">
        <v>9</v>
      </c>
      <c r="C118" s="22" t="s">
        <v>27</v>
      </c>
      <c r="D118" s="21">
        <v>0</v>
      </c>
    </row>
    <row r="119" spans="1:4" x14ac:dyDescent="0.25">
      <c r="A119" s="22" t="s">
        <v>45</v>
      </c>
      <c r="B119" s="22" t="s">
        <v>9</v>
      </c>
      <c r="C119" s="22" t="s">
        <v>28</v>
      </c>
      <c r="D119" s="21">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v>
      </c>
    </row>
    <row r="125" spans="1:4" x14ac:dyDescent="0.25">
      <c r="A125" s="22" t="s">
        <v>9</v>
      </c>
      <c r="B125" s="22" t="s">
        <v>46</v>
      </c>
      <c r="C125" s="22" t="s">
        <v>22</v>
      </c>
      <c r="D125" s="21">
        <v>0</v>
      </c>
    </row>
    <row r="126" spans="1:4" x14ac:dyDescent="0.25">
      <c r="A126" s="22" t="s">
        <v>9</v>
      </c>
      <c r="B126" s="22" t="s">
        <v>46</v>
      </c>
      <c r="C126" s="22" t="s">
        <v>23</v>
      </c>
      <c r="D126" s="21">
        <v>0</v>
      </c>
    </row>
    <row r="127" spans="1:4" x14ac:dyDescent="0.25">
      <c r="A127" s="22" t="s">
        <v>9</v>
      </c>
      <c r="B127" s="22" t="s">
        <v>46</v>
      </c>
      <c r="C127" s="22" t="s">
        <v>24</v>
      </c>
      <c r="D127" s="21">
        <v>0</v>
      </c>
    </row>
    <row r="128" spans="1:4" x14ac:dyDescent="0.25">
      <c r="A128" s="22" t="s">
        <v>9</v>
      </c>
      <c r="B128" s="22" t="s">
        <v>46</v>
      </c>
      <c r="C128" s="22" t="s">
        <v>25</v>
      </c>
      <c r="D128" s="21">
        <v>0</v>
      </c>
    </row>
    <row r="129" spans="1:4" x14ac:dyDescent="0.25">
      <c r="A129" s="22" t="s">
        <v>9</v>
      </c>
      <c r="B129" s="22" t="s">
        <v>46</v>
      </c>
      <c r="C129" s="22" t="s">
        <v>26</v>
      </c>
      <c r="D129" s="21">
        <v>0</v>
      </c>
    </row>
    <row r="130" spans="1:4" x14ac:dyDescent="0.25">
      <c r="A130" s="22" t="s">
        <v>9</v>
      </c>
      <c r="B130" s="22" t="s">
        <v>46</v>
      </c>
      <c r="C130" s="22" t="s">
        <v>27</v>
      </c>
      <c r="D130" s="21">
        <v>0</v>
      </c>
    </row>
    <row r="131" spans="1:4" x14ac:dyDescent="0.25">
      <c r="A131" s="22" t="s">
        <v>9</v>
      </c>
      <c r="B131" s="22" t="s">
        <v>46</v>
      </c>
      <c r="C131" s="22" t="s">
        <v>28</v>
      </c>
      <c r="D131" s="21">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v>
      </c>
    </row>
    <row r="137" spans="1:4" x14ac:dyDescent="0.25">
      <c r="A137" s="22" t="s">
        <v>55</v>
      </c>
      <c r="B137" s="22" t="s">
        <v>54</v>
      </c>
      <c r="C137" s="22" t="s">
        <v>22</v>
      </c>
      <c r="D137" s="21">
        <v>0</v>
      </c>
    </row>
    <row r="138" spans="1:4" x14ac:dyDescent="0.25">
      <c r="A138" s="22" t="s">
        <v>55</v>
      </c>
      <c r="B138" s="22" t="s">
        <v>54</v>
      </c>
      <c r="C138" s="22" t="s">
        <v>23</v>
      </c>
      <c r="D138" s="21">
        <v>0</v>
      </c>
    </row>
    <row r="139" spans="1:4" x14ac:dyDescent="0.25">
      <c r="A139" s="22" t="s">
        <v>55</v>
      </c>
      <c r="B139" s="22" t="s">
        <v>54</v>
      </c>
      <c r="C139" s="22" t="s">
        <v>24</v>
      </c>
      <c r="D139" s="21">
        <v>0</v>
      </c>
    </row>
    <row r="140" spans="1:4" x14ac:dyDescent="0.25">
      <c r="A140" s="22" t="s">
        <v>55</v>
      </c>
      <c r="B140" s="22" t="s">
        <v>54</v>
      </c>
      <c r="C140" s="22" t="s">
        <v>25</v>
      </c>
      <c r="D140" s="21">
        <v>0</v>
      </c>
    </row>
    <row r="141" spans="1:4" x14ac:dyDescent="0.25">
      <c r="A141" s="22" t="s">
        <v>55</v>
      </c>
      <c r="B141" s="22" t="s">
        <v>54</v>
      </c>
      <c r="C141" s="22" t="s">
        <v>26</v>
      </c>
      <c r="D141" s="21">
        <v>0</v>
      </c>
    </row>
    <row r="142" spans="1:4" x14ac:dyDescent="0.25">
      <c r="A142" s="22" t="s">
        <v>55</v>
      </c>
      <c r="B142" s="22" t="s">
        <v>54</v>
      </c>
      <c r="C142" s="22" t="s">
        <v>27</v>
      </c>
      <c r="D142" s="21">
        <v>0</v>
      </c>
    </row>
    <row r="143" spans="1:4" x14ac:dyDescent="0.25">
      <c r="A143" s="22" t="s">
        <v>55</v>
      </c>
      <c r="B143" s="22" t="s">
        <v>54</v>
      </c>
      <c r="C143" s="22" t="s">
        <v>28</v>
      </c>
      <c r="D143" s="21">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v>
      </c>
    </row>
    <row r="149" spans="1:4" x14ac:dyDescent="0.25">
      <c r="A149" s="22" t="s">
        <v>54</v>
      </c>
      <c r="B149" s="22" t="s">
        <v>50</v>
      </c>
      <c r="C149" s="22" t="s">
        <v>22</v>
      </c>
      <c r="D149" s="21">
        <v>0</v>
      </c>
    </row>
    <row r="150" spans="1:4" x14ac:dyDescent="0.25">
      <c r="A150" s="22" t="s">
        <v>54</v>
      </c>
      <c r="B150" s="22" t="s">
        <v>50</v>
      </c>
      <c r="C150" s="22" t="s">
        <v>23</v>
      </c>
      <c r="D150" s="21">
        <v>0</v>
      </c>
    </row>
    <row r="151" spans="1:4" x14ac:dyDescent="0.25">
      <c r="A151" s="22" t="s">
        <v>54</v>
      </c>
      <c r="B151" s="22" t="s">
        <v>50</v>
      </c>
      <c r="C151" s="22" t="s">
        <v>24</v>
      </c>
      <c r="D151" s="21">
        <v>0</v>
      </c>
    </row>
    <row r="152" spans="1:4" x14ac:dyDescent="0.25">
      <c r="A152" s="22" t="s">
        <v>54</v>
      </c>
      <c r="B152" s="22" t="s">
        <v>50</v>
      </c>
      <c r="C152" s="22" t="s">
        <v>25</v>
      </c>
      <c r="D152" s="21">
        <v>0</v>
      </c>
    </row>
    <row r="153" spans="1:4" x14ac:dyDescent="0.25">
      <c r="A153" s="22" t="s">
        <v>54</v>
      </c>
      <c r="B153" s="22" t="s">
        <v>50</v>
      </c>
      <c r="C153" s="22" t="s">
        <v>26</v>
      </c>
      <c r="D153" s="21">
        <v>0</v>
      </c>
    </row>
    <row r="154" spans="1:4" x14ac:dyDescent="0.25">
      <c r="A154" s="22" t="s">
        <v>54</v>
      </c>
      <c r="B154" s="22" t="s">
        <v>50</v>
      </c>
      <c r="C154" s="22" t="s">
        <v>27</v>
      </c>
      <c r="D154" s="21">
        <v>0</v>
      </c>
    </row>
    <row r="155" spans="1:4" x14ac:dyDescent="0.25">
      <c r="A155" s="22" t="s">
        <v>54</v>
      </c>
      <c r="B155" s="22" t="s">
        <v>50</v>
      </c>
      <c r="C155" s="22" t="s">
        <v>28</v>
      </c>
      <c r="D155" s="21">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v>
      </c>
    </row>
    <row r="161" spans="1:4" x14ac:dyDescent="0.25">
      <c r="A161" s="22" t="s">
        <v>56</v>
      </c>
      <c r="B161" s="22" t="s">
        <v>10</v>
      </c>
      <c r="C161" s="22" t="s">
        <v>22</v>
      </c>
      <c r="D161" s="21">
        <v>0</v>
      </c>
    </row>
    <row r="162" spans="1:4" x14ac:dyDescent="0.25">
      <c r="A162" s="22" t="s">
        <v>56</v>
      </c>
      <c r="B162" s="22" t="s">
        <v>10</v>
      </c>
      <c r="C162" s="22" t="s">
        <v>23</v>
      </c>
      <c r="D162" s="21">
        <v>0</v>
      </c>
    </row>
    <row r="163" spans="1:4" x14ac:dyDescent="0.25">
      <c r="A163" s="22" t="s">
        <v>56</v>
      </c>
      <c r="B163" s="22" t="s">
        <v>10</v>
      </c>
      <c r="C163" s="22" t="s">
        <v>24</v>
      </c>
      <c r="D163" s="21">
        <v>0</v>
      </c>
    </row>
    <row r="164" spans="1:4" x14ac:dyDescent="0.25">
      <c r="A164" s="22" t="s">
        <v>56</v>
      </c>
      <c r="B164" s="22" t="s">
        <v>10</v>
      </c>
      <c r="C164" s="22" t="s">
        <v>25</v>
      </c>
      <c r="D164" s="21">
        <v>0</v>
      </c>
    </row>
    <row r="165" spans="1:4" x14ac:dyDescent="0.25">
      <c r="A165" s="22" t="s">
        <v>56</v>
      </c>
      <c r="B165" s="22" t="s">
        <v>10</v>
      </c>
      <c r="C165" s="22" t="s">
        <v>26</v>
      </c>
      <c r="D165" s="21">
        <v>0</v>
      </c>
    </row>
    <row r="166" spans="1:4" x14ac:dyDescent="0.25">
      <c r="A166" s="22" t="s">
        <v>56</v>
      </c>
      <c r="B166" s="22" t="s">
        <v>10</v>
      </c>
      <c r="C166" s="22" t="s">
        <v>27</v>
      </c>
      <c r="D166" s="21">
        <v>0</v>
      </c>
    </row>
    <row r="167" spans="1:4" x14ac:dyDescent="0.25">
      <c r="A167" s="22" t="s">
        <v>56</v>
      </c>
      <c r="B167" s="22" t="s">
        <v>10</v>
      </c>
      <c r="C167" s="22" t="s">
        <v>28</v>
      </c>
      <c r="D167" s="21">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v>
      </c>
    </row>
    <row r="173" spans="1:4" x14ac:dyDescent="0.25">
      <c r="A173" s="22" t="s">
        <v>10</v>
      </c>
      <c r="B173" s="22" t="s">
        <v>49</v>
      </c>
      <c r="C173" s="22" t="s">
        <v>22</v>
      </c>
      <c r="D173" s="21">
        <v>0</v>
      </c>
    </row>
    <row r="174" spans="1:4" x14ac:dyDescent="0.25">
      <c r="A174" s="22" t="s">
        <v>10</v>
      </c>
      <c r="B174" s="22" t="s">
        <v>49</v>
      </c>
      <c r="C174" s="22" t="s">
        <v>23</v>
      </c>
      <c r="D174" s="21">
        <v>0</v>
      </c>
    </row>
    <row r="175" spans="1:4" x14ac:dyDescent="0.25">
      <c r="A175" s="22" t="s">
        <v>10</v>
      </c>
      <c r="B175" s="22" t="s">
        <v>49</v>
      </c>
      <c r="C175" s="22" t="s">
        <v>24</v>
      </c>
      <c r="D175" s="21">
        <v>0</v>
      </c>
    </row>
    <row r="176" spans="1:4" x14ac:dyDescent="0.25">
      <c r="A176" s="22" t="s">
        <v>10</v>
      </c>
      <c r="B176" s="22" t="s">
        <v>49</v>
      </c>
      <c r="C176" s="22" t="s">
        <v>25</v>
      </c>
      <c r="D176" s="21">
        <v>0</v>
      </c>
    </row>
    <row r="177" spans="1:4" x14ac:dyDescent="0.25">
      <c r="A177" s="22" t="s">
        <v>10</v>
      </c>
      <c r="B177" s="22" t="s">
        <v>49</v>
      </c>
      <c r="C177" s="22" t="s">
        <v>26</v>
      </c>
      <c r="D177" s="21">
        <v>0</v>
      </c>
    </row>
    <row r="178" spans="1:4" x14ac:dyDescent="0.25">
      <c r="A178" s="22" t="s">
        <v>10</v>
      </c>
      <c r="B178" s="22" t="s">
        <v>49</v>
      </c>
      <c r="C178" s="22" t="s">
        <v>27</v>
      </c>
      <c r="D178" s="21">
        <v>0</v>
      </c>
    </row>
    <row r="179" spans="1:4" x14ac:dyDescent="0.25">
      <c r="A179" s="22" t="s">
        <v>10</v>
      </c>
      <c r="B179" s="22" t="s">
        <v>49</v>
      </c>
      <c r="C179" s="22" t="s">
        <v>28</v>
      </c>
      <c r="D179" s="21">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v>
      </c>
    </row>
    <row r="185" spans="1:4" x14ac:dyDescent="0.25">
      <c r="A185" s="22" t="s">
        <v>49</v>
      </c>
      <c r="B185" s="22" t="s">
        <v>34</v>
      </c>
      <c r="C185" s="22" t="s">
        <v>22</v>
      </c>
      <c r="D185" s="21">
        <v>0</v>
      </c>
    </row>
    <row r="186" spans="1:4" x14ac:dyDescent="0.25">
      <c r="A186" s="22" t="s">
        <v>49</v>
      </c>
      <c r="B186" s="22" t="s">
        <v>34</v>
      </c>
      <c r="C186" s="22" t="s">
        <v>23</v>
      </c>
      <c r="D186" s="21">
        <v>0</v>
      </c>
    </row>
    <row r="187" spans="1:4" x14ac:dyDescent="0.25">
      <c r="A187" s="22" t="s">
        <v>49</v>
      </c>
      <c r="B187" s="22" t="s">
        <v>34</v>
      </c>
      <c r="C187" s="22" t="s">
        <v>24</v>
      </c>
      <c r="D187" s="21">
        <v>0</v>
      </c>
    </row>
    <row r="188" spans="1:4" x14ac:dyDescent="0.25">
      <c r="A188" s="22" t="s">
        <v>49</v>
      </c>
      <c r="B188" s="22" t="s">
        <v>34</v>
      </c>
      <c r="C188" s="22" t="s">
        <v>25</v>
      </c>
      <c r="D188" s="21">
        <v>0</v>
      </c>
    </row>
    <row r="189" spans="1:4" x14ac:dyDescent="0.25">
      <c r="A189" s="22" t="s">
        <v>49</v>
      </c>
      <c r="B189" s="22" t="s">
        <v>34</v>
      </c>
      <c r="C189" s="22" t="s">
        <v>26</v>
      </c>
      <c r="D189" s="21">
        <v>0</v>
      </c>
    </row>
    <row r="190" spans="1:4" x14ac:dyDescent="0.25">
      <c r="A190" s="22" t="s">
        <v>49</v>
      </c>
      <c r="B190" s="22" t="s">
        <v>34</v>
      </c>
      <c r="C190" s="22" t="s">
        <v>27</v>
      </c>
      <c r="D190" s="21">
        <v>0</v>
      </c>
    </row>
    <row r="191" spans="1:4" x14ac:dyDescent="0.25">
      <c r="A191" s="22" t="s">
        <v>49</v>
      </c>
      <c r="B191" s="22" t="s">
        <v>34</v>
      </c>
      <c r="C191" s="22" t="s">
        <v>28</v>
      </c>
      <c r="D191" s="21">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v>
      </c>
    </row>
    <row r="197" spans="1:4" x14ac:dyDescent="0.25">
      <c r="A197" s="22" t="s">
        <v>61</v>
      </c>
      <c r="B197" s="22" t="s">
        <v>31</v>
      </c>
      <c r="C197" s="22" t="s">
        <v>22</v>
      </c>
      <c r="D197" s="21">
        <v>0</v>
      </c>
    </row>
    <row r="198" spans="1:4" x14ac:dyDescent="0.25">
      <c r="A198" s="22" t="s">
        <v>61</v>
      </c>
      <c r="B198" s="22" t="s">
        <v>31</v>
      </c>
      <c r="C198" s="22" t="s">
        <v>23</v>
      </c>
      <c r="D198" s="21">
        <v>0</v>
      </c>
    </row>
    <row r="199" spans="1:4" x14ac:dyDescent="0.25">
      <c r="A199" s="22" t="s">
        <v>61</v>
      </c>
      <c r="B199" s="22" t="s">
        <v>31</v>
      </c>
      <c r="C199" s="22" t="s">
        <v>24</v>
      </c>
      <c r="D199" s="21">
        <v>0</v>
      </c>
    </row>
    <row r="200" spans="1:4" x14ac:dyDescent="0.25">
      <c r="A200" s="22" t="s">
        <v>61</v>
      </c>
      <c r="B200" s="22" t="s">
        <v>31</v>
      </c>
      <c r="C200" s="22" t="s">
        <v>25</v>
      </c>
      <c r="D200" s="21">
        <v>0</v>
      </c>
    </row>
    <row r="201" spans="1:4" x14ac:dyDescent="0.25">
      <c r="A201" s="22" t="s">
        <v>61</v>
      </c>
      <c r="B201" s="22" t="s">
        <v>31</v>
      </c>
      <c r="C201" s="22" t="s">
        <v>26</v>
      </c>
      <c r="D201" s="21">
        <v>0</v>
      </c>
    </row>
    <row r="202" spans="1:4" x14ac:dyDescent="0.25">
      <c r="A202" s="22" t="s">
        <v>61</v>
      </c>
      <c r="B202" s="22" t="s">
        <v>31</v>
      </c>
      <c r="C202" s="22" t="s">
        <v>27</v>
      </c>
      <c r="D202" s="21">
        <v>0</v>
      </c>
    </row>
    <row r="203" spans="1:4" x14ac:dyDescent="0.25">
      <c r="A203" s="22" t="s">
        <v>61</v>
      </c>
      <c r="B203" s="22" t="s">
        <v>31</v>
      </c>
      <c r="C203" s="22" t="s">
        <v>28</v>
      </c>
      <c r="D203" s="21">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v>
      </c>
    </row>
    <row r="209" spans="1:4" x14ac:dyDescent="0.25">
      <c r="A209" s="22" t="s">
        <v>46</v>
      </c>
      <c r="B209" s="22" t="s">
        <v>48</v>
      </c>
      <c r="C209" s="22" t="s">
        <v>22</v>
      </c>
      <c r="D209" s="21">
        <v>0</v>
      </c>
    </row>
    <row r="210" spans="1:4" x14ac:dyDescent="0.25">
      <c r="A210" s="22" t="s">
        <v>46</v>
      </c>
      <c r="B210" s="22" t="s">
        <v>48</v>
      </c>
      <c r="C210" s="22" t="s">
        <v>23</v>
      </c>
      <c r="D210" s="21">
        <v>0</v>
      </c>
    </row>
    <row r="211" spans="1:4" x14ac:dyDescent="0.25">
      <c r="A211" s="22" t="s">
        <v>46</v>
      </c>
      <c r="B211" s="22" t="s">
        <v>48</v>
      </c>
      <c r="C211" s="22" t="s">
        <v>24</v>
      </c>
      <c r="D211" s="21">
        <v>0</v>
      </c>
    </row>
    <row r="212" spans="1:4" x14ac:dyDescent="0.25">
      <c r="A212" s="22" t="s">
        <v>46</v>
      </c>
      <c r="B212" s="22" t="s">
        <v>48</v>
      </c>
      <c r="C212" s="22" t="s">
        <v>25</v>
      </c>
      <c r="D212" s="21">
        <v>0</v>
      </c>
    </row>
    <row r="213" spans="1:4" x14ac:dyDescent="0.25">
      <c r="A213" s="22" t="s">
        <v>46</v>
      </c>
      <c r="B213" s="22" t="s">
        <v>48</v>
      </c>
      <c r="C213" s="22" t="s">
        <v>26</v>
      </c>
      <c r="D213" s="21">
        <v>0</v>
      </c>
    </row>
    <row r="214" spans="1:4" x14ac:dyDescent="0.25">
      <c r="A214" s="22" t="s">
        <v>46</v>
      </c>
      <c r="B214" s="22" t="s">
        <v>48</v>
      </c>
      <c r="C214" s="22" t="s">
        <v>27</v>
      </c>
      <c r="D214" s="21">
        <v>0</v>
      </c>
    </row>
    <row r="215" spans="1:4" x14ac:dyDescent="0.25">
      <c r="A215" s="22" t="s">
        <v>46</v>
      </c>
      <c r="B215" s="22" t="s">
        <v>48</v>
      </c>
      <c r="C215" s="22" t="s">
        <v>28</v>
      </c>
      <c r="D215" s="21">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v>
      </c>
    </row>
    <row r="221" spans="1:4" x14ac:dyDescent="0.25">
      <c r="A221" s="22" t="s">
        <v>33</v>
      </c>
      <c r="B221" s="22" t="s">
        <v>8</v>
      </c>
      <c r="C221" s="22" t="s">
        <v>22</v>
      </c>
      <c r="D221" s="21">
        <v>0</v>
      </c>
    </row>
    <row r="222" spans="1:4" x14ac:dyDescent="0.25">
      <c r="A222" s="22" t="s">
        <v>33</v>
      </c>
      <c r="B222" s="22" t="s">
        <v>8</v>
      </c>
      <c r="C222" s="22" t="s">
        <v>23</v>
      </c>
      <c r="D222" s="21">
        <v>0</v>
      </c>
    </row>
    <row r="223" spans="1:4" x14ac:dyDescent="0.25">
      <c r="A223" s="22" t="s">
        <v>33</v>
      </c>
      <c r="B223" s="22" t="s">
        <v>8</v>
      </c>
      <c r="C223" s="22" t="s">
        <v>24</v>
      </c>
      <c r="D223" s="21">
        <v>0</v>
      </c>
    </row>
    <row r="224" spans="1:4" x14ac:dyDescent="0.25">
      <c r="A224" s="22" t="s">
        <v>33</v>
      </c>
      <c r="B224" s="22" t="s">
        <v>8</v>
      </c>
      <c r="C224" s="22" t="s">
        <v>25</v>
      </c>
      <c r="D224" s="21">
        <v>0</v>
      </c>
    </row>
    <row r="225" spans="1:4" x14ac:dyDescent="0.25">
      <c r="A225" s="22" t="s">
        <v>33</v>
      </c>
      <c r="B225" s="22" t="s">
        <v>8</v>
      </c>
      <c r="C225" s="22" t="s">
        <v>26</v>
      </c>
      <c r="D225" s="21">
        <v>0</v>
      </c>
    </row>
    <row r="226" spans="1:4" x14ac:dyDescent="0.25">
      <c r="A226" s="22" t="s">
        <v>33</v>
      </c>
      <c r="B226" s="22" t="s">
        <v>8</v>
      </c>
      <c r="C226" s="22" t="s">
        <v>27</v>
      </c>
      <c r="D226" s="21">
        <v>0</v>
      </c>
    </row>
    <row r="227" spans="1:4" x14ac:dyDescent="0.25">
      <c r="A227" s="22" t="s">
        <v>33</v>
      </c>
      <c r="B227" s="22" t="s">
        <v>8</v>
      </c>
      <c r="C227" s="22" t="s">
        <v>28</v>
      </c>
      <c r="D227" s="21">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v>
      </c>
    </row>
    <row r="233" spans="1:4" x14ac:dyDescent="0.25">
      <c r="A233" s="22" t="s">
        <v>31</v>
      </c>
      <c r="B233" s="22" t="s">
        <v>32</v>
      </c>
      <c r="C233" s="22" t="s">
        <v>22</v>
      </c>
      <c r="D233" s="21">
        <v>0</v>
      </c>
    </row>
    <row r="234" spans="1:4" x14ac:dyDescent="0.25">
      <c r="A234" s="22" t="s">
        <v>31</v>
      </c>
      <c r="B234" s="22" t="s">
        <v>32</v>
      </c>
      <c r="C234" s="22" t="s">
        <v>23</v>
      </c>
      <c r="D234" s="21">
        <v>0</v>
      </c>
    </row>
    <row r="235" spans="1:4" x14ac:dyDescent="0.25">
      <c r="A235" s="22" t="s">
        <v>31</v>
      </c>
      <c r="B235" s="22" t="s">
        <v>32</v>
      </c>
      <c r="C235" s="22" t="s">
        <v>24</v>
      </c>
      <c r="D235" s="21">
        <v>0</v>
      </c>
    </row>
    <row r="236" spans="1:4" x14ac:dyDescent="0.25">
      <c r="A236" s="22" t="s">
        <v>31</v>
      </c>
      <c r="B236" s="22" t="s">
        <v>32</v>
      </c>
      <c r="C236" s="22" t="s">
        <v>25</v>
      </c>
      <c r="D236" s="21">
        <v>0</v>
      </c>
    </row>
    <row r="237" spans="1:4" x14ac:dyDescent="0.25">
      <c r="A237" s="22" t="s">
        <v>31</v>
      </c>
      <c r="B237" s="22" t="s">
        <v>32</v>
      </c>
      <c r="C237" s="22" t="s">
        <v>26</v>
      </c>
      <c r="D237" s="21">
        <v>0</v>
      </c>
    </row>
    <row r="238" spans="1:4" x14ac:dyDescent="0.25">
      <c r="A238" s="22" t="s">
        <v>31</v>
      </c>
      <c r="B238" s="22" t="s">
        <v>32</v>
      </c>
      <c r="C238" s="22" t="s">
        <v>27</v>
      </c>
      <c r="D238" s="21">
        <v>0</v>
      </c>
    </row>
    <row r="239" spans="1:4" x14ac:dyDescent="0.25">
      <c r="A239" s="22" t="s">
        <v>31</v>
      </c>
      <c r="B239" s="22" t="s">
        <v>32</v>
      </c>
      <c r="C239" s="22" t="s">
        <v>28</v>
      </c>
      <c r="D239" s="21">
        <v>0</v>
      </c>
    </row>
    <row r="240" spans="1:4" x14ac:dyDescent="0.25">
      <c r="A240" s="22" t="s">
        <v>31</v>
      </c>
      <c r="B240" s="22" t="s">
        <v>32</v>
      </c>
      <c r="C240" s="22" t="s">
        <v>29</v>
      </c>
      <c r="D240" s="21">
        <v>0</v>
      </c>
    </row>
    <row r="241" spans="1:4" x14ac:dyDescent="0.25">
      <c r="A241" s="22" t="s">
        <v>31</v>
      </c>
      <c r="B241" s="22" t="s">
        <v>32</v>
      </c>
      <c r="C241" s="22" t="s">
        <v>30</v>
      </c>
      <c r="D241" s="21">
        <v>0</v>
      </c>
    </row>
    <row r="242" spans="1:4" x14ac:dyDescent="0.25">
      <c r="A242" s="62" t="s">
        <v>365</v>
      </c>
      <c r="B242" s="62" t="s">
        <v>56</v>
      </c>
      <c r="C242" s="62" t="s">
        <v>19</v>
      </c>
      <c r="D242" s="21">
        <v>0</v>
      </c>
    </row>
    <row r="243" spans="1:4" x14ac:dyDescent="0.25">
      <c r="A243" s="62" t="s">
        <v>365</v>
      </c>
      <c r="B243" s="62" t="s">
        <v>56</v>
      </c>
      <c r="C243" s="62" t="s">
        <v>20</v>
      </c>
      <c r="D243" s="21">
        <v>0</v>
      </c>
    </row>
    <row r="244" spans="1:4" x14ac:dyDescent="0.25">
      <c r="A244" s="62" t="s">
        <v>365</v>
      </c>
      <c r="B244" s="62" t="s">
        <v>56</v>
      </c>
      <c r="C244" s="62" t="s">
        <v>21</v>
      </c>
      <c r="D244" s="21">
        <v>0</v>
      </c>
    </row>
    <row r="245" spans="1:4" x14ac:dyDescent="0.25">
      <c r="A245" s="62" t="s">
        <v>365</v>
      </c>
      <c r="B245" s="62" t="s">
        <v>56</v>
      </c>
      <c r="C245" s="62" t="s">
        <v>22</v>
      </c>
      <c r="D245" s="21">
        <v>0</v>
      </c>
    </row>
    <row r="246" spans="1:4" x14ac:dyDescent="0.25">
      <c r="A246" s="62" t="s">
        <v>365</v>
      </c>
      <c r="B246" s="62" t="s">
        <v>56</v>
      </c>
      <c r="C246" s="62" t="s">
        <v>23</v>
      </c>
      <c r="D246" s="21">
        <v>0</v>
      </c>
    </row>
    <row r="247" spans="1:4" x14ac:dyDescent="0.25">
      <c r="A247" s="62" t="s">
        <v>365</v>
      </c>
      <c r="B247" s="62" t="s">
        <v>56</v>
      </c>
      <c r="C247" s="62" t="s">
        <v>24</v>
      </c>
      <c r="D247" s="21">
        <v>0</v>
      </c>
    </row>
    <row r="248" spans="1:4" x14ac:dyDescent="0.25">
      <c r="A248" s="62" t="s">
        <v>365</v>
      </c>
      <c r="B248" s="62" t="s">
        <v>56</v>
      </c>
      <c r="C248" s="62" t="s">
        <v>25</v>
      </c>
      <c r="D248" s="21">
        <v>0</v>
      </c>
    </row>
    <row r="249" spans="1:4" x14ac:dyDescent="0.25">
      <c r="A249" s="62" t="s">
        <v>365</v>
      </c>
      <c r="B249" s="62" t="s">
        <v>56</v>
      </c>
      <c r="C249" s="62" t="s">
        <v>26</v>
      </c>
      <c r="D249" s="21">
        <v>0</v>
      </c>
    </row>
    <row r="250" spans="1:4" x14ac:dyDescent="0.25">
      <c r="A250" s="62" t="s">
        <v>365</v>
      </c>
      <c r="B250" s="62" t="s">
        <v>56</v>
      </c>
      <c r="C250" s="62" t="s">
        <v>27</v>
      </c>
      <c r="D250" s="21">
        <v>0</v>
      </c>
    </row>
    <row r="251" spans="1:4" x14ac:dyDescent="0.25">
      <c r="A251" s="62" t="s">
        <v>365</v>
      </c>
      <c r="B251" s="62" t="s">
        <v>56</v>
      </c>
      <c r="C251" s="62" t="s">
        <v>28</v>
      </c>
      <c r="D251" s="21">
        <v>0</v>
      </c>
    </row>
    <row r="252" spans="1:4" x14ac:dyDescent="0.25">
      <c r="A252" s="62" t="s">
        <v>365</v>
      </c>
      <c r="B252" s="62" t="s">
        <v>56</v>
      </c>
      <c r="C252" s="62" t="s">
        <v>29</v>
      </c>
      <c r="D252" s="21">
        <v>0</v>
      </c>
    </row>
    <row r="253" spans="1:4" x14ac:dyDescent="0.25">
      <c r="A253" s="62" t="s">
        <v>365</v>
      </c>
      <c r="B253" s="62" t="s">
        <v>56</v>
      </c>
      <c r="C253" s="62" t="s">
        <v>30</v>
      </c>
      <c r="D253" s="21">
        <v>0</v>
      </c>
    </row>
    <row r="254" spans="1:4" x14ac:dyDescent="0.25">
      <c r="A254" s="62" t="s">
        <v>58</v>
      </c>
      <c r="B254" s="62" t="s">
        <v>57</v>
      </c>
      <c r="C254" s="62" t="s">
        <v>19</v>
      </c>
      <c r="D254" s="21">
        <v>0</v>
      </c>
    </row>
    <row r="255" spans="1:4" x14ac:dyDescent="0.25">
      <c r="A255" s="62" t="s">
        <v>58</v>
      </c>
      <c r="B255" s="62" t="s">
        <v>57</v>
      </c>
      <c r="C255" s="62" t="s">
        <v>20</v>
      </c>
      <c r="D255" s="21">
        <v>0</v>
      </c>
    </row>
    <row r="256" spans="1:4" x14ac:dyDescent="0.25">
      <c r="A256" s="62" t="s">
        <v>58</v>
      </c>
      <c r="B256" s="62" t="s">
        <v>57</v>
      </c>
      <c r="C256" s="62" t="s">
        <v>21</v>
      </c>
      <c r="D256" s="21">
        <v>0</v>
      </c>
    </row>
    <row r="257" spans="1:4" x14ac:dyDescent="0.25">
      <c r="A257" s="62" t="s">
        <v>58</v>
      </c>
      <c r="B257" s="62" t="s">
        <v>57</v>
      </c>
      <c r="C257" s="62" t="s">
        <v>22</v>
      </c>
      <c r="D257" s="21">
        <v>0</v>
      </c>
    </row>
    <row r="258" spans="1:4" x14ac:dyDescent="0.25">
      <c r="A258" s="62" t="s">
        <v>58</v>
      </c>
      <c r="B258" s="62" t="s">
        <v>57</v>
      </c>
      <c r="C258" s="62" t="s">
        <v>23</v>
      </c>
      <c r="D258" s="21">
        <v>0</v>
      </c>
    </row>
    <row r="259" spans="1:4" x14ac:dyDescent="0.25">
      <c r="A259" s="62" t="s">
        <v>58</v>
      </c>
      <c r="B259" s="62" t="s">
        <v>57</v>
      </c>
      <c r="C259" s="62" t="s">
        <v>24</v>
      </c>
      <c r="D259" s="21">
        <v>0</v>
      </c>
    </row>
    <row r="260" spans="1:4" x14ac:dyDescent="0.25">
      <c r="A260" s="62" t="s">
        <v>58</v>
      </c>
      <c r="B260" s="62" t="s">
        <v>57</v>
      </c>
      <c r="C260" s="62" t="s">
        <v>25</v>
      </c>
      <c r="D260" s="21">
        <v>0</v>
      </c>
    </row>
    <row r="261" spans="1:4" x14ac:dyDescent="0.25">
      <c r="A261" s="62" t="s">
        <v>58</v>
      </c>
      <c r="B261" s="62" t="s">
        <v>57</v>
      </c>
      <c r="C261" s="62" t="s">
        <v>26</v>
      </c>
      <c r="D261" s="21">
        <v>0</v>
      </c>
    </row>
    <row r="262" spans="1:4" x14ac:dyDescent="0.25">
      <c r="A262" s="62" t="s">
        <v>58</v>
      </c>
      <c r="B262" s="62" t="s">
        <v>57</v>
      </c>
      <c r="C262" s="62" t="s">
        <v>27</v>
      </c>
      <c r="D262" s="21">
        <v>0</v>
      </c>
    </row>
    <row r="263" spans="1:4" x14ac:dyDescent="0.25">
      <c r="A263" s="62" t="s">
        <v>58</v>
      </c>
      <c r="B263" s="62" t="s">
        <v>57</v>
      </c>
      <c r="C263" s="62" t="s">
        <v>28</v>
      </c>
      <c r="D263" s="21">
        <v>0</v>
      </c>
    </row>
    <row r="264" spans="1:4" x14ac:dyDescent="0.25">
      <c r="A264" s="62" t="s">
        <v>58</v>
      </c>
      <c r="B264" s="62" t="s">
        <v>57</v>
      </c>
      <c r="C264" s="62" t="s">
        <v>29</v>
      </c>
      <c r="D264" s="21">
        <v>0</v>
      </c>
    </row>
    <row r="265" spans="1:4" x14ac:dyDescent="0.25">
      <c r="A265" s="62" t="s">
        <v>58</v>
      </c>
      <c r="B265" s="62" t="s">
        <v>57</v>
      </c>
      <c r="C265" s="62" t="s">
        <v>30</v>
      </c>
      <c r="D265" s="21">
        <v>0</v>
      </c>
    </row>
    <row r="266" spans="1:4" x14ac:dyDescent="0.25">
      <c r="A266" s="62" t="s">
        <v>59</v>
      </c>
      <c r="B266" s="62" t="s">
        <v>365</v>
      </c>
      <c r="C266" s="62" t="s">
        <v>19</v>
      </c>
      <c r="D266" s="21">
        <v>0</v>
      </c>
    </row>
    <row r="267" spans="1:4" x14ac:dyDescent="0.25">
      <c r="A267" s="62" t="s">
        <v>59</v>
      </c>
      <c r="B267" s="62" t="s">
        <v>365</v>
      </c>
      <c r="C267" s="62" t="s">
        <v>20</v>
      </c>
      <c r="D267" s="21">
        <v>0</v>
      </c>
    </row>
    <row r="268" spans="1:4" x14ac:dyDescent="0.25">
      <c r="A268" s="62" t="s">
        <v>59</v>
      </c>
      <c r="B268" s="62" t="s">
        <v>365</v>
      </c>
      <c r="C268" s="62" t="s">
        <v>21</v>
      </c>
      <c r="D268" s="21">
        <v>0</v>
      </c>
    </row>
    <row r="269" spans="1:4" x14ac:dyDescent="0.25">
      <c r="A269" s="62" t="s">
        <v>59</v>
      </c>
      <c r="B269" s="62" t="s">
        <v>365</v>
      </c>
      <c r="C269" s="62" t="s">
        <v>22</v>
      </c>
      <c r="D269" s="21">
        <v>0</v>
      </c>
    </row>
    <row r="270" spans="1:4" x14ac:dyDescent="0.25">
      <c r="A270" s="62" t="s">
        <v>59</v>
      </c>
      <c r="B270" s="62" t="s">
        <v>365</v>
      </c>
      <c r="C270" s="62" t="s">
        <v>23</v>
      </c>
      <c r="D270" s="21">
        <v>0</v>
      </c>
    </row>
    <row r="271" spans="1:4" x14ac:dyDescent="0.25">
      <c r="A271" s="62" t="s">
        <v>59</v>
      </c>
      <c r="B271" s="62" t="s">
        <v>365</v>
      </c>
      <c r="C271" s="62" t="s">
        <v>24</v>
      </c>
      <c r="D271" s="21">
        <v>0</v>
      </c>
    </row>
    <row r="272" spans="1:4" x14ac:dyDescent="0.25">
      <c r="A272" s="62" t="s">
        <v>59</v>
      </c>
      <c r="B272" s="62" t="s">
        <v>365</v>
      </c>
      <c r="C272" s="62" t="s">
        <v>25</v>
      </c>
      <c r="D272" s="21">
        <v>0</v>
      </c>
    </row>
    <row r="273" spans="1:4" x14ac:dyDescent="0.25">
      <c r="A273" s="62" t="s">
        <v>59</v>
      </c>
      <c r="B273" s="62" t="s">
        <v>365</v>
      </c>
      <c r="C273" s="62" t="s">
        <v>26</v>
      </c>
      <c r="D273" s="21">
        <v>0</v>
      </c>
    </row>
    <row r="274" spans="1:4" x14ac:dyDescent="0.25">
      <c r="A274" s="62" t="s">
        <v>59</v>
      </c>
      <c r="B274" s="62" t="s">
        <v>365</v>
      </c>
      <c r="C274" s="62" t="s">
        <v>27</v>
      </c>
      <c r="D274" s="21">
        <v>0</v>
      </c>
    </row>
    <row r="275" spans="1:4" x14ac:dyDescent="0.25">
      <c r="A275" s="62" t="s">
        <v>59</v>
      </c>
      <c r="B275" s="62" t="s">
        <v>365</v>
      </c>
      <c r="C275" s="62" t="s">
        <v>28</v>
      </c>
      <c r="D275" s="21">
        <v>0</v>
      </c>
    </row>
    <row r="276" spans="1:4" x14ac:dyDescent="0.25">
      <c r="A276" s="62" t="s">
        <v>59</v>
      </c>
      <c r="B276" s="62" t="s">
        <v>365</v>
      </c>
      <c r="C276" s="62" t="s">
        <v>29</v>
      </c>
      <c r="D276" s="21">
        <v>0</v>
      </c>
    </row>
    <row r="277" spans="1:4" x14ac:dyDescent="0.25">
      <c r="A277" s="62" t="s">
        <v>59</v>
      </c>
      <c r="B277" s="62" t="s">
        <v>365</v>
      </c>
      <c r="C277" s="62" t="s">
        <v>30</v>
      </c>
      <c r="D277" s="21">
        <v>0</v>
      </c>
    </row>
    <row r="278" spans="1:4" x14ac:dyDescent="0.25">
      <c r="A278" s="62" t="s">
        <v>57</v>
      </c>
      <c r="B278" s="62" t="s">
        <v>368</v>
      </c>
      <c r="C278" s="62" t="s">
        <v>19</v>
      </c>
      <c r="D278" s="21">
        <v>0</v>
      </c>
    </row>
    <row r="279" spans="1:4" x14ac:dyDescent="0.25">
      <c r="A279" s="62" t="s">
        <v>57</v>
      </c>
      <c r="B279" s="62" t="s">
        <v>368</v>
      </c>
      <c r="C279" s="62" t="s">
        <v>20</v>
      </c>
      <c r="D279" s="21">
        <v>0</v>
      </c>
    </row>
    <row r="280" spans="1:4" x14ac:dyDescent="0.25">
      <c r="A280" s="62" t="s">
        <v>57</v>
      </c>
      <c r="B280" s="62" t="s">
        <v>368</v>
      </c>
      <c r="C280" s="62" t="s">
        <v>21</v>
      </c>
      <c r="D280" s="21">
        <v>0</v>
      </c>
    </row>
    <row r="281" spans="1:4" x14ac:dyDescent="0.25">
      <c r="A281" s="62" t="s">
        <v>57</v>
      </c>
      <c r="B281" s="62" t="s">
        <v>368</v>
      </c>
      <c r="C281" s="62" t="s">
        <v>22</v>
      </c>
      <c r="D281" s="21">
        <v>0</v>
      </c>
    </row>
    <row r="282" spans="1:4" x14ac:dyDescent="0.25">
      <c r="A282" s="62" t="s">
        <v>57</v>
      </c>
      <c r="B282" s="62" t="s">
        <v>368</v>
      </c>
      <c r="C282" s="62" t="s">
        <v>23</v>
      </c>
      <c r="D282" s="21">
        <v>0</v>
      </c>
    </row>
    <row r="283" spans="1:4" x14ac:dyDescent="0.25">
      <c r="A283" s="62" t="s">
        <v>57</v>
      </c>
      <c r="B283" s="62" t="s">
        <v>368</v>
      </c>
      <c r="C283" s="62" t="s">
        <v>24</v>
      </c>
      <c r="D283" s="21">
        <v>0</v>
      </c>
    </row>
    <row r="284" spans="1:4" x14ac:dyDescent="0.25">
      <c r="A284" s="62" t="s">
        <v>57</v>
      </c>
      <c r="B284" s="62" t="s">
        <v>368</v>
      </c>
      <c r="C284" s="62" t="s">
        <v>25</v>
      </c>
      <c r="D284" s="21">
        <v>0</v>
      </c>
    </row>
    <row r="285" spans="1:4" x14ac:dyDescent="0.25">
      <c r="A285" s="62" t="s">
        <v>57</v>
      </c>
      <c r="B285" s="62" t="s">
        <v>368</v>
      </c>
      <c r="C285" s="62" t="s">
        <v>26</v>
      </c>
      <c r="D285" s="21">
        <v>0</v>
      </c>
    </row>
    <row r="286" spans="1:4" x14ac:dyDescent="0.25">
      <c r="A286" s="62" t="s">
        <v>57</v>
      </c>
      <c r="B286" s="62" t="s">
        <v>368</v>
      </c>
      <c r="C286" s="62" t="s">
        <v>27</v>
      </c>
      <c r="D286" s="21">
        <v>0</v>
      </c>
    </row>
    <row r="287" spans="1:4" x14ac:dyDescent="0.25">
      <c r="A287" s="62" t="s">
        <v>57</v>
      </c>
      <c r="B287" s="62" t="s">
        <v>368</v>
      </c>
      <c r="C287" s="62" t="s">
        <v>28</v>
      </c>
      <c r="D287" s="21">
        <v>0</v>
      </c>
    </row>
    <row r="288" spans="1:4" x14ac:dyDescent="0.25">
      <c r="A288" s="62" t="s">
        <v>57</v>
      </c>
      <c r="B288" s="62" t="s">
        <v>368</v>
      </c>
      <c r="C288" s="62" t="s">
        <v>29</v>
      </c>
      <c r="D288" s="21">
        <v>0</v>
      </c>
    </row>
    <row r="289" spans="1:4" x14ac:dyDescent="0.25">
      <c r="A289" s="62" t="s">
        <v>57</v>
      </c>
      <c r="B289" s="62" t="s">
        <v>368</v>
      </c>
      <c r="C289" s="62" t="s">
        <v>30</v>
      </c>
      <c r="D289" s="21">
        <v>0</v>
      </c>
    </row>
    <row r="290" spans="1:4" x14ac:dyDescent="0.25">
      <c r="A290" s="62" t="s">
        <v>50</v>
      </c>
      <c r="B290" s="62" t="s">
        <v>49</v>
      </c>
      <c r="C290" s="62" t="s">
        <v>19</v>
      </c>
      <c r="D290" s="21">
        <v>0</v>
      </c>
    </row>
    <row r="291" spans="1:4" x14ac:dyDescent="0.25">
      <c r="A291" s="62" t="s">
        <v>50</v>
      </c>
      <c r="B291" s="62" t="s">
        <v>49</v>
      </c>
      <c r="C291" s="62" t="s">
        <v>20</v>
      </c>
      <c r="D291" s="21">
        <v>0</v>
      </c>
    </row>
    <row r="292" spans="1:4" x14ac:dyDescent="0.25">
      <c r="A292" s="62" t="s">
        <v>50</v>
      </c>
      <c r="B292" s="62" t="s">
        <v>49</v>
      </c>
      <c r="C292" s="62" t="s">
        <v>21</v>
      </c>
      <c r="D292" s="21">
        <v>0</v>
      </c>
    </row>
    <row r="293" spans="1:4" x14ac:dyDescent="0.25">
      <c r="A293" s="62" t="s">
        <v>50</v>
      </c>
      <c r="B293" s="62" t="s">
        <v>49</v>
      </c>
      <c r="C293" s="62" t="s">
        <v>22</v>
      </c>
      <c r="D293" s="21">
        <v>0</v>
      </c>
    </row>
    <row r="294" spans="1:4" x14ac:dyDescent="0.25">
      <c r="A294" s="62" t="s">
        <v>50</v>
      </c>
      <c r="B294" s="62" t="s">
        <v>49</v>
      </c>
      <c r="C294" s="62" t="s">
        <v>23</v>
      </c>
      <c r="D294" s="21">
        <v>0</v>
      </c>
    </row>
    <row r="295" spans="1:4" x14ac:dyDescent="0.25">
      <c r="A295" s="62" t="s">
        <v>50</v>
      </c>
      <c r="B295" s="62" t="s">
        <v>49</v>
      </c>
      <c r="C295" s="62" t="s">
        <v>24</v>
      </c>
      <c r="D295" s="21">
        <v>0</v>
      </c>
    </row>
    <row r="296" spans="1:4" x14ac:dyDescent="0.25">
      <c r="A296" s="62" t="s">
        <v>50</v>
      </c>
      <c r="B296" s="62" t="s">
        <v>49</v>
      </c>
      <c r="C296" s="62" t="s">
        <v>25</v>
      </c>
      <c r="D296" s="21">
        <v>0</v>
      </c>
    </row>
    <row r="297" spans="1:4" x14ac:dyDescent="0.25">
      <c r="A297" s="62" t="s">
        <v>50</v>
      </c>
      <c r="B297" s="62" t="s">
        <v>49</v>
      </c>
      <c r="C297" s="62" t="s">
        <v>26</v>
      </c>
      <c r="D297" s="21">
        <v>0</v>
      </c>
    </row>
    <row r="298" spans="1:4" x14ac:dyDescent="0.25">
      <c r="A298" s="62" t="s">
        <v>50</v>
      </c>
      <c r="B298" s="62" t="s">
        <v>49</v>
      </c>
      <c r="C298" s="62" t="s">
        <v>27</v>
      </c>
      <c r="D298" s="21">
        <v>0</v>
      </c>
    </row>
    <row r="299" spans="1:4" x14ac:dyDescent="0.25">
      <c r="A299" s="62" t="s">
        <v>50</v>
      </c>
      <c r="B299" s="62" t="s">
        <v>49</v>
      </c>
      <c r="C299" s="62" t="s">
        <v>28</v>
      </c>
      <c r="D299" s="21">
        <v>0</v>
      </c>
    </row>
    <row r="300" spans="1:4" x14ac:dyDescent="0.25">
      <c r="A300" s="62" t="s">
        <v>50</v>
      </c>
      <c r="B300" s="62" t="s">
        <v>49</v>
      </c>
      <c r="C300" s="62" t="s">
        <v>29</v>
      </c>
      <c r="D300" s="21">
        <v>0</v>
      </c>
    </row>
    <row r="301" spans="1:4" x14ac:dyDescent="0.25">
      <c r="A301" s="62" t="s">
        <v>50</v>
      </c>
      <c r="B301" s="62" t="s">
        <v>49</v>
      </c>
      <c r="C301" s="62" t="s">
        <v>30</v>
      </c>
      <c r="D301" s="21">
        <v>0</v>
      </c>
    </row>
    <row r="302" spans="1:4" x14ac:dyDescent="0.25">
      <c r="A302" s="62" t="s">
        <v>368</v>
      </c>
      <c r="B302" s="62" t="s">
        <v>371</v>
      </c>
      <c r="C302" s="62" t="s">
        <v>19</v>
      </c>
      <c r="D302" s="21">
        <v>0</v>
      </c>
    </row>
    <row r="303" spans="1:4" x14ac:dyDescent="0.25">
      <c r="A303" s="62" t="s">
        <v>368</v>
      </c>
      <c r="B303" s="62" t="s">
        <v>371</v>
      </c>
      <c r="C303" s="62" t="s">
        <v>20</v>
      </c>
      <c r="D303" s="21">
        <v>0</v>
      </c>
    </row>
    <row r="304" spans="1:4" x14ac:dyDescent="0.25">
      <c r="A304" s="62" t="s">
        <v>368</v>
      </c>
      <c r="B304" s="62" t="s">
        <v>371</v>
      </c>
      <c r="C304" s="62" t="s">
        <v>21</v>
      </c>
      <c r="D304" s="21">
        <v>0</v>
      </c>
    </row>
    <row r="305" spans="1:4" x14ac:dyDescent="0.25">
      <c r="A305" s="62" t="s">
        <v>368</v>
      </c>
      <c r="B305" s="62" t="s">
        <v>371</v>
      </c>
      <c r="C305" s="62" t="s">
        <v>22</v>
      </c>
      <c r="D305" s="21">
        <v>0</v>
      </c>
    </row>
    <row r="306" spans="1:4" x14ac:dyDescent="0.25">
      <c r="A306" s="62" t="s">
        <v>368</v>
      </c>
      <c r="B306" s="62" t="s">
        <v>371</v>
      </c>
      <c r="C306" s="62" t="s">
        <v>23</v>
      </c>
      <c r="D306" s="21">
        <v>0</v>
      </c>
    </row>
    <row r="307" spans="1:4" x14ac:dyDescent="0.25">
      <c r="A307" s="62" t="s">
        <v>368</v>
      </c>
      <c r="B307" s="62" t="s">
        <v>371</v>
      </c>
      <c r="C307" s="62" t="s">
        <v>24</v>
      </c>
      <c r="D307" s="21">
        <v>0</v>
      </c>
    </row>
    <row r="308" spans="1:4" x14ac:dyDescent="0.25">
      <c r="A308" s="62" t="s">
        <v>368</v>
      </c>
      <c r="B308" s="62" t="s">
        <v>371</v>
      </c>
      <c r="C308" s="62" t="s">
        <v>25</v>
      </c>
      <c r="D308" s="21">
        <v>0</v>
      </c>
    </row>
    <row r="309" spans="1:4" x14ac:dyDescent="0.25">
      <c r="A309" s="62" t="s">
        <v>368</v>
      </c>
      <c r="B309" s="62" t="s">
        <v>371</v>
      </c>
      <c r="C309" s="62" t="s">
        <v>26</v>
      </c>
      <c r="D309" s="21">
        <v>0</v>
      </c>
    </row>
    <row r="310" spans="1:4" x14ac:dyDescent="0.25">
      <c r="A310" s="62" t="s">
        <v>368</v>
      </c>
      <c r="B310" s="62" t="s">
        <v>371</v>
      </c>
      <c r="C310" s="62" t="s">
        <v>27</v>
      </c>
      <c r="D310" s="21">
        <v>0</v>
      </c>
    </row>
    <row r="311" spans="1:4" x14ac:dyDescent="0.25">
      <c r="A311" s="62" t="s">
        <v>368</v>
      </c>
      <c r="B311" s="62" t="s">
        <v>371</v>
      </c>
      <c r="C311" s="62" t="s">
        <v>28</v>
      </c>
      <c r="D311" s="21">
        <v>0</v>
      </c>
    </row>
    <row r="312" spans="1:4" x14ac:dyDescent="0.25">
      <c r="A312" s="62" t="s">
        <v>368</v>
      </c>
      <c r="B312" s="62" t="s">
        <v>371</v>
      </c>
      <c r="C312" s="62" t="s">
        <v>29</v>
      </c>
      <c r="D312" s="21">
        <v>0</v>
      </c>
    </row>
    <row r="313" spans="1:4" x14ac:dyDescent="0.25">
      <c r="A313" s="62" t="s">
        <v>368</v>
      </c>
      <c r="B313" s="62" t="s">
        <v>371</v>
      </c>
      <c r="C313" s="62" t="s">
        <v>30</v>
      </c>
      <c r="D313" s="21">
        <v>0</v>
      </c>
    </row>
    <row r="314" spans="1:4" x14ac:dyDescent="0.25">
      <c r="A314" s="62" t="s">
        <v>371</v>
      </c>
      <c r="B314" s="62" t="s">
        <v>56</v>
      </c>
      <c r="C314" s="62" t="s">
        <v>19</v>
      </c>
      <c r="D314" s="21">
        <v>0</v>
      </c>
    </row>
    <row r="315" spans="1:4" x14ac:dyDescent="0.25">
      <c r="A315" s="62" t="s">
        <v>371</v>
      </c>
      <c r="B315" s="62" t="s">
        <v>56</v>
      </c>
      <c r="C315" s="62" t="s">
        <v>20</v>
      </c>
      <c r="D315" s="21">
        <v>0</v>
      </c>
    </row>
    <row r="316" spans="1:4" x14ac:dyDescent="0.25">
      <c r="A316" s="62" t="s">
        <v>371</v>
      </c>
      <c r="B316" s="62" t="s">
        <v>56</v>
      </c>
      <c r="C316" s="62" t="s">
        <v>21</v>
      </c>
      <c r="D316" s="21">
        <v>0</v>
      </c>
    </row>
    <row r="317" spans="1:4" x14ac:dyDescent="0.25">
      <c r="A317" s="62" t="s">
        <v>371</v>
      </c>
      <c r="B317" s="62" t="s">
        <v>56</v>
      </c>
      <c r="C317" s="62" t="s">
        <v>22</v>
      </c>
      <c r="D317" s="21">
        <v>0</v>
      </c>
    </row>
    <row r="318" spans="1:4" x14ac:dyDescent="0.25">
      <c r="A318" s="62" t="s">
        <v>371</v>
      </c>
      <c r="B318" s="62" t="s">
        <v>56</v>
      </c>
      <c r="C318" s="62" t="s">
        <v>23</v>
      </c>
      <c r="D318" s="21">
        <v>0</v>
      </c>
    </row>
    <row r="319" spans="1:4" x14ac:dyDescent="0.25">
      <c r="A319" s="62" t="s">
        <v>371</v>
      </c>
      <c r="B319" s="62" t="s">
        <v>56</v>
      </c>
      <c r="C319" s="62" t="s">
        <v>24</v>
      </c>
      <c r="D319" s="21">
        <v>0</v>
      </c>
    </row>
    <row r="320" spans="1:4" x14ac:dyDescent="0.25">
      <c r="A320" s="62" t="s">
        <v>371</v>
      </c>
      <c r="B320" s="62" t="s">
        <v>56</v>
      </c>
      <c r="C320" s="62" t="s">
        <v>25</v>
      </c>
      <c r="D320" s="21">
        <v>0</v>
      </c>
    </row>
    <row r="321" spans="1:4" x14ac:dyDescent="0.25">
      <c r="A321" s="62" t="s">
        <v>371</v>
      </c>
      <c r="B321" s="62" t="s">
        <v>56</v>
      </c>
      <c r="C321" s="62" t="s">
        <v>26</v>
      </c>
      <c r="D321" s="21">
        <v>0</v>
      </c>
    </row>
    <row r="322" spans="1:4" x14ac:dyDescent="0.25">
      <c r="A322" s="62" t="s">
        <v>371</v>
      </c>
      <c r="B322" s="62" t="s">
        <v>56</v>
      </c>
      <c r="C322" s="62" t="s">
        <v>27</v>
      </c>
      <c r="D322" s="21">
        <v>0</v>
      </c>
    </row>
    <row r="323" spans="1:4" x14ac:dyDescent="0.25">
      <c r="A323" s="62" t="s">
        <v>371</v>
      </c>
      <c r="B323" s="62" t="s">
        <v>56</v>
      </c>
      <c r="C323" s="62" t="s">
        <v>28</v>
      </c>
      <c r="D323" s="21">
        <v>0</v>
      </c>
    </row>
    <row r="324" spans="1:4" x14ac:dyDescent="0.25">
      <c r="A324" s="62" t="s">
        <v>371</v>
      </c>
      <c r="B324" s="62" t="s">
        <v>56</v>
      </c>
      <c r="C324" s="62" t="s">
        <v>29</v>
      </c>
      <c r="D324" s="21">
        <v>0</v>
      </c>
    </row>
    <row r="325" spans="1:4" x14ac:dyDescent="0.25">
      <c r="A325" s="62" t="s">
        <v>371</v>
      </c>
      <c r="B325" s="62" t="s">
        <v>56</v>
      </c>
      <c r="C325" s="62" t="s">
        <v>30</v>
      </c>
      <c r="D325" s="21">
        <v>0</v>
      </c>
    </row>
  </sheetData>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zoomScaleNormal="100" workbookViewId="0">
      <selection activeCell="R19" sqref="R19"/>
    </sheetView>
  </sheetViews>
  <sheetFormatPr defaultColWidth="9.140625" defaultRowHeight="15" x14ac:dyDescent="0.25"/>
  <cols>
    <col min="1" max="1" width="10.140625" style="62" bestFit="1" customWidth="1"/>
    <col min="2" max="2" width="9.140625" style="62"/>
    <col min="3" max="4" width="11.5703125" style="62" bestFit="1" customWidth="1"/>
    <col min="5" max="11" width="9.140625" style="62"/>
    <col min="12" max="12" width="11.5703125" style="62" bestFit="1" customWidth="1"/>
    <col min="13" max="16384" width="9.140625" style="62"/>
  </cols>
  <sheetData>
    <row r="1" spans="1:18" x14ac:dyDescent="0.25">
      <c r="A1" s="62" t="s">
        <v>32</v>
      </c>
      <c r="B1" s="62" t="s">
        <v>33</v>
      </c>
      <c r="C1" s="21">
        <f>L1/1000000</f>
        <v>8.6592000000000002</v>
      </c>
      <c r="D1" s="23"/>
      <c r="E1" s="23"/>
      <c r="F1" s="23"/>
      <c r="G1" s="23"/>
      <c r="H1" s="23"/>
      <c r="I1" s="23"/>
      <c r="J1" s="23"/>
      <c r="K1" s="23"/>
      <c r="L1" s="21">
        <v>8659200</v>
      </c>
      <c r="M1" s="23"/>
      <c r="N1" s="23"/>
      <c r="O1" s="23"/>
      <c r="P1" s="23"/>
      <c r="Q1" s="23"/>
      <c r="R1" s="23"/>
    </row>
    <row r="2" spans="1:18" x14ac:dyDescent="0.25">
      <c r="A2" s="62" t="s">
        <v>7</v>
      </c>
      <c r="B2" s="62" t="s">
        <v>33</v>
      </c>
      <c r="C2" s="21">
        <f t="shared" ref="C2:C27" si="0">L2/1000000</f>
        <v>0.470914</v>
      </c>
      <c r="L2" s="21">
        <v>470914</v>
      </c>
    </row>
    <row r="3" spans="1:18" x14ac:dyDescent="0.25">
      <c r="A3" s="62" t="s">
        <v>33</v>
      </c>
      <c r="B3" s="62" t="s">
        <v>8</v>
      </c>
      <c r="C3" s="21">
        <f t="shared" si="0"/>
        <v>11.079796999999999</v>
      </c>
      <c r="L3" s="21">
        <v>11079797</v>
      </c>
    </row>
    <row r="4" spans="1:18" x14ac:dyDescent="0.25">
      <c r="A4" s="62" t="s">
        <v>8</v>
      </c>
      <c r="B4" s="62" t="s">
        <v>34</v>
      </c>
      <c r="C4" s="21">
        <f t="shared" si="0"/>
        <v>1.0496970000000001</v>
      </c>
      <c r="L4" s="21">
        <v>1049697</v>
      </c>
    </row>
    <row r="5" spans="1:18" x14ac:dyDescent="0.25">
      <c r="A5" s="62" t="s">
        <v>34</v>
      </c>
      <c r="B5" s="62" t="s">
        <v>36</v>
      </c>
      <c r="C5" s="21">
        <f t="shared" si="0"/>
        <v>0.68312600000000001</v>
      </c>
      <c r="L5" s="21">
        <v>683126</v>
      </c>
    </row>
    <row r="6" spans="1:18" x14ac:dyDescent="0.25">
      <c r="A6" s="62" t="s">
        <v>36</v>
      </c>
      <c r="B6" s="62" t="s">
        <v>39</v>
      </c>
      <c r="C6" s="21">
        <f t="shared" si="0"/>
        <v>4.4568089999999998</v>
      </c>
      <c r="L6" s="21">
        <v>4456809</v>
      </c>
    </row>
    <row r="7" spans="1:18" x14ac:dyDescent="0.25">
      <c r="A7" s="62" t="s">
        <v>39</v>
      </c>
      <c r="B7" s="62" t="s">
        <v>41</v>
      </c>
      <c r="C7" s="21">
        <f t="shared" si="0"/>
        <v>1.0004580000000001</v>
      </c>
      <c r="L7" s="21">
        <v>1000458</v>
      </c>
    </row>
    <row r="8" spans="1:18" x14ac:dyDescent="0.25">
      <c r="A8" s="62" t="s">
        <v>41</v>
      </c>
      <c r="B8" s="62" t="s">
        <v>44</v>
      </c>
      <c r="C8" s="21">
        <f t="shared" si="0"/>
        <v>1.5411250000000001</v>
      </c>
      <c r="L8" s="21">
        <v>1541125</v>
      </c>
    </row>
    <row r="9" spans="1:18" x14ac:dyDescent="0.25">
      <c r="A9" s="62" t="s">
        <v>44</v>
      </c>
      <c r="B9" s="62" t="s">
        <v>9</v>
      </c>
      <c r="C9" s="21">
        <f t="shared" si="0"/>
        <v>5.9093679999999997</v>
      </c>
      <c r="L9" s="21">
        <v>5909368</v>
      </c>
    </row>
    <row r="10" spans="1:18" x14ac:dyDescent="0.25">
      <c r="A10" s="62" t="s">
        <v>45</v>
      </c>
      <c r="B10" s="62" t="s">
        <v>9</v>
      </c>
      <c r="C10" s="21">
        <f t="shared" si="0"/>
        <v>0.74018600000000001</v>
      </c>
      <c r="L10" s="21">
        <v>740186</v>
      </c>
    </row>
    <row r="11" spans="1:18" x14ac:dyDescent="0.25">
      <c r="A11" s="62" t="s">
        <v>9</v>
      </c>
      <c r="B11" s="62" t="s">
        <v>46</v>
      </c>
      <c r="C11" s="21">
        <f t="shared" si="0"/>
        <v>2.2245020000000002</v>
      </c>
      <c r="L11" s="21">
        <v>2224502</v>
      </c>
    </row>
    <row r="12" spans="1:18" x14ac:dyDescent="0.25">
      <c r="A12" s="62" t="s">
        <v>55</v>
      </c>
      <c r="B12" s="62" t="s">
        <v>54</v>
      </c>
      <c r="C12" s="21">
        <f t="shared" si="0"/>
        <v>0.47776800000000003</v>
      </c>
      <c r="L12" s="21">
        <v>477768</v>
      </c>
    </row>
    <row r="13" spans="1:18" x14ac:dyDescent="0.25">
      <c r="A13" s="62" t="s">
        <v>54</v>
      </c>
      <c r="B13" s="62" t="s">
        <v>50</v>
      </c>
      <c r="C13" s="21">
        <f t="shared" si="0"/>
        <v>1.160083</v>
      </c>
      <c r="L13" s="21">
        <v>1160083</v>
      </c>
    </row>
    <row r="14" spans="1:18" x14ac:dyDescent="0.25">
      <c r="A14" s="62" t="s">
        <v>56</v>
      </c>
      <c r="B14" s="62" t="s">
        <v>10</v>
      </c>
      <c r="C14" s="21">
        <f t="shared" si="0"/>
        <v>1.6566050000000001</v>
      </c>
      <c r="L14" s="21">
        <v>1656605</v>
      </c>
    </row>
    <row r="15" spans="1:18" x14ac:dyDescent="0.25">
      <c r="A15" s="62" t="s">
        <v>10</v>
      </c>
      <c r="B15" s="62" t="s">
        <v>49</v>
      </c>
      <c r="C15" s="21">
        <f t="shared" si="0"/>
        <v>5.4212129999999998</v>
      </c>
      <c r="L15" s="21">
        <v>5421213</v>
      </c>
    </row>
    <row r="16" spans="1:18" x14ac:dyDescent="0.25">
      <c r="A16" s="62" t="s">
        <v>49</v>
      </c>
      <c r="B16" s="62" t="s">
        <v>34</v>
      </c>
      <c r="C16" s="21">
        <f t="shared" si="0"/>
        <v>1.1869970000000001</v>
      </c>
      <c r="L16" s="21">
        <v>1186997</v>
      </c>
    </row>
    <row r="17" spans="1:12" x14ac:dyDescent="0.25">
      <c r="A17" s="62" t="s">
        <v>61</v>
      </c>
      <c r="B17" s="62" t="s">
        <v>31</v>
      </c>
      <c r="C17" s="21">
        <f t="shared" si="0"/>
        <v>10.585025999999999</v>
      </c>
      <c r="L17" s="21">
        <v>10585026</v>
      </c>
    </row>
    <row r="18" spans="1:12" x14ac:dyDescent="0.25">
      <c r="A18" s="62" t="s">
        <v>46</v>
      </c>
      <c r="B18" s="62" t="s">
        <v>48</v>
      </c>
      <c r="C18" s="21">
        <f t="shared" si="0"/>
        <v>1.036975</v>
      </c>
      <c r="L18" s="21">
        <v>1036975</v>
      </c>
    </row>
    <row r="19" spans="1:12" x14ac:dyDescent="0.25">
      <c r="A19" s="62" t="s">
        <v>31</v>
      </c>
      <c r="B19" s="62" t="s">
        <v>32</v>
      </c>
      <c r="C19" s="21">
        <f t="shared" si="0"/>
        <v>33.647488000000003</v>
      </c>
      <c r="L19" s="21">
        <v>33647488</v>
      </c>
    </row>
    <row r="20" spans="1:12" x14ac:dyDescent="0.25">
      <c r="A20" s="62" t="s">
        <v>365</v>
      </c>
      <c r="B20" s="62" t="s">
        <v>56</v>
      </c>
      <c r="C20" s="21">
        <f t="shared" si="0"/>
        <v>0.64456000000000002</v>
      </c>
      <c r="L20" s="21">
        <v>644560</v>
      </c>
    </row>
    <row r="21" spans="1:12" x14ac:dyDescent="0.25">
      <c r="A21" s="62" t="s">
        <v>58</v>
      </c>
      <c r="B21" s="62" t="s">
        <v>57</v>
      </c>
      <c r="C21" s="21">
        <f t="shared" si="0"/>
        <v>0.54898800000000003</v>
      </c>
      <c r="L21" s="21">
        <v>548988</v>
      </c>
    </row>
    <row r="22" spans="1:12" x14ac:dyDescent="0.25">
      <c r="A22" s="62" t="s">
        <v>59</v>
      </c>
      <c r="B22" s="62" t="s">
        <v>365</v>
      </c>
      <c r="C22" s="21">
        <f t="shared" si="0"/>
        <v>1.493862</v>
      </c>
      <c r="L22" s="21">
        <v>1493862</v>
      </c>
    </row>
    <row r="23" spans="1:12" x14ac:dyDescent="0.25">
      <c r="A23" s="62" t="s">
        <v>57</v>
      </c>
      <c r="B23" s="62" t="s">
        <v>368</v>
      </c>
      <c r="C23" s="21">
        <f t="shared" si="0"/>
        <v>0.22342300000000001</v>
      </c>
      <c r="L23" s="21">
        <v>223423</v>
      </c>
    </row>
    <row r="24" spans="1:12" x14ac:dyDescent="0.25">
      <c r="A24" s="62" t="s">
        <v>50</v>
      </c>
      <c r="B24" s="62" t="s">
        <v>49</v>
      </c>
      <c r="C24" s="21">
        <f t="shared" si="0"/>
        <v>1.788421</v>
      </c>
      <c r="L24" s="21">
        <v>1788421</v>
      </c>
    </row>
    <row r="25" spans="1:12" x14ac:dyDescent="0.25">
      <c r="A25" s="62" t="s">
        <v>368</v>
      </c>
      <c r="B25" s="62" t="s">
        <v>371</v>
      </c>
      <c r="C25" s="21">
        <f t="shared" si="0"/>
        <v>0.60298399999999996</v>
      </c>
      <c r="L25" s="21">
        <v>602984</v>
      </c>
    </row>
    <row r="26" spans="1:12" x14ac:dyDescent="0.25">
      <c r="A26" s="62" t="s">
        <v>371</v>
      </c>
      <c r="B26" s="62" t="s">
        <v>56</v>
      </c>
      <c r="C26" s="21">
        <f t="shared" si="0"/>
        <v>0.27528399999999997</v>
      </c>
      <c r="L26" s="21">
        <v>275284</v>
      </c>
    </row>
    <row r="27" spans="1:12" x14ac:dyDescent="0.25">
      <c r="A27" s="62" t="s">
        <v>51</v>
      </c>
      <c r="B27" s="62" t="s">
        <v>50</v>
      </c>
      <c r="C27" s="21">
        <f t="shared" si="0"/>
        <v>0.88316499999999998</v>
      </c>
      <c r="L27" s="21">
        <v>883165</v>
      </c>
    </row>
  </sheetData>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325"/>
  <sheetViews>
    <sheetView zoomScaleNormal="100" workbookViewId="0">
      <selection activeCell="D314" sqref="D314"/>
    </sheetView>
  </sheetViews>
  <sheetFormatPr defaultColWidth="9.140625" defaultRowHeight="15" x14ac:dyDescent="0.25"/>
  <cols>
    <col min="1" max="1" width="10.140625" style="22" bestFit="1" customWidth="1"/>
    <col min="2" max="2" width="9.140625" style="22"/>
    <col min="3" max="5" width="11.5703125" style="22" bestFit="1" customWidth="1"/>
    <col min="6" max="12" width="9.140625" style="22"/>
    <col min="13" max="13" width="11.5703125" style="62" bestFit="1" customWidth="1"/>
    <col min="14" max="16384" width="9.140625" style="22"/>
  </cols>
  <sheetData>
    <row r="1" spans="1:19" x14ac:dyDescent="0.25">
      <c r="D1" s="22" t="s">
        <v>4</v>
      </c>
      <c r="M1" s="62" t="s">
        <v>372</v>
      </c>
      <c r="P1" s="23"/>
      <c r="Q1" s="23"/>
      <c r="R1" s="23"/>
      <c r="S1" s="23"/>
    </row>
    <row r="2" spans="1:19" x14ac:dyDescent="0.25">
      <c r="A2" s="22" t="s">
        <v>32</v>
      </c>
      <c r="B2" s="22" t="s">
        <v>33</v>
      </c>
      <c r="C2" s="22" t="s">
        <v>19</v>
      </c>
      <c r="D2" s="21">
        <f>M2/1000000</f>
        <v>8.6592000000000002</v>
      </c>
      <c r="E2" s="23"/>
      <c r="F2" s="23"/>
      <c r="G2" s="23"/>
      <c r="H2" s="23"/>
      <c r="I2" s="23"/>
      <c r="J2" s="23"/>
      <c r="K2" s="23"/>
      <c r="L2" s="23"/>
      <c r="M2" s="21">
        <v>8659200</v>
      </c>
      <c r="N2" s="23"/>
      <c r="O2" s="23"/>
      <c r="P2" s="23"/>
      <c r="Q2" s="23"/>
      <c r="R2" s="23"/>
      <c r="S2" s="23"/>
    </row>
    <row r="3" spans="1:19" x14ac:dyDescent="0.25">
      <c r="A3" s="22" t="s">
        <v>32</v>
      </c>
      <c r="B3" s="22" t="s">
        <v>33</v>
      </c>
      <c r="C3" s="22" t="s">
        <v>20</v>
      </c>
      <c r="D3" s="21">
        <f t="shared" ref="D3:D66" si="0">M3/1000000</f>
        <v>8.6592000000000002</v>
      </c>
      <c r="E3" s="23"/>
      <c r="F3" s="23"/>
      <c r="G3" s="23"/>
      <c r="H3" s="23"/>
      <c r="I3" s="23"/>
      <c r="J3" s="23"/>
      <c r="K3" s="23"/>
      <c r="L3" s="23"/>
      <c r="M3" s="21">
        <v>8659200</v>
      </c>
      <c r="N3" s="23"/>
      <c r="O3" s="23"/>
      <c r="P3" s="23"/>
      <c r="Q3" s="23"/>
      <c r="R3" s="23"/>
      <c r="S3" s="23"/>
    </row>
    <row r="4" spans="1:19" x14ac:dyDescent="0.25">
      <c r="A4" s="22" t="s">
        <v>32</v>
      </c>
      <c r="B4" s="22" t="s">
        <v>33</v>
      </c>
      <c r="C4" s="22" t="s">
        <v>21</v>
      </c>
      <c r="D4" s="21">
        <f t="shared" si="0"/>
        <v>8.6592000000000002</v>
      </c>
      <c r="E4" s="23"/>
      <c r="F4" s="23"/>
      <c r="G4" s="23"/>
      <c r="H4" s="23"/>
      <c r="I4" s="23"/>
      <c r="J4" s="23"/>
      <c r="K4" s="23"/>
      <c r="L4" s="23"/>
      <c r="M4" s="21">
        <v>8659200</v>
      </c>
      <c r="N4" s="23"/>
      <c r="O4" s="23"/>
      <c r="P4" s="23"/>
      <c r="Q4" s="23"/>
      <c r="R4" s="23"/>
      <c r="S4" s="23"/>
    </row>
    <row r="5" spans="1:19" x14ac:dyDescent="0.25">
      <c r="A5" s="22" t="s">
        <v>32</v>
      </c>
      <c r="B5" s="22" t="s">
        <v>33</v>
      </c>
      <c r="C5" s="22" t="s">
        <v>22</v>
      </c>
      <c r="D5" s="21">
        <f t="shared" si="0"/>
        <v>8.6592000000000002</v>
      </c>
      <c r="E5" s="23"/>
      <c r="F5" s="23"/>
      <c r="G5" s="23"/>
      <c r="H5" s="23"/>
      <c r="I5" s="23"/>
      <c r="J5" s="23"/>
      <c r="K5" s="23"/>
      <c r="L5" s="23"/>
      <c r="M5" s="21">
        <v>8659200</v>
      </c>
      <c r="N5" s="23"/>
      <c r="O5" s="23"/>
      <c r="P5" s="23"/>
      <c r="Q5" s="23"/>
      <c r="R5" s="23"/>
      <c r="S5" s="23"/>
    </row>
    <row r="6" spans="1:19" x14ac:dyDescent="0.25">
      <c r="A6" s="22" t="s">
        <v>32</v>
      </c>
      <c r="B6" s="22" t="s">
        <v>33</v>
      </c>
      <c r="C6" s="22" t="s">
        <v>23</v>
      </c>
      <c r="D6" s="21">
        <f t="shared" si="0"/>
        <v>8.6592000000000002</v>
      </c>
      <c r="E6" s="23"/>
      <c r="F6" s="23"/>
      <c r="G6" s="23"/>
      <c r="H6" s="23"/>
      <c r="I6" s="23"/>
      <c r="J6" s="23"/>
      <c r="K6" s="23"/>
      <c r="L6" s="23"/>
      <c r="M6" s="21">
        <v>8659200</v>
      </c>
      <c r="N6" s="23"/>
      <c r="O6" s="23"/>
      <c r="P6" s="23"/>
      <c r="Q6" s="23"/>
      <c r="R6" s="23"/>
      <c r="S6" s="23"/>
    </row>
    <row r="7" spans="1:19" x14ac:dyDescent="0.25">
      <c r="A7" s="22" t="s">
        <v>32</v>
      </c>
      <c r="B7" s="22" t="s">
        <v>33</v>
      </c>
      <c r="C7" s="22" t="s">
        <v>24</v>
      </c>
      <c r="D7" s="21">
        <f t="shared" si="0"/>
        <v>8.6592000000000002</v>
      </c>
      <c r="E7" s="23"/>
      <c r="F7" s="23"/>
      <c r="G7" s="23"/>
      <c r="H7" s="23"/>
      <c r="I7" s="23"/>
      <c r="J7" s="23"/>
      <c r="K7" s="23"/>
      <c r="L7" s="23"/>
      <c r="M7" s="21">
        <v>8659200</v>
      </c>
      <c r="N7" s="23"/>
      <c r="O7" s="23"/>
      <c r="P7" s="23"/>
      <c r="Q7" s="23"/>
      <c r="R7" s="23"/>
      <c r="S7" s="23"/>
    </row>
    <row r="8" spans="1:19" x14ac:dyDescent="0.25">
      <c r="A8" s="22" t="s">
        <v>32</v>
      </c>
      <c r="B8" s="22" t="s">
        <v>33</v>
      </c>
      <c r="C8" s="22" t="s">
        <v>25</v>
      </c>
      <c r="D8" s="21">
        <f t="shared" si="0"/>
        <v>8.6592000000000002</v>
      </c>
      <c r="E8" s="23"/>
      <c r="F8" s="23"/>
      <c r="G8" s="23"/>
      <c r="H8" s="23"/>
      <c r="I8" s="23"/>
      <c r="J8" s="23"/>
      <c r="K8" s="23"/>
      <c r="L8" s="23"/>
      <c r="M8" s="21">
        <v>8659200</v>
      </c>
      <c r="N8" s="23"/>
      <c r="O8" s="23"/>
      <c r="P8" s="23"/>
      <c r="Q8" s="23"/>
      <c r="R8" s="23"/>
      <c r="S8" s="23"/>
    </row>
    <row r="9" spans="1:19" x14ac:dyDescent="0.25">
      <c r="A9" s="22" t="s">
        <v>32</v>
      </c>
      <c r="B9" s="22" t="s">
        <v>33</v>
      </c>
      <c r="C9" s="22" t="s">
        <v>26</v>
      </c>
      <c r="D9" s="21">
        <f t="shared" si="0"/>
        <v>8.6592000000000002</v>
      </c>
      <c r="E9" s="23"/>
      <c r="F9" s="23"/>
      <c r="G9" s="23"/>
      <c r="H9" s="23"/>
      <c r="I9" s="23"/>
      <c r="J9" s="23"/>
      <c r="K9" s="23"/>
      <c r="L9" s="23"/>
      <c r="M9" s="21">
        <v>8659200</v>
      </c>
      <c r="N9" s="23"/>
      <c r="O9" s="23"/>
      <c r="P9" s="23"/>
      <c r="Q9" s="23"/>
      <c r="R9" s="23"/>
      <c r="S9" s="23"/>
    </row>
    <row r="10" spans="1:19" ht="15.75" customHeight="1" x14ac:dyDescent="0.25">
      <c r="A10" s="22" t="s">
        <v>32</v>
      </c>
      <c r="B10" s="22" t="s">
        <v>33</v>
      </c>
      <c r="C10" s="22" t="s">
        <v>27</v>
      </c>
      <c r="D10" s="21">
        <f t="shared" si="0"/>
        <v>8.6592000000000002</v>
      </c>
      <c r="E10" s="23"/>
      <c r="F10" s="23"/>
      <c r="G10" s="23"/>
      <c r="H10" s="23"/>
      <c r="I10" s="23"/>
      <c r="J10" s="23"/>
      <c r="K10" s="23"/>
      <c r="L10" s="23"/>
      <c r="M10" s="21">
        <v>8659200</v>
      </c>
      <c r="N10" s="23"/>
      <c r="O10" s="23"/>
      <c r="P10" s="23"/>
      <c r="Q10" s="23"/>
      <c r="R10" s="23"/>
      <c r="S10" s="23"/>
    </row>
    <row r="11" spans="1:19" x14ac:dyDescent="0.25">
      <c r="A11" s="22" t="s">
        <v>32</v>
      </c>
      <c r="B11" s="22" t="s">
        <v>33</v>
      </c>
      <c r="C11" s="22" t="s">
        <v>28</v>
      </c>
      <c r="D11" s="21">
        <f t="shared" si="0"/>
        <v>8.6592000000000002</v>
      </c>
      <c r="E11" s="23"/>
      <c r="F11" s="23"/>
      <c r="G11" s="23"/>
      <c r="H11" s="23"/>
      <c r="I11" s="23"/>
      <c r="J11" s="23"/>
      <c r="K11" s="23"/>
      <c r="L11" s="23"/>
      <c r="M11" s="21">
        <v>8659200</v>
      </c>
      <c r="N11" s="23"/>
      <c r="O11" s="23"/>
      <c r="P11" s="23"/>
      <c r="Q11" s="23"/>
      <c r="R11" s="23"/>
      <c r="S11" s="23"/>
    </row>
    <row r="12" spans="1:19" x14ac:dyDescent="0.25">
      <c r="A12" s="22" t="s">
        <v>32</v>
      </c>
      <c r="B12" s="22" t="s">
        <v>33</v>
      </c>
      <c r="C12" s="22" t="s">
        <v>29</v>
      </c>
      <c r="D12" s="21">
        <f t="shared" si="0"/>
        <v>8.6592000000000002</v>
      </c>
      <c r="E12" s="23"/>
      <c r="F12" s="23"/>
      <c r="G12" s="23"/>
      <c r="H12" s="23"/>
      <c r="I12" s="23"/>
      <c r="J12" s="23"/>
      <c r="K12" s="23"/>
      <c r="L12" s="23"/>
      <c r="M12" s="21">
        <v>8659200</v>
      </c>
      <c r="N12" s="23"/>
      <c r="O12" s="23"/>
      <c r="P12" s="23"/>
      <c r="Q12" s="23"/>
      <c r="R12" s="23"/>
      <c r="S12" s="23"/>
    </row>
    <row r="13" spans="1:19" x14ac:dyDescent="0.25">
      <c r="A13" s="22" t="s">
        <v>32</v>
      </c>
      <c r="B13" s="22" t="s">
        <v>33</v>
      </c>
      <c r="C13" s="22" t="s">
        <v>30</v>
      </c>
      <c r="D13" s="21">
        <f t="shared" si="0"/>
        <v>8.6592000000000002</v>
      </c>
      <c r="E13" s="23"/>
      <c r="F13" s="23"/>
      <c r="G13" s="23"/>
      <c r="H13" s="23"/>
      <c r="I13" s="23"/>
      <c r="J13" s="23"/>
      <c r="K13" s="23"/>
      <c r="L13" s="23"/>
      <c r="M13" s="21">
        <v>8659200</v>
      </c>
      <c r="N13" s="23"/>
      <c r="O13" s="23"/>
      <c r="P13" s="23"/>
      <c r="Q13" s="23"/>
      <c r="R13" s="23"/>
    </row>
    <row r="14" spans="1:19" x14ac:dyDescent="0.25">
      <c r="A14" s="22" t="s">
        <v>7</v>
      </c>
      <c r="B14" s="22" t="s">
        <v>33</v>
      </c>
      <c r="C14" s="22" t="s">
        <v>19</v>
      </c>
      <c r="D14" s="21">
        <f t="shared" si="0"/>
        <v>0.470914</v>
      </c>
      <c r="M14" s="21">
        <v>470914</v>
      </c>
    </row>
    <row r="15" spans="1:19" x14ac:dyDescent="0.25">
      <c r="A15" s="22" t="s">
        <v>7</v>
      </c>
      <c r="B15" s="22" t="s">
        <v>33</v>
      </c>
      <c r="C15" s="22" t="s">
        <v>20</v>
      </c>
      <c r="D15" s="21">
        <f t="shared" si="0"/>
        <v>0.470914</v>
      </c>
      <c r="M15" s="21">
        <v>470914</v>
      </c>
    </row>
    <row r="16" spans="1:19" x14ac:dyDescent="0.25">
      <c r="A16" s="22" t="s">
        <v>7</v>
      </c>
      <c r="B16" s="22" t="s">
        <v>33</v>
      </c>
      <c r="C16" s="22" t="s">
        <v>21</v>
      </c>
      <c r="D16" s="21">
        <f t="shared" si="0"/>
        <v>0.470914</v>
      </c>
      <c r="M16" s="21">
        <v>470914</v>
      </c>
    </row>
    <row r="17" spans="1:13" x14ac:dyDescent="0.25">
      <c r="A17" s="22" t="s">
        <v>7</v>
      </c>
      <c r="B17" s="22" t="s">
        <v>33</v>
      </c>
      <c r="C17" s="22" t="s">
        <v>22</v>
      </c>
      <c r="D17" s="21">
        <f t="shared" si="0"/>
        <v>0.470914</v>
      </c>
      <c r="M17" s="21">
        <v>470914</v>
      </c>
    </row>
    <row r="18" spans="1:13" x14ac:dyDescent="0.25">
      <c r="A18" s="22" t="s">
        <v>7</v>
      </c>
      <c r="B18" s="22" t="s">
        <v>33</v>
      </c>
      <c r="C18" s="22" t="s">
        <v>23</v>
      </c>
      <c r="D18" s="21">
        <f t="shared" si="0"/>
        <v>0.470914</v>
      </c>
      <c r="M18" s="21">
        <v>470914</v>
      </c>
    </row>
    <row r="19" spans="1:13" x14ac:dyDescent="0.25">
      <c r="A19" s="22" t="s">
        <v>7</v>
      </c>
      <c r="B19" s="22" t="s">
        <v>33</v>
      </c>
      <c r="C19" s="22" t="s">
        <v>24</v>
      </c>
      <c r="D19" s="21">
        <f t="shared" si="0"/>
        <v>0.470914</v>
      </c>
      <c r="M19" s="21">
        <v>470914</v>
      </c>
    </row>
    <row r="20" spans="1:13" x14ac:dyDescent="0.25">
      <c r="A20" s="22" t="s">
        <v>7</v>
      </c>
      <c r="B20" s="22" t="s">
        <v>33</v>
      </c>
      <c r="C20" s="22" t="s">
        <v>25</v>
      </c>
      <c r="D20" s="21">
        <f t="shared" si="0"/>
        <v>0.470914</v>
      </c>
      <c r="M20" s="21">
        <v>470914</v>
      </c>
    </row>
    <row r="21" spans="1:13" x14ac:dyDescent="0.25">
      <c r="A21" s="22" t="s">
        <v>7</v>
      </c>
      <c r="B21" s="22" t="s">
        <v>33</v>
      </c>
      <c r="C21" s="22" t="s">
        <v>26</v>
      </c>
      <c r="D21" s="21">
        <f t="shared" si="0"/>
        <v>0.470914</v>
      </c>
      <c r="M21" s="21">
        <v>470914</v>
      </c>
    </row>
    <row r="22" spans="1:13" x14ac:dyDescent="0.25">
      <c r="A22" s="22" t="s">
        <v>7</v>
      </c>
      <c r="B22" s="22" t="s">
        <v>33</v>
      </c>
      <c r="C22" s="22" t="s">
        <v>27</v>
      </c>
      <c r="D22" s="21">
        <f t="shared" si="0"/>
        <v>0.470914</v>
      </c>
      <c r="M22" s="21">
        <v>470914</v>
      </c>
    </row>
    <row r="23" spans="1:13" x14ac:dyDescent="0.25">
      <c r="A23" s="22" t="s">
        <v>7</v>
      </c>
      <c r="B23" s="22" t="s">
        <v>33</v>
      </c>
      <c r="C23" s="22" t="s">
        <v>28</v>
      </c>
      <c r="D23" s="21">
        <f t="shared" si="0"/>
        <v>0.470914</v>
      </c>
      <c r="M23" s="21">
        <v>470914</v>
      </c>
    </row>
    <row r="24" spans="1:13" x14ac:dyDescent="0.25">
      <c r="A24" s="22" t="s">
        <v>7</v>
      </c>
      <c r="B24" s="22" t="s">
        <v>33</v>
      </c>
      <c r="C24" s="22" t="s">
        <v>29</v>
      </c>
      <c r="D24" s="21">
        <f t="shared" si="0"/>
        <v>0.470914</v>
      </c>
      <c r="M24" s="21">
        <v>470914</v>
      </c>
    </row>
    <row r="25" spans="1:13" x14ac:dyDescent="0.25">
      <c r="A25" s="22" t="s">
        <v>7</v>
      </c>
      <c r="B25" s="22" t="s">
        <v>33</v>
      </c>
      <c r="C25" s="22" t="s">
        <v>30</v>
      </c>
      <c r="D25" s="21">
        <f t="shared" si="0"/>
        <v>0.470914</v>
      </c>
      <c r="M25" s="21">
        <v>470914</v>
      </c>
    </row>
    <row r="26" spans="1:13" x14ac:dyDescent="0.25">
      <c r="A26" s="22" t="s">
        <v>33</v>
      </c>
      <c r="B26" s="22" t="s">
        <v>8</v>
      </c>
      <c r="C26" s="22" t="s">
        <v>19</v>
      </c>
      <c r="D26" s="21">
        <f t="shared" si="0"/>
        <v>11.079796999999999</v>
      </c>
      <c r="M26" s="21">
        <v>11079797</v>
      </c>
    </row>
    <row r="27" spans="1:13" x14ac:dyDescent="0.25">
      <c r="A27" s="62" t="s">
        <v>33</v>
      </c>
      <c r="B27" s="22" t="s">
        <v>8</v>
      </c>
      <c r="C27" s="22" t="s">
        <v>20</v>
      </c>
      <c r="D27" s="21">
        <f t="shared" si="0"/>
        <v>11.079796999999999</v>
      </c>
      <c r="M27" s="21">
        <v>11079797</v>
      </c>
    </row>
    <row r="28" spans="1:13" x14ac:dyDescent="0.25">
      <c r="A28" s="62" t="s">
        <v>33</v>
      </c>
      <c r="B28" s="22" t="s">
        <v>8</v>
      </c>
      <c r="C28" s="22" t="s">
        <v>21</v>
      </c>
      <c r="D28" s="21">
        <f t="shared" si="0"/>
        <v>11.079796999999999</v>
      </c>
      <c r="M28" s="21">
        <v>11079797</v>
      </c>
    </row>
    <row r="29" spans="1:13" x14ac:dyDescent="0.25">
      <c r="A29" s="62" t="s">
        <v>33</v>
      </c>
      <c r="B29" s="22" t="s">
        <v>8</v>
      </c>
      <c r="C29" s="22" t="s">
        <v>22</v>
      </c>
      <c r="D29" s="21">
        <f t="shared" si="0"/>
        <v>11.079796999999999</v>
      </c>
      <c r="M29" s="21">
        <v>11079797</v>
      </c>
    </row>
    <row r="30" spans="1:13" x14ac:dyDescent="0.25">
      <c r="A30" s="62" t="s">
        <v>33</v>
      </c>
      <c r="B30" s="22" t="s">
        <v>8</v>
      </c>
      <c r="C30" s="22" t="s">
        <v>23</v>
      </c>
      <c r="D30" s="21">
        <f t="shared" si="0"/>
        <v>11.079796999999999</v>
      </c>
      <c r="M30" s="21">
        <v>11079797</v>
      </c>
    </row>
    <row r="31" spans="1:13" x14ac:dyDescent="0.25">
      <c r="A31" s="62" t="s">
        <v>33</v>
      </c>
      <c r="B31" s="22" t="s">
        <v>8</v>
      </c>
      <c r="C31" s="22" t="s">
        <v>24</v>
      </c>
      <c r="D31" s="21">
        <f t="shared" si="0"/>
        <v>11.079796999999999</v>
      </c>
      <c r="M31" s="21">
        <v>11079797</v>
      </c>
    </row>
    <row r="32" spans="1:13" x14ac:dyDescent="0.25">
      <c r="A32" s="62" t="s">
        <v>33</v>
      </c>
      <c r="B32" s="22" t="s">
        <v>8</v>
      </c>
      <c r="C32" s="22" t="s">
        <v>25</v>
      </c>
      <c r="D32" s="21">
        <f t="shared" si="0"/>
        <v>11.079796999999999</v>
      </c>
      <c r="M32" s="21">
        <v>11079797</v>
      </c>
    </row>
    <row r="33" spans="1:13" x14ac:dyDescent="0.25">
      <c r="A33" s="62" t="s">
        <v>33</v>
      </c>
      <c r="B33" s="22" t="s">
        <v>8</v>
      </c>
      <c r="C33" s="22" t="s">
        <v>26</v>
      </c>
      <c r="D33" s="21">
        <f t="shared" si="0"/>
        <v>11.079796999999999</v>
      </c>
      <c r="M33" s="21">
        <v>11079797</v>
      </c>
    </row>
    <row r="34" spans="1:13" x14ac:dyDescent="0.25">
      <c r="A34" s="62" t="s">
        <v>33</v>
      </c>
      <c r="B34" s="22" t="s">
        <v>8</v>
      </c>
      <c r="C34" s="22" t="s">
        <v>27</v>
      </c>
      <c r="D34" s="21">
        <f t="shared" si="0"/>
        <v>11.079796999999999</v>
      </c>
      <c r="M34" s="21">
        <v>11079797</v>
      </c>
    </row>
    <row r="35" spans="1:13" x14ac:dyDescent="0.25">
      <c r="A35" s="62" t="s">
        <v>33</v>
      </c>
      <c r="B35" s="22" t="s">
        <v>8</v>
      </c>
      <c r="C35" s="22" t="s">
        <v>28</v>
      </c>
      <c r="D35" s="21">
        <f t="shared" si="0"/>
        <v>11.079796999999999</v>
      </c>
      <c r="M35" s="21">
        <v>11079797</v>
      </c>
    </row>
    <row r="36" spans="1:13" x14ac:dyDescent="0.25">
      <c r="A36" s="62" t="s">
        <v>33</v>
      </c>
      <c r="B36" s="22" t="s">
        <v>8</v>
      </c>
      <c r="C36" s="22" t="s">
        <v>29</v>
      </c>
      <c r="D36" s="21">
        <f t="shared" si="0"/>
        <v>11.079796999999999</v>
      </c>
      <c r="M36" s="21">
        <v>11079797</v>
      </c>
    </row>
    <row r="37" spans="1:13" x14ac:dyDescent="0.25">
      <c r="A37" s="62" t="s">
        <v>33</v>
      </c>
      <c r="B37" s="22" t="s">
        <v>8</v>
      </c>
      <c r="C37" s="22" t="s">
        <v>30</v>
      </c>
      <c r="D37" s="21">
        <f t="shared" si="0"/>
        <v>11.079796999999999</v>
      </c>
      <c r="M37" s="21">
        <v>11079797</v>
      </c>
    </row>
    <row r="38" spans="1:13" x14ac:dyDescent="0.25">
      <c r="A38" s="22" t="s">
        <v>8</v>
      </c>
      <c r="B38" s="22" t="s">
        <v>34</v>
      </c>
      <c r="C38" s="22" t="s">
        <v>19</v>
      </c>
      <c r="D38" s="21">
        <f t="shared" si="0"/>
        <v>1.0496970000000001</v>
      </c>
      <c r="M38" s="21">
        <v>1049697</v>
      </c>
    </row>
    <row r="39" spans="1:13" x14ac:dyDescent="0.25">
      <c r="A39" s="22" t="s">
        <v>8</v>
      </c>
      <c r="B39" s="22" t="s">
        <v>34</v>
      </c>
      <c r="C39" s="22" t="s">
        <v>20</v>
      </c>
      <c r="D39" s="21">
        <f t="shared" si="0"/>
        <v>1.0496970000000001</v>
      </c>
      <c r="M39" s="21">
        <v>1049697</v>
      </c>
    </row>
    <row r="40" spans="1:13" x14ac:dyDescent="0.25">
      <c r="A40" s="22" t="s">
        <v>8</v>
      </c>
      <c r="B40" s="22" t="s">
        <v>34</v>
      </c>
      <c r="C40" s="22" t="s">
        <v>21</v>
      </c>
      <c r="D40" s="21">
        <f t="shared" si="0"/>
        <v>1.0496970000000001</v>
      </c>
      <c r="M40" s="21">
        <v>1049697</v>
      </c>
    </row>
    <row r="41" spans="1:13" x14ac:dyDescent="0.25">
      <c r="A41" s="22" t="s">
        <v>8</v>
      </c>
      <c r="B41" s="22" t="s">
        <v>34</v>
      </c>
      <c r="C41" s="22" t="s">
        <v>22</v>
      </c>
      <c r="D41" s="21">
        <f t="shared" si="0"/>
        <v>1.0496970000000001</v>
      </c>
      <c r="M41" s="21">
        <v>1049697</v>
      </c>
    </row>
    <row r="42" spans="1:13" x14ac:dyDescent="0.25">
      <c r="A42" s="22" t="s">
        <v>8</v>
      </c>
      <c r="B42" s="22" t="s">
        <v>34</v>
      </c>
      <c r="C42" s="22" t="s">
        <v>23</v>
      </c>
      <c r="D42" s="21">
        <f t="shared" si="0"/>
        <v>1.0496970000000001</v>
      </c>
      <c r="M42" s="21">
        <v>1049697</v>
      </c>
    </row>
    <row r="43" spans="1:13" x14ac:dyDescent="0.25">
      <c r="A43" s="22" t="s">
        <v>8</v>
      </c>
      <c r="B43" s="22" t="s">
        <v>34</v>
      </c>
      <c r="C43" s="22" t="s">
        <v>24</v>
      </c>
      <c r="D43" s="21">
        <f t="shared" si="0"/>
        <v>1.0496970000000001</v>
      </c>
      <c r="M43" s="21">
        <v>1049697</v>
      </c>
    </row>
    <row r="44" spans="1:13" x14ac:dyDescent="0.25">
      <c r="A44" s="22" t="s">
        <v>8</v>
      </c>
      <c r="B44" s="22" t="s">
        <v>34</v>
      </c>
      <c r="C44" s="22" t="s">
        <v>25</v>
      </c>
      <c r="D44" s="21">
        <f t="shared" si="0"/>
        <v>1.0496970000000001</v>
      </c>
      <c r="M44" s="21">
        <v>1049697</v>
      </c>
    </row>
    <row r="45" spans="1:13" x14ac:dyDescent="0.25">
      <c r="A45" s="22" t="s">
        <v>8</v>
      </c>
      <c r="B45" s="22" t="s">
        <v>34</v>
      </c>
      <c r="C45" s="22" t="s">
        <v>26</v>
      </c>
      <c r="D45" s="21">
        <f t="shared" si="0"/>
        <v>1.0496970000000001</v>
      </c>
      <c r="M45" s="21">
        <v>1049697</v>
      </c>
    </row>
    <row r="46" spans="1:13" x14ac:dyDescent="0.25">
      <c r="A46" s="22" t="s">
        <v>8</v>
      </c>
      <c r="B46" s="22" t="s">
        <v>34</v>
      </c>
      <c r="C46" s="22" t="s">
        <v>27</v>
      </c>
      <c r="D46" s="21">
        <f t="shared" si="0"/>
        <v>1.0496970000000001</v>
      </c>
      <c r="M46" s="21">
        <v>1049697</v>
      </c>
    </row>
    <row r="47" spans="1:13" x14ac:dyDescent="0.25">
      <c r="A47" s="22" t="s">
        <v>8</v>
      </c>
      <c r="B47" s="22" t="s">
        <v>34</v>
      </c>
      <c r="C47" s="22" t="s">
        <v>28</v>
      </c>
      <c r="D47" s="21">
        <f t="shared" si="0"/>
        <v>1.0496970000000001</v>
      </c>
      <c r="M47" s="21">
        <v>1049697</v>
      </c>
    </row>
    <row r="48" spans="1:13" x14ac:dyDescent="0.25">
      <c r="A48" s="22" t="s">
        <v>8</v>
      </c>
      <c r="B48" s="22" t="s">
        <v>34</v>
      </c>
      <c r="C48" s="22" t="s">
        <v>29</v>
      </c>
      <c r="D48" s="21">
        <f t="shared" si="0"/>
        <v>1.0496970000000001</v>
      </c>
      <c r="M48" s="21">
        <v>1049697</v>
      </c>
    </row>
    <row r="49" spans="1:13" x14ac:dyDescent="0.25">
      <c r="A49" s="22" t="s">
        <v>8</v>
      </c>
      <c r="B49" s="22" t="s">
        <v>34</v>
      </c>
      <c r="C49" s="22" t="s">
        <v>30</v>
      </c>
      <c r="D49" s="21">
        <f t="shared" si="0"/>
        <v>1.0496970000000001</v>
      </c>
      <c r="M49" s="21">
        <v>1049697</v>
      </c>
    </row>
    <row r="50" spans="1:13" x14ac:dyDescent="0.25">
      <c r="A50" s="22" t="s">
        <v>34</v>
      </c>
      <c r="B50" s="22" t="s">
        <v>36</v>
      </c>
      <c r="C50" s="22" t="s">
        <v>19</v>
      </c>
      <c r="D50" s="21">
        <f t="shared" si="0"/>
        <v>0.68312600000000001</v>
      </c>
      <c r="M50" s="21">
        <v>683126</v>
      </c>
    </row>
    <row r="51" spans="1:13" x14ac:dyDescent="0.25">
      <c r="A51" s="22" t="s">
        <v>34</v>
      </c>
      <c r="B51" s="22" t="s">
        <v>36</v>
      </c>
      <c r="C51" s="22" t="s">
        <v>20</v>
      </c>
      <c r="D51" s="21">
        <f t="shared" si="0"/>
        <v>0.68312600000000001</v>
      </c>
      <c r="M51" s="21">
        <v>683126</v>
      </c>
    </row>
    <row r="52" spans="1:13" x14ac:dyDescent="0.25">
      <c r="A52" s="22" t="s">
        <v>34</v>
      </c>
      <c r="B52" s="22" t="s">
        <v>36</v>
      </c>
      <c r="C52" s="22" t="s">
        <v>21</v>
      </c>
      <c r="D52" s="21">
        <f t="shared" si="0"/>
        <v>0.68312600000000001</v>
      </c>
      <c r="M52" s="21">
        <v>683126</v>
      </c>
    </row>
    <row r="53" spans="1:13" x14ac:dyDescent="0.25">
      <c r="A53" s="22" t="s">
        <v>34</v>
      </c>
      <c r="B53" s="22" t="s">
        <v>36</v>
      </c>
      <c r="C53" s="22" t="s">
        <v>22</v>
      </c>
      <c r="D53" s="21">
        <f t="shared" si="0"/>
        <v>0.68312600000000001</v>
      </c>
      <c r="M53" s="21">
        <v>683126</v>
      </c>
    </row>
    <row r="54" spans="1:13" x14ac:dyDescent="0.25">
      <c r="A54" s="22" t="s">
        <v>34</v>
      </c>
      <c r="B54" s="22" t="s">
        <v>36</v>
      </c>
      <c r="C54" s="22" t="s">
        <v>23</v>
      </c>
      <c r="D54" s="21">
        <f t="shared" si="0"/>
        <v>0.68312600000000001</v>
      </c>
      <c r="M54" s="21">
        <v>683126</v>
      </c>
    </row>
    <row r="55" spans="1:13" x14ac:dyDescent="0.25">
      <c r="A55" s="22" t="s">
        <v>34</v>
      </c>
      <c r="B55" s="22" t="s">
        <v>36</v>
      </c>
      <c r="C55" s="22" t="s">
        <v>24</v>
      </c>
      <c r="D55" s="21">
        <f t="shared" si="0"/>
        <v>0.68312600000000001</v>
      </c>
      <c r="M55" s="21">
        <v>683126</v>
      </c>
    </row>
    <row r="56" spans="1:13" x14ac:dyDescent="0.25">
      <c r="A56" s="22" t="s">
        <v>34</v>
      </c>
      <c r="B56" s="22" t="s">
        <v>36</v>
      </c>
      <c r="C56" s="22" t="s">
        <v>25</v>
      </c>
      <c r="D56" s="21">
        <f t="shared" si="0"/>
        <v>0.68312600000000001</v>
      </c>
      <c r="M56" s="21">
        <v>683126</v>
      </c>
    </row>
    <row r="57" spans="1:13" x14ac:dyDescent="0.25">
      <c r="A57" s="22" t="s">
        <v>34</v>
      </c>
      <c r="B57" s="22" t="s">
        <v>36</v>
      </c>
      <c r="C57" s="22" t="s">
        <v>26</v>
      </c>
      <c r="D57" s="21">
        <f t="shared" si="0"/>
        <v>0.68312600000000001</v>
      </c>
      <c r="M57" s="21">
        <v>683126</v>
      </c>
    </row>
    <row r="58" spans="1:13" x14ac:dyDescent="0.25">
      <c r="A58" s="22" t="s">
        <v>34</v>
      </c>
      <c r="B58" s="22" t="s">
        <v>36</v>
      </c>
      <c r="C58" s="22" t="s">
        <v>27</v>
      </c>
      <c r="D58" s="21">
        <f t="shared" si="0"/>
        <v>0.68312600000000001</v>
      </c>
      <c r="M58" s="21">
        <v>683126</v>
      </c>
    </row>
    <row r="59" spans="1:13" x14ac:dyDescent="0.25">
      <c r="A59" s="22" t="s">
        <v>34</v>
      </c>
      <c r="B59" s="22" t="s">
        <v>36</v>
      </c>
      <c r="C59" s="22" t="s">
        <v>28</v>
      </c>
      <c r="D59" s="21">
        <f t="shared" si="0"/>
        <v>0.68312600000000001</v>
      </c>
      <c r="M59" s="21">
        <v>683126</v>
      </c>
    </row>
    <row r="60" spans="1:13" x14ac:dyDescent="0.25">
      <c r="A60" s="22" t="s">
        <v>34</v>
      </c>
      <c r="B60" s="22" t="s">
        <v>36</v>
      </c>
      <c r="C60" s="22" t="s">
        <v>29</v>
      </c>
      <c r="D60" s="21">
        <f t="shared" si="0"/>
        <v>0.68312600000000001</v>
      </c>
      <c r="M60" s="21">
        <v>683126</v>
      </c>
    </row>
    <row r="61" spans="1:13" x14ac:dyDescent="0.25">
      <c r="A61" s="22" t="s">
        <v>34</v>
      </c>
      <c r="B61" s="22" t="s">
        <v>36</v>
      </c>
      <c r="C61" s="22" t="s">
        <v>30</v>
      </c>
      <c r="D61" s="21">
        <f t="shared" si="0"/>
        <v>0.68312600000000001</v>
      </c>
      <c r="M61" s="21">
        <v>683126</v>
      </c>
    </row>
    <row r="62" spans="1:13" x14ac:dyDescent="0.25">
      <c r="A62" s="22" t="s">
        <v>36</v>
      </c>
      <c r="B62" s="22" t="s">
        <v>39</v>
      </c>
      <c r="C62" s="22" t="s">
        <v>19</v>
      </c>
      <c r="D62" s="21">
        <f t="shared" si="0"/>
        <v>4.4568089999999998</v>
      </c>
      <c r="M62" s="21">
        <v>4456809</v>
      </c>
    </row>
    <row r="63" spans="1:13" x14ac:dyDescent="0.25">
      <c r="A63" s="22" t="s">
        <v>36</v>
      </c>
      <c r="B63" s="22" t="s">
        <v>39</v>
      </c>
      <c r="C63" s="22" t="s">
        <v>20</v>
      </c>
      <c r="D63" s="21">
        <f t="shared" si="0"/>
        <v>4.4568089999999998</v>
      </c>
      <c r="M63" s="21">
        <v>4456809</v>
      </c>
    </row>
    <row r="64" spans="1:13" x14ac:dyDescent="0.25">
      <c r="A64" s="22" t="s">
        <v>36</v>
      </c>
      <c r="B64" s="22" t="s">
        <v>39</v>
      </c>
      <c r="C64" s="22" t="s">
        <v>21</v>
      </c>
      <c r="D64" s="21">
        <f t="shared" si="0"/>
        <v>4.4568089999999998</v>
      </c>
      <c r="M64" s="21">
        <v>4456809</v>
      </c>
    </row>
    <row r="65" spans="1:13" x14ac:dyDescent="0.25">
      <c r="A65" s="22" t="s">
        <v>36</v>
      </c>
      <c r="B65" s="22" t="s">
        <v>39</v>
      </c>
      <c r="C65" s="22" t="s">
        <v>22</v>
      </c>
      <c r="D65" s="21">
        <f t="shared" si="0"/>
        <v>4.4568089999999998</v>
      </c>
      <c r="M65" s="21">
        <v>4456809</v>
      </c>
    </row>
    <row r="66" spans="1:13" x14ac:dyDescent="0.25">
      <c r="A66" s="22" t="s">
        <v>36</v>
      </c>
      <c r="B66" s="22" t="s">
        <v>39</v>
      </c>
      <c r="C66" s="22" t="s">
        <v>23</v>
      </c>
      <c r="D66" s="21">
        <f t="shared" si="0"/>
        <v>4.4568089999999998</v>
      </c>
      <c r="M66" s="21">
        <v>4456809</v>
      </c>
    </row>
    <row r="67" spans="1:13" x14ac:dyDescent="0.25">
      <c r="A67" s="22" t="s">
        <v>36</v>
      </c>
      <c r="B67" s="22" t="s">
        <v>39</v>
      </c>
      <c r="C67" s="22" t="s">
        <v>24</v>
      </c>
      <c r="D67" s="21">
        <f t="shared" ref="D67:D130" si="1">M67/1000000</f>
        <v>4.4568089999999998</v>
      </c>
      <c r="M67" s="21">
        <v>4456809</v>
      </c>
    </row>
    <row r="68" spans="1:13" x14ac:dyDescent="0.25">
      <c r="A68" s="22" t="s">
        <v>36</v>
      </c>
      <c r="B68" s="22" t="s">
        <v>39</v>
      </c>
      <c r="C68" s="22" t="s">
        <v>25</v>
      </c>
      <c r="D68" s="21">
        <f t="shared" si="1"/>
        <v>4.4568089999999998</v>
      </c>
      <c r="M68" s="21">
        <v>4456809</v>
      </c>
    </row>
    <row r="69" spans="1:13" x14ac:dyDescent="0.25">
      <c r="A69" s="22" t="s">
        <v>36</v>
      </c>
      <c r="B69" s="22" t="s">
        <v>39</v>
      </c>
      <c r="C69" s="22" t="s">
        <v>26</v>
      </c>
      <c r="D69" s="21">
        <f t="shared" si="1"/>
        <v>4.4568089999999998</v>
      </c>
      <c r="M69" s="21">
        <v>4456809</v>
      </c>
    </row>
    <row r="70" spans="1:13" x14ac:dyDescent="0.25">
      <c r="A70" s="22" t="s">
        <v>36</v>
      </c>
      <c r="B70" s="22" t="s">
        <v>39</v>
      </c>
      <c r="C70" s="22" t="s">
        <v>27</v>
      </c>
      <c r="D70" s="21">
        <f t="shared" si="1"/>
        <v>4.4568089999999998</v>
      </c>
      <c r="M70" s="21">
        <v>4456809</v>
      </c>
    </row>
    <row r="71" spans="1:13" x14ac:dyDescent="0.25">
      <c r="A71" s="22" t="s">
        <v>36</v>
      </c>
      <c r="B71" s="22" t="s">
        <v>39</v>
      </c>
      <c r="C71" s="22" t="s">
        <v>28</v>
      </c>
      <c r="D71" s="21">
        <f t="shared" si="1"/>
        <v>4.4568089999999998</v>
      </c>
      <c r="M71" s="21">
        <v>4456809</v>
      </c>
    </row>
    <row r="72" spans="1:13" x14ac:dyDescent="0.25">
      <c r="A72" s="22" t="s">
        <v>36</v>
      </c>
      <c r="B72" s="22" t="s">
        <v>39</v>
      </c>
      <c r="C72" s="22" t="s">
        <v>29</v>
      </c>
      <c r="D72" s="21">
        <f t="shared" si="1"/>
        <v>4.4568089999999998</v>
      </c>
      <c r="M72" s="21">
        <v>4456809</v>
      </c>
    </row>
    <row r="73" spans="1:13" x14ac:dyDescent="0.25">
      <c r="A73" s="22" t="s">
        <v>36</v>
      </c>
      <c r="B73" s="22" t="s">
        <v>39</v>
      </c>
      <c r="C73" s="22" t="s">
        <v>30</v>
      </c>
      <c r="D73" s="21">
        <f t="shared" si="1"/>
        <v>4.4568089999999998</v>
      </c>
      <c r="M73" s="21">
        <v>4456809</v>
      </c>
    </row>
    <row r="74" spans="1:13" x14ac:dyDescent="0.25">
      <c r="A74" s="22" t="s">
        <v>39</v>
      </c>
      <c r="B74" s="22" t="s">
        <v>41</v>
      </c>
      <c r="C74" s="22" t="s">
        <v>19</v>
      </c>
      <c r="D74" s="21">
        <f t="shared" si="1"/>
        <v>1.0004580000000001</v>
      </c>
      <c r="M74" s="21">
        <v>1000458</v>
      </c>
    </row>
    <row r="75" spans="1:13" x14ac:dyDescent="0.25">
      <c r="A75" s="22" t="s">
        <v>39</v>
      </c>
      <c r="B75" s="22" t="s">
        <v>41</v>
      </c>
      <c r="C75" s="22" t="s">
        <v>20</v>
      </c>
      <c r="D75" s="21">
        <f t="shared" si="1"/>
        <v>1.0004580000000001</v>
      </c>
      <c r="M75" s="21">
        <v>1000458</v>
      </c>
    </row>
    <row r="76" spans="1:13" x14ac:dyDescent="0.25">
      <c r="A76" s="22" t="s">
        <v>39</v>
      </c>
      <c r="B76" s="22" t="s">
        <v>41</v>
      </c>
      <c r="C76" s="22" t="s">
        <v>21</v>
      </c>
      <c r="D76" s="21">
        <f t="shared" si="1"/>
        <v>1.0004580000000001</v>
      </c>
      <c r="M76" s="21">
        <v>1000458</v>
      </c>
    </row>
    <row r="77" spans="1:13" x14ac:dyDescent="0.25">
      <c r="A77" s="22" t="s">
        <v>39</v>
      </c>
      <c r="B77" s="22" t="s">
        <v>41</v>
      </c>
      <c r="C77" s="22" t="s">
        <v>22</v>
      </c>
      <c r="D77" s="21">
        <f t="shared" si="1"/>
        <v>1.0004580000000001</v>
      </c>
      <c r="M77" s="21">
        <v>1000458</v>
      </c>
    </row>
    <row r="78" spans="1:13" x14ac:dyDescent="0.25">
      <c r="A78" s="22" t="s">
        <v>39</v>
      </c>
      <c r="B78" s="22" t="s">
        <v>41</v>
      </c>
      <c r="C78" s="22" t="s">
        <v>23</v>
      </c>
      <c r="D78" s="21">
        <f t="shared" si="1"/>
        <v>1.0004580000000001</v>
      </c>
      <c r="M78" s="21">
        <v>1000458</v>
      </c>
    </row>
    <row r="79" spans="1:13" x14ac:dyDescent="0.25">
      <c r="A79" s="22" t="s">
        <v>39</v>
      </c>
      <c r="B79" s="22" t="s">
        <v>41</v>
      </c>
      <c r="C79" s="22" t="s">
        <v>24</v>
      </c>
      <c r="D79" s="21">
        <f t="shared" si="1"/>
        <v>1.0004580000000001</v>
      </c>
      <c r="M79" s="21">
        <v>1000458</v>
      </c>
    </row>
    <row r="80" spans="1:13" x14ac:dyDescent="0.25">
      <c r="A80" s="22" t="s">
        <v>39</v>
      </c>
      <c r="B80" s="22" t="s">
        <v>41</v>
      </c>
      <c r="C80" s="22" t="s">
        <v>25</v>
      </c>
      <c r="D80" s="21">
        <f t="shared" si="1"/>
        <v>1.0004580000000001</v>
      </c>
      <c r="M80" s="21">
        <v>1000458</v>
      </c>
    </row>
    <row r="81" spans="1:13" x14ac:dyDescent="0.25">
      <c r="A81" s="22" t="s">
        <v>39</v>
      </c>
      <c r="B81" s="22" t="s">
        <v>41</v>
      </c>
      <c r="C81" s="22" t="s">
        <v>26</v>
      </c>
      <c r="D81" s="21">
        <f t="shared" si="1"/>
        <v>1.0004580000000001</v>
      </c>
      <c r="M81" s="21">
        <v>1000458</v>
      </c>
    </row>
    <row r="82" spans="1:13" x14ac:dyDescent="0.25">
      <c r="A82" s="22" t="s">
        <v>39</v>
      </c>
      <c r="B82" s="22" t="s">
        <v>41</v>
      </c>
      <c r="C82" s="22" t="s">
        <v>27</v>
      </c>
      <c r="D82" s="21">
        <f t="shared" si="1"/>
        <v>1.0004580000000001</v>
      </c>
      <c r="M82" s="21">
        <v>1000458</v>
      </c>
    </row>
    <row r="83" spans="1:13" x14ac:dyDescent="0.25">
      <c r="A83" s="22" t="s">
        <v>39</v>
      </c>
      <c r="B83" s="22" t="s">
        <v>41</v>
      </c>
      <c r="C83" s="22" t="s">
        <v>28</v>
      </c>
      <c r="D83" s="21">
        <f t="shared" si="1"/>
        <v>1.0004580000000001</v>
      </c>
      <c r="M83" s="21">
        <v>1000458</v>
      </c>
    </row>
    <row r="84" spans="1:13" x14ac:dyDescent="0.25">
      <c r="A84" s="22" t="s">
        <v>39</v>
      </c>
      <c r="B84" s="22" t="s">
        <v>41</v>
      </c>
      <c r="C84" s="22" t="s">
        <v>29</v>
      </c>
      <c r="D84" s="21">
        <f t="shared" si="1"/>
        <v>1.0004580000000001</v>
      </c>
      <c r="M84" s="21">
        <v>1000458</v>
      </c>
    </row>
    <row r="85" spans="1:13" x14ac:dyDescent="0.25">
      <c r="A85" s="22" t="s">
        <v>39</v>
      </c>
      <c r="B85" s="22" t="s">
        <v>41</v>
      </c>
      <c r="C85" s="22" t="s">
        <v>30</v>
      </c>
      <c r="D85" s="21">
        <f t="shared" si="1"/>
        <v>1.0004580000000001</v>
      </c>
      <c r="M85" s="21">
        <v>1000458</v>
      </c>
    </row>
    <row r="86" spans="1:13" x14ac:dyDescent="0.25">
      <c r="A86" s="22" t="s">
        <v>41</v>
      </c>
      <c r="B86" s="22" t="s">
        <v>44</v>
      </c>
      <c r="C86" s="22" t="s">
        <v>19</v>
      </c>
      <c r="D86" s="21">
        <f t="shared" si="1"/>
        <v>1.5411250000000001</v>
      </c>
      <c r="M86" s="21">
        <v>1541125</v>
      </c>
    </row>
    <row r="87" spans="1:13" x14ac:dyDescent="0.25">
      <c r="A87" s="22" t="s">
        <v>41</v>
      </c>
      <c r="B87" s="22" t="s">
        <v>44</v>
      </c>
      <c r="C87" s="22" t="s">
        <v>20</v>
      </c>
      <c r="D87" s="21">
        <f t="shared" si="1"/>
        <v>1.5411250000000001</v>
      </c>
      <c r="M87" s="21">
        <v>1541125</v>
      </c>
    </row>
    <row r="88" spans="1:13" x14ac:dyDescent="0.25">
      <c r="A88" s="22" t="s">
        <v>41</v>
      </c>
      <c r="B88" s="22" t="s">
        <v>44</v>
      </c>
      <c r="C88" s="22" t="s">
        <v>21</v>
      </c>
      <c r="D88" s="21">
        <f t="shared" si="1"/>
        <v>1.5411250000000001</v>
      </c>
      <c r="M88" s="21">
        <v>1541125</v>
      </c>
    </row>
    <row r="89" spans="1:13" x14ac:dyDescent="0.25">
      <c r="A89" s="22" t="s">
        <v>41</v>
      </c>
      <c r="B89" s="22" t="s">
        <v>44</v>
      </c>
      <c r="C89" s="22" t="s">
        <v>22</v>
      </c>
      <c r="D89" s="21">
        <f t="shared" si="1"/>
        <v>1.5411250000000001</v>
      </c>
      <c r="M89" s="21">
        <v>1541125</v>
      </c>
    </row>
    <row r="90" spans="1:13" x14ac:dyDescent="0.25">
      <c r="A90" s="22" t="s">
        <v>41</v>
      </c>
      <c r="B90" s="22" t="s">
        <v>44</v>
      </c>
      <c r="C90" s="22" t="s">
        <v>23</v>
      </c>
      <c r="D90" s="21">
        <f t="shared" si="1"/>
        <v>1.5411250000000001</v>
      </c>
      <c r="M90" s="21">
        <v>1541125</v>
      </c>
    </row>
    <row r="91" spans="1:13" x14ac:dyDescent="0.25">
      <c r="A91" s="22" t="s">
        <v>41</v>
      </c>
      <c r="B91" s="22" t="s">
        <v>44</v>
      </c>
      <c r="C91" s="22" t="s">
        <v>24</v>
      </c>
      <c r="D91" s="21">
        <f t="shared" si="1"/>
        <v>1.5411250000000001</v>
      </c>
      <c r="M91" s="21">
        <v>1541125</v>
      </c>
    </row>
    <row r="92" spans="1:13" x14ac:dyDescent="0.25">
      <c r="A92" s="22" t="s">
        <v>41</v>
      </c>
      <c r="B92" s="22" t="s">
        <v>44</v>
      </c>
      <c r="C92" s="22" t="s">
        <v>25</v>
      </c>
      <c r="D92" s="21">
        <f t="shared" si="1"/>
        <v>1.5411250000000001</v>
      </c>
      <c r="M92" s="21">
        <v>1541125</v>
      </c>
    </row>
    <row r="93" spans="1:13" x14ac:dyDescent="0.25">
      <c r="A93" s="22" t="s">
        <v>41</v>
      </c>
      <c r="B93" s="22" t="s">
        <v>44</v>
      </c>
      <c r="C93" s="22" t="s">
        <v>26</v>
      </c>
      <c r="D93" s="21">
        <f t="shared" si="1"/>
        <v>1.5411250000000001</v>
      </c>
      <c r="M93" s="21">
        <v>1541125</v>
      </c>
    </row>
    <row r="94" spans="1:13" x14ac:dyDescent="0.25">
      <c r="A94" s="22" t="s">
        <v>41</v>
      </c>
      <c r="B94" s="22" t="s">
        <v>44</v>
      </c>
      <c r="C94" s="22" t="s">
        <v>27</v>
      </c>
      <c r="D94" s="21">
        <f t="shared" si="1"/>
        <v>1.5411250000000001</v>
      </c>
      <c r="M94" s="21">
        <v>1541125</v>
      </c>
    </row>
    <row r="95" spans="1:13" x14ac:dyDescent="0.25">
      <c r="A95" s="22" t="s">
        <v>41</v>
      </c>
      <c r="B95" s="22" t="s">
        <v>44</v>
      </c>
      <c r="C95" s="22" t="s">
        <v>28</v>
      </c>
      <c r="D95" s="21">
        <f t="shared" si="1"/>
        <v>1.5411250000000001</v>
      </c>
      <c r="M95" s="21">
        <v>1541125</v>
      </c>
    </row>
    <row r="96" spans="1:13" x14ac:dyDescent="0.25">
      <c r="A96" s="22" t="s">
        <v>41</v>
      </c>
      <c r="B96" s="22" t="s">
        <v>44</v>
      </c>
      <c r="C96" s="22" t="s">
        <v>29</v>
      </c>
      <c r="D96" s="21">
        <f t="shared" si="1"/>
        <v>1.5411250000000001</v>
      </c>
      <c r="M96" s="21">
        <v>1541125</v>
      </c>
    </row>
    <row r="97" spans="1:13" x14ac:dyDescent="0.25">
      <c r="A97" s="22" t="s">
        <v>41</v>
      </c>
      <c r="B97" s="22" t="s">
        <v>44</v>
      </c>
      <c r="C97" s="22" t="s">
        <v>30</v>
      </c>
      <c r="D97" s="21">
        <f t="shared" si="1"/>
        <v>1.5411250000000001</v>
      </c>
      <c r="M97" s="21">
        <v>1541125</v>
      </c>
    </row>
    <row r="98" spans="1:13" x14ac:dyDescent="0.25">
      <c r="A98" s="22" t="s">
        <v>44</v>
      </c>
      <c r="B98" s="22" t="s">
        <v>9</v>
      </c>
      <c r="C98" s="22" t="s">
        <v>19</v>
      </c>
      <c r="D98" s="21">
        <f t="shared" si="1"/>
        <v>5.9093679999999997</v>
      </c>
      <c r="M98" s="21">
        <v>5909368</v>
      </c>
    </row>
    <row r="99" spans="1:13" x14ac:dyDescent="0.25">
      <c r="A99" s="22" t="s">
        <v>44</v>
      </c>
      <c r="B99" s="22" t="s">
        <v>9</v>
      </c>
      <c r="C99" s="22" t="s">
        <v>20</v>
      </c>
      <c r="D99" s="21">
        <f t="shared" si="1"/>
        <v>5.9093679999999997</v>
      </c>
      <c r="M99" s="21">
        <v>5909368</v>
      </c>
    </row>
    <row r="100" spans="1:13" x14ac:dyDescent="0.25">
      <c r="A100" s="22" t="s">
        <v>44</v>
      </c>
      <c r="B100" s="22" t="s">
        <v>9</v>
      </c>
      <c r="C100" s="22" t="s">
        <v>21</v>
      </c>
      <c r="D100" s="21">
        <f t="shared" si="1"/>
        <v>5.9093679999999997</v>
      </c>
      <c r="M100" s="21">
        <v>5909368</v>
      </c>
    </row>
    <row r="101" spans="1:13" x14ac:dyDescent="0.25">
      <c r="A101" s="22" t="s">
        <v>44</v>
      </c>
      <c r="B101" s="22" t="s">
        <v>9</v>
      </c>
      <c r="C101" s="22" t="s">
        <v>22</v>
      </c>
      <c r="D101" s="21">
        <f t="shared" si="1"/>
        <v>5.9093679999999997</v>
      </c>
      <c r="M101" s="21">
        <v>5909368</v>
      </c>
    </row>
    <row r="102" spans="1:13" x14ac:dyDescent="0.25">
      <c r="A102" s="22" t="s">
        <v>44</v>
      </c>
      <c r="B102" s="22" t="s">
        <v>9</v>
      </c>
      <c r="C102" s="22" t="s">
        <v>23</v>
      </c>
      <c r="D102" s="21">
        <f t="shared" si="1"/>
        <v>5.9093679999999997</v>
      </c>
      <c r="M102" s="21">
        <v>5909368</v>
      </c>
    </row>
    <row r="103" spans="1:13" x14ac:dyDescent="0.25">
      <c r="A103" s="22" t="s">
        <v>44</v>
      </c>
      <c r="B103" s="22" t="s">
        <v>9</v>
      </c>
      <c r="C103" s="22" t="s">
        <v>24</v>
      </c>
      <c r="D103" s="21">
        <f t="shared" si="1"/>
        <v>5.9093679999999997</v>
      </c>
      <c r="M103" s="21">
        <v>5909368</v>
      </c>
    </row>
    <row r="104" spans="1:13" x14ac:dyDescent="0.25">
      <c r="A104" s="22" t="s">
        <v>44</v>
      </c>
      <c r="B104" s="22" t="s">
        <v>9</v>
      </c>
      <c r="C104" s="22" t="s">
        <v>25</v>
      </c>
      <c r="D104" s="21">
        <f t="shared" si="1"/>
        <v>5.9093679999999997</v>
      </c>
      <c r="M104" s="21">
        <v>5909368</v>
      </c>
    </row>
    <row r="105" spans="1:13" x14ac:dyDescent="0.25">
      <c r="A105" s="22" t="s">
        <v>44</v>
      </c>
      <c r="B105" s="22" t="s">
        <v>9</v>
      </c>
      <c r="C105" s="22" t="s">
        <v>26</v>
      </c>
      <c r="D105" s="21">
        <f t="shared" si="1"/>
        <v>5.9093679999999997</v>
      </c>
      <c r="M105" s="21">
        <v>5909368</v>
      </c>
    </row>
    <row r="106" spans="1:13" x14ac:dyDescent="0.25">
      <c r="A106" s="22" t="s">
        <v>44</v>
      </c>
      <c r="B106" s="22" t="s">
        <v>9</v>
      </c>
      <c r="C106" s="22" t="s">
        <v>27</v>
      </c>
      <c r="D106" s="21">
        <f t="shared" si="1"/>
        <v>5.9093679999999997</v>
      </c>
      <c r="M106" s="21">
        <v>5909368</v>
      </c>
    </row>
    <row r="107" spans="1:13" x14ac:dyDescent="0.25">
      <c r="A107" s="22" t="s">
        <v>44</v>
      </c>
      <c r="B107" s="22" t="s">
        <v>9</v>
      </c>
      <c r="C107" s="22" t="s">
        <v>28</v>
      </c>
      <c r="D107" s="21">
        <f t="shared" si="1"/>
        <v>5.9093679999999997</v>
      </c>
      <c r="M107" s="21">
        <v>5909368</v>
      </c>
    </row>
    <row r="108" spans="1:13" x14ac:dyDescent="0.25">
      <c r="A108" s="22" t="s">
        <v>44</v>
      </c>
      <c r="B108" s="22" t="s">
        <v>9</v>
      </c>
      <c r="C108" s="22" t="s">
        <v>29</v>
      </c>
      <c r="D108" s="21">
        <f t="shared" si="1"/>
        <v>5.9093679999999997</v>
      </c>
      <c r="M108" s="21">
        <v>5909368</v>
      </c>
    </row>
    <row r="109" spans="1:13" x14ac:dyDescent="0.25">
      <c r="A109" s="22" t="s">
        <v>44</v>
      </c>
      <c r="B109" s="22" t="s">
        <v>9</v>
      </c>
      <c r="C109" s="22" t="s">
        <v>30</v>
      </c>
      <c r="D109" s="21">
        <f t="shared" si="1"/>
        <v>5.9093679999999997</v>
      </c>
      <c r="M109" s="21">
        <v>5909368</v>
      </c>
    </row>
    <row r="110" spans="1:13" x14ac:dyDescent="0.25">
      <c r="A110" s="22" t="s">
        <v>45</v>
      </c>
      <c r="B110" s="22" t="s">
        <v>9</v>
      </c>
      <c r="C110" s="22" t="s">
        <v>19</v>
      </c>
      <c r="D110" s="21">
        <f t="shared" si="1"/>
        <v>0.74018600000000001</v>
      </c>
      <c r="M110" s="21">
        <v>740186</v>
      </c>
    </row>
    <row r="111" spans="1:13" x14ac:dyDescent="0.25">
      <c r="A111" s="22" t="s">
        <v>45</v>
      </c>
      <c r="B111" s="22" t="s">
        <v>9</v>
      </c>
      <c r="C111" s="22" t="s">
        <v>20</v>
      </c>
      <c r="D111" s="21">
        <f t="shared" si="1"/>
        <v>0.74018600000000001</v>
      </c>
      <c r="M111" s="21">
        <v>740186</v>
      </c>
    </row>
    <row r="112" spans="1:13" x14ac:dyDescent="0.25">
      <c r="A112" s="22" t="s">
        <v>45</v>
      </c>
      <c r="B112" s="22" t="s">
        <v>9</v>
      </c>
      <c r="C112" s="22" t="s">
        <v>21</v>
      </c>
      <c r="D112" s="21">
        <f t="shared" si="1"/>
        <v>0.74018600000000001</v>
      </c>
      <c r="M112" s="21">
        <v>740186</v>
      </c>
    </row>
    <row r="113" spans="1:13" x14ac:dyDescent="0.25">
      <c r="A113" s="22" t="s">
        <v>45</v>
      </c>
      <c r="B113" s="22" t="s">
        <v>9</v>
      </c>
      <c r="C113" s="22" t="s">
        <v>22</v>
      </c>
      <c r="D113" s="21">
        <f t="shared" si="1"/>
        <v>0.74018600000000001</v>
      </c>
      <c r="M113" s="21">
        <v>740186</v>
      </c>
    </row>
    <row r="114" spans="1:13" x14ac:dyDescent="0.25">
      <c r="A114" s="22" t="s">
        <v>45</v>
      </c>
      <c r="B114" s="22" t="s">
        <v>9</v>
      </c>
      <c r="C114" s="22" t="s">
        <v>23</v>
      </c>
      <c r="D114" s="21">
        <f t="shared" si="1"/>
        <v>0.74018600000000001</v>
      </c>
      <c r="M114" s="21">
        <v>740186</v>
      </c>
    </row>
    <row r="115" spans="1:13" x14ac:dyDescent="0.25">
      <c r="A115" s="22" t="s">
        <v>45</v>
      </c>
      <c r="B115" s="22" t="s">
        <v>9</v>
      </c>
      <c r="C115" s="22" t="s">
        <v>24</v>
      </c>
      <c r="D115" s="21">
        <f t="shared" si="1"/>
        <v>0.74018600000000001</v>
      </c>
      <c r="M115" s="21">
        <v>740186</v>
      </c>
    </row>
    <row r="116" spans="1:13" x14ac:dyDescent="0.25">
      <c r="A116" s="22" t="s">
        <v>45</v>
      </c>
      <c r="B116" s="22" t="s">
        <v>9</v>
      </c>
      <c r="C116" s="22" t="s">
        <v>25</v>
      </c>
      <c r="D116" s="21">
        <f t="shared" si="1"/>
        <v>0.74018600000000001</v>
      </c>
      <c r="M116" s="21">
        <v>740186</v>
      </c>
    </row>
    <row r="117" spans="1:13" x14ac:dyDescent="0.25">
      <c r="A117" s="22" t="s">
        <v>45</v>
      </c>
      <c r="B117" s="22" t="s">
        <v>9</v>
      </c>
      <c r="C117" s="22" t="s">
        <v>26</v>
      </c>
      <c r="D117" s="21">
        <f t="shared" si="1"/>
        <v>0.74018600000000001</v>
      </c>
      <c r="M117" s="21">
        <v>740186</v>
      </c>
    </row>
    <row r="118" spans="1:13" x14ac:dyDescent="0.25">
      <c r="A118" s="22" t="s">
        <v>45</v>
      </c>
      <c r="B118" s="22" t="s">
        <v>9</v>
      </c>
      <c r="C118" s="22" t="s">
        <v>27</v>
      </c>
      <c r="D118" s="21">
        <f t="shared" si="1"/>
        <v>0.74018600000000001</v>
      </c>
      <c r="M118" s="21">
        <v>740186</v>
      </c>
    </row>
    <row r="119" spans="1:13" x14ac:dyDescent="0.25">
      <c r="A119" s="22" t="s">
        <v>45</v>
      </c>
      <c r="B119" s="22" t="s">
        <v>9</v>
      </c>
      <c r="C119" s="22" t="s">
        <v>28</v>
      </c>
      <c r="D119" s="21">
        <f t="shared" si="1"/>
        <v>0.74018600000000001</v>
      </c>
      <c r="M119" s="21">
        <v>740186</v>
      </c>
    </row>
    <row r="120" spans="1:13" x14ac:dyDescent="0.25">
      <c r="A120" s="22" t="s">
        <v>45</v>
      </c>
      <c r="B120" s="22" t="s">
        <v>9</v>
      </c>
      <c r="C120" s="22" t="s">
        <v>29</v>
      </c>
      <c r="D120" s="21">
        <f t="shared" si="1"/>
        <v>0.74018600000000001</v>
      </c>
      <c r="M120" s="21">
        <v>740186</v>
      </c>
    </row>
    <row r="121" spans="1:13" x14ac:dyDescent="0.25">
      <c r="A121" s="22" t="s">
        <v>45</v>
      </c>
      <c r="B121" s="22" t="s">
        <v>9</v>
      </c>
      <c r="C121" s="22" t="s">
        <v>30</v>
      </c>
      <c r="D121" s="21">
        <f t="shared" si="1"/>
        <v>0.74018600000000001</v>
      </c>
      <c r="M121" s="21">
        <v>740186</v>
      </c>
    </row>
    <row r="122" spans="1:13" x14ac:dyDescent="0.25">
      <c r="A122" s="22" t="s">
        <v>9</v>
      </c>
      <c r="B122" s="22" t="s">
        <v>46</v>
      </c>
      <c r="C122" s="22" t="s">
        <v>19</v>
      </c>
      <c r="D122" s="21">
        <f t="shared" si="1"/>
        <v>2.2245020000000002</v>
      </c>
      <c r="M122" s="21">
        <v>2224502</v>
      </c>
    </row>
    <row r="123" spans="1:13" x14ac:dyDescent="0.25">
      <c r="A123" s="22" t="s">
        <v>9</v>
      </c>
      <c r="B123" s="22" t="s">
        <v>46</v>
      </c>
      <c r="C123" s="22" t="s">
        <v>20</v>
      </c>
      <c r="D123" s="21">
        <f t="shared" si="1"/>
        <v>2.2245020000000002</v>
      </c>
      <c r="M123" s="21">
        <v>2224502</v>
      </c>
    </row>
    <row r="124" spans="1:13" x14ac:dyDescent="0.25">
      <c r="A124" s="22" t="s">
        <v>9</v>
      </c>
      <c r="B124" s="22" t="s">
        <v>46</v>
      </c>
      <c r="C124" s="22" t="s">
        <v>21</v>
      </c>
      <c r="D124" s="21">
        <f t="shared" si="1"/>
        <v>2.2245020000000002</v>
      </c>
      <c r="M124" s="21">
        <v>2224502</v>
      </c>
    </row>
    <row r="125" spans="1:13" x14ac:dyDescent="0.25">
      <c r="A125" s="22" t="s">
        <v>9</v>
      </c>
      <c r="B125" s="22" t="s">
        <v>46</v>
      </c>
      <c r="C125" s="22" t="s">
        <v>22</v>
      </c>
      <c r="D125" s="21">
        <f t="shared" si="1"/>
        <v>2.2245020000000002</v>
      </c>
      <c r="M125" s="21">
        <v>2224502</v>
      </c>
    </row>
    <row r="126" spans="1:13" x14ac:dyDescent="0.25">
      <c r="A126" s="22" t="s">
        <v>9</v>
      </c>
      <c r="B126" s="22" t="s">
        <v>46</v>
      </c>
      <c r="C126" s="22" t="s">
        <v>23</v>
      </c>
      <c r="D126" s="21">
        <f t="shared" si="1"/>
        <v>2.2245020000000002</v>
      </c>
      <c r="M126" s="21">
        <v>2224502</v>
      </c>
    </row>
    <row r="127" spans="1:13" x14ac:dyDescent="0.25">
      <c r="A127" s="22" t="s">
        <v>9</v>
      </c>
      <c r="B127" s="22" t="s">
        <v>46</v>
      </c>
      <c r="C127" s="22" t="s">
        <v>24</v>
      </c>
      <c r="D127" s="21">
        <f t="shared" si="1"/>
        <v>2.2245020000000002</v>
      </c>
      <c r="M127" s="21">
        <v>2224502</v>
      </c>
    </row>
    <row r="128" spans="1:13" x14ac:dyDescent="0.25">
      <c r="A128" s="22" t="s">
        <v>9</v>
      </c>
      <c r="B128" s="22" t="s">
        <v>46</v>
      </c>
      <c r="C128" s="22" t="s">
        <v>25</v>
      </c>
      <c r="D128" s="21">
        <f t="shared" si="1"/>
        <v>2.2245020000000002</v>
      </c>
      <c r="M128" s="21">
        <v>2224502</v>
      </c>
    </row>
    <row r="129" spans="1:13" x14ac:dyDescent="0.25">
      <c r="A129" s="22" t="s">
        <v>9</v>
      </c>
      <c r="B129" s="22" t="s">
        <v>46</v>
      </c>
      <c r="C129" s="22" t="s">
        <v>26</v>
      </c>
      <c r="D129" s="21">
        <f t="shared" si="1"/>
        <v>2.2245020000000002</v>
      </c>
      <c r="M129" s="21">
        <v>2224502</v>
      </c>
    </row>
    <row r="130" spans="1:13" x14ac:dyDescent="0.25">
      <c r="A130" s="22" t="s">
        <v>9</v>
      </c>
      <c r="B130" s="22" t="s">
        <v>46</v>
      </c>
      <c r="C130" s="22" t="s">
        <v>27</v>
      </c>
      <c r="D130" s="21">
        <f t="shared" si="1"/>
        <v>2.2245020000000002</v>
      </c>
      <c r="M130" s="21">
        <v>2224502</v>
      </c>
    </row>
    <row r="131" spans="1:13" x14ac:dyDescent="0.25">
      <c r="A131" s="22" t="s">
        <v>9</v>
      </c>
      <c r="B131" s="22" t="s">
        <v>46</v>
      </c>
      <c r="C131" s="22" t="s">
        <v>28</v>
      </c>
      <c r="D131" s="21">
        <f t="shared" ref="D131:D194" si="2">M131/1000000</f>
        <v>2.2245020000000002</v>
      </c>
      <c r="M131" s="21">
        <v>2224502</v>
      </c>
    </row>
    <row r="132" spans="1:13" x14ac:dyDescent="0.25">
      <c r="A132" s="22" t="s">
        <v>9</v>
      </c>
      <c r="B132" s="22" t="s">
        <v>46</v>
      </c>
      <c r="C132" s="22" t="s">
        <v>29</v>
      </c>
      <c r="D132" s="21">
        <f t="shared" si="2"/>
        <v>2.2245020000000002</v>
      </c>
      <c r="M132" s="21">
        <v>2224502</v>
      </c>
    </row>
    <row r="133" spans="1:13" x14ac:dyDescent="0.25">
      <c r="A133" s="22" t="s">
        <v>9</v>
      </c>
      <c r="B133" s="22" t="s">
        <v>46</v>
      </c>
      <c r="C133" s="22" t="s">
        <v>30</v>
      </c>
      <c r="D133" s="21">
        <f t="shared" si="2"/>
        <v>2.2245020000000002</v>
      </c>
      <c r="M133" s="21">
        <v>2224502</v>
      </c>
    </row>
    <row r="134" spans="1:13" x14ac:dyDescent="0.25">
      <c r="A134" s="22" t="s">
        <v>55</v>
      </c>
      <c r="B134" s="22" t="s">
        <v>54</v>
      </c>
      <c r="C134" s="22" t="s">
        <v>19</v>
      </c>
      <c r="D134" s="21">
        <f t="shared" si="2"/>
        <v>0.47776800000000003</v>
      </c>
      <c r="M134" s="21">
        <v>477768</v>
      </c>
    </row>
    <row r="135" spans="1:13" x14ac:dyDescent="0.25">
      <c r="A135" s="22" t="s">
        <v>55</v>
      </c>
      <c r="B135" s="22" t="s">
        <v>54</v>
      </c>
      <c r="C135" s="22" t="s">
        <v>20</v>
      </c>
      <c r="D135" s="21">
        <f t="shared" si="2"/>
        <v>0.47776800000000003</v>
      </c>
      <c r="M135" s="21">
        <v>477768</v>
      </c>
    </row>
    <row r="136" spans="1:13" x14ac:dyDescent="0.25">
      <c r="A136" s="22" t="s">
        <v>55</v>
      </c>
      <c r="B136" s="22" t="s">
        <v>54</v>
      </c>
      <c r="C136" s="22" t="s">
        <v>21</v>
      </c>
      <c r="D136" s="21">
        <f t="shared" si="2"/>
        <v>0.47776800000000003</v>
      </c>
      <c r="M136" s="21">
        <v>477768</v>
      </c>
    </row>
    <row r="137" spans="1:13" x14ac:dyDescent="0.25">
      <c r="A137" s="22" t="s">
        <v>55</v>
      </c>
      <c r="B137" s="22" t="s">
        <v>54</v>
      </c>
      <c r="C137" s="22" t="s">
        <v>22</v>
      </c>
      <c r="D137" s="21">
        <f t="shared" si="2"/>
        <v>0.47776800000000003</v>
      </c>
      <c r="M137" s="21">
        <v>477768</v>
      </c>
    </row>
    <row r="138" spans="1:13" x14ac:dyDescent="0.25">
      <c r="A138" s="22" t="s">
        <v>55</v>
      </c>
      <c r="B138" s="22" t="s">
        <v>54</v>
      </c>
      <c r="C138" s="22" t="s">
        <v>23</v>
      </c>
      <c r="D138" s="21">
        <f t="shared" si="2"/>
        <v>0.47776800000000003</v>
      </c>
      <c r="M138" s="21">
        <v>477768</v>
      </c>
    </row>
    <row r="139" spans="1:13" x14ac:dyDescent="0.25">
      <c r="A139" s="22" t="s">
        <v>55</v>
      </c>
      <c r="B139" s="22" t="s">
        <v>54</v>
      </c>
      <c r="C139" s="22" t="s">
        <v>24</v>
      </c>
      <c r="D139" s="21">
        <f t="shared" si="2"/>
        <v>0.47776800000000003</v>
      </c>
      <c r="M139" s="21">
        <v>477768</v>
      </c>
    </row>
    <row r="140" spans="1:13" x14ac:dyDescent="0.25">
      <c r="A140" s="22" t="s">
        <v>55</v>
      </c>
      <c r="B140" s="22" t="s">
        <v>54</v>
      </c>
      <c r="C140" s="22" t="s">
        <v>25</v>
      </c>
      <c r="D140" s="21">
        <f t="shared" si="2"/>
        <v>0.47776800000000003</v>
      </c>
      <c r="M140" s="21">
        <v>477768</v>
      </c>
    </row>
    <row r="141" spans="1:13" x14ac:dyDescent="0.25">
      <c r="A141" s="22" t="s">
        <v>55</v>
      </c>
      <c r="B141" s="22" t="s">
        <v>54</v>
      </c>
      <c r="C141" s="22" t="s">
        <v>26</v>
      </c>
      <c r="D141" s="21">
        <f t="shared" si="2"/>
        <v>0.47776800000000003</v>
      </c>
      <c r="M141" s="21">
        <v>477768</v>
      </c>
    </row>
    <row r="142" spans="1:13" x14ac:dyDescent="0.25">
      <c r="A142" s="22" t="s">
        <v>55</v>
      </c>
      <c r="B142" s="22" t="s">
        <v>54</v>
      </c>
      <c r="C142" s="22" t="s">
        <v>27</v>
      </c>
      <c r="D142" s="21">
        <f t="shared" si="2"/>
        <v>0.47776800000000003</v>
      </c>
      <c r="M142" s="21">
        <v>477768</v>
      </c>
    </row>
    <row r="143" spans="1:13" x14ac:dyDescent="0.25">
      <c r="A143" s="22" t="s">
        <v>55</v>
      </c>
      <c r="B143" s="22" t="s">
        <v>54</v>
      </c>
      <c r="C143" s="22" t="s">
        <v>28</v>
      </c>
      <c r="D143" s="21">
        <f t="shared" si="2"/>
        <v>0.47776800000000003</v>
      </c>
      <c r="M143" s="21">
        <v>477768</v>
      </c>
    </row>
    <row r="144" spans="1:13" x14ac:dyDescent="0.25">
      <c r="A144" s="22" t="s">
        <v>55</v>
      </c>
      <c r="B144" s="22" t="s">
        <v>54</v>
      </c>
      <c r="C144" s="22" t="s">
        <v>29</v>
      </c>
      <c r="D144" s="21">
        <f t="shared" si="2"/>
        <v>0.47776800000000003</v>
      </c>
      <c r="M144" s="21">
        <v>477768</v>
      </c>
    </row>
    <row r="145" spans="1:13" x14ac:dyDescent="0.25">
      <c r="A145" s="22" t="s">
        <v>55</v>
      </c>
      <c r="B145" s="22" t="s">
        <v>54</v>
      </c>
      <c r="C145" s="22" t="s">
        <v>30</v>
      </c>
      <c r="D145" s="21">
        <f t="shared" si="2"/>
        <v>0.47776800000000003</v>
      </c>
      <c r="M145" s="21">
        <v>477768</v>
      </c>
    </row>
    <row r="146" spans="1:13" x14ac:dyDescent="0.25">
      <c r="A146" s="22" t="s">
        <v>54</v>
      </c>
      <c r="B146" s="22" t="s">
        <v>50</v>
      </c>
      <c r="C146" s="22" t="s">
        <v>19</v>
      </c>
      <c r="D146" s="21">
        <f t="shared" si="2"/>
        <v>1.160083</v>
      </c>
      <c r="M146" s="21">
        <v>1160083</v>
      </c>
    </row>
    <row r="147" spans="1:13" x14ac:dyDescent="0.25">
      <c r="A147" s="22" t="s">
        <v>54</v>
      </c>
      <c r="B147" s="22" t="s">
        <v>50</v>
      </c>
      <c r="C147" s="22" t="s">
        <v>20</v>
      </c>
      <c r="D147" s="21">
        <f t="shared" si="2"/>
        <v>1.160083</v>
      </c>
      <c r="M147" s="21">
        <v>1160083</v>
      </c>
    </row>
    <row r="148" spans="1:13" x14ac:dyDescent="0.25">
      <c r="A148" s="22" t="s">
        <v>54</v>
      </c>
      <c r="B148" s="22" t="s">
        <v>50</v>
      </c>
      <c r="C148" s="22" t="s">
        <v>21</v>
      </c>
      <c r="D148" s="21">
        <f t="shared" si="2"/>
        <v>1.160083</v>
      </c>
      <c r="M148" s="21">
        <v>1160083</v>
      </c>
    </row>
    <row r="149" spans="1:13" x14ac:dyDescent="0.25">
      <c r="A149" s="22" t="s">
        <v>54</v>
      </c>
      <c r="B149" s="22" t="s">
        <v>50</v>
      </c>
      <c r="C149" s="22" t="s">
        <v>22</v>
      </c>
      <c r="D149" s="21">
        <f t="shared" si="2"/>
        <v>1.160083</v>
      </c>
      <c r="M149" s="21">
        <v>1160083</v>
      </c>
    </row>
    <row r="150" spans="1:13" x14ac:dyDescent="0.25">
      <c r="A150" s="22" t="s">
        <v>54</v>
      </c>
      <c r="B150" s="22" t="s">
        <v>50</v>
      </c>
      <c r="C150" s="22" t="s">
        <v>23</v>
      </c>
      <c r="D150" s="21">
        <f t="shared" si="2"/>
        <v>1.160083</v>
      </c>
      <c r="M150" s="21">
        <v>1160083</v>
      </c>
    </row>
    <row r="151" spans="1:13" x14ac:dyDescent="0.25">
      <c r="A151" s="22" t="s">
        <v>54</v>
      </c>
      <c r="B151" s="22" t="s">
        <v>50</v>
      </c>
      <c r="C151" s="22" t="s">
        <v>24</v>
      </c>
      <c r="D151" s="21">
        <f t="shared" si="2"/>
        <v>1.160083</v>
      </c>
      <c r="M151" s="21">
        <v>1160083</v>
      </c>
    </row>
    <row r="152" spans="1:13" x14ac:dyDescent="0.25">
      <c r="A152" s="22" t="s">
        <v>54</v>
      </c>
      <c r="B152" s="22" t="s">
        <v>50</v>
      </c>
      <c r="C152" s="22" t="s">
        <v>25</v>
      </c>
      <c r="D152" s="21">
        <f t="shared" si="2"/>
        <v>1.160083</v>
      </c>
      <c r="M152" s="21">
        <v>1160083</v>
      </c>
    </row>
    <row r="153" spans="1:13" x14ac:dyDescent="0.25">
      <c r="A153" s="22" t="s">
        <v>54</v>
      </c>
      <c r="B153" s="22" t="s">
        <v>50</v>
      </c>
      <c r="C153" s="22" t="s">
        <v>26</v>
      </c>
      <c r="D153" s="21">
        <f t="shared" si="2"/>
        <v>1.160083</v>
      </c>
      <c r="M153" s="21">
        <v>1160083</v>
      </c>
    </row>
    <row r="154" spans="1:13" x14ac:dyDescent="0.25">
      <c r="A154" s="22" t="s">
        <v>54</v>
      </c>
      <c r="B154" s="22" t="s">
        <v>50</v>
      </c>
      <c r="C154" s="22" t="s">
        <v>27</v>
      </c>
      <c r="D154" s="21">
        <f t="shared" si="2"/>
        <v>1.160083</v>
      </c>
      <c r="M154" s="21">
        <v>1160083</v>
      </c>
    </row>
    <row r="155" spans="1:13" x14ac:dyDescent="0.25">
      <c r="A155" s="22" t="s">
        <v>54</v>
      </c>
      <c r="B155" s="22" t="s">
        <v>50</v>
      </c>
      <c r="C155" s="22" t="s">
        <v>28</v>
      </c>
      <c r="D155" s="21">
        <f t="shared" si="2"/>
        <v>1.160083</v>
      </c>
      <c r="M155" s="21">
        <v>1160083</v>
      </c>
    </row>
    <row r="156" spans="1:13" x14ac:dyDescent="0.25">
      <c r="A156" s="22" t="s">
        <v>54</v>
      </c>
      <c r="B156" s="22" t="s">
        <v>50</v>
      </c>
      <c r="C156" s="22" t="s">
        <v>29</v>
      </c>
      <c r="D156" s="21">
        <f t="shared" si="2"/>
        <v>1.160083</v>
      </c>
      <c r="M156" s="21">
        <v>1160083</v>
      </c>
    </row>
    <row r="157" spans="1:13" x14ac:dyDescent="0.25">
      <c r="A157" s="22" t="s">
        <v>54</v>
      </c>
      <c r="B157" s="22" t="s">
        <v>50</v>
      </c>
      <c r="C157" s="22" t="s">
        <v>30</v>
      </c>
      <c r="D157" s="21">
        <f t="shared" si="2"/>
        <v>1.160083</v>
      </c>
      <c r="M157" s="21">
        <v>1160083</v>
      </c>
    </row>
    <row r="158" spans="1:13" x14ac:dyDescent="0.25">
      <c r="A158" s="22" t="s">
        <v>56</v>
      </c>
      <c r="B158" s="22" t="s">
        <v>10</v>
      </c>
      <c r="C158" s="22" t="s">
        <v>19</v>
      </c>
      <c r="D158" s="21">
        <f t="shared" si="2"/>
        <v>1.6566050000000001</v>
      </c>
      <c r="M158" s="21">
        <v>1656605</v>
      </c>
    </row>
    <row r="159" spans="1:13" x14ac:dyDescent="0.25">
      <c r="A159" s="22" t="s">
        <v>56</v>
      </c>
      <c r="B159" s="22" t="s">
        <v>10</v>
      </c>
      <c r="C159" s="22" t="s">
        <v>20</v>
      </c>
      <c r="D159" s="21">
        <f t="shared" si="2"/>
        <v>1.6566050000000001</v>
      </c>
      <c r="M159" s="21">
        <v>1656605</v>
      </c>
    </row>
    <row r="160" spans="1:13" x14ac:dyDescent="0.25">
      <c r="A160" s="22" t="s">
        <v>56</v>
      </c>
      <c r="B160" s="22" t="s">
        <v>10</v>
      </c>
      <c r="C160" s="22" t="s">
        <v>21</v>
      </c>
      <c r="D160" s="21">
        <f t="shared" si="2"/>
        <v>1.6566050000000001</v>
      </c>
      <c r="M160" s="21">
        <v>1656605</v>
      </c>
    </row>
    <row r="161" spans="1:13" x14ac:dyDescent="0.25">
      <c r="A161" s="22" t="s">
        <v>56</v>
      </c>
      <c r="B161" s="22" t="s">
        <v>10</v>
      </c>
      <c r="C161" s="22" t="s">
        <v>22</v>
      </c>
      <c r="D161" s="21">
        <f t="shared" si="2"/>
        <v>1.6566050000000001</v>
      </c>
      <c r="M161" s="21">
        <v>1656605</v>
      </c>
    </row>
    <row r="162" spans="1:13" x14ac:dyDescent="0.25">
      <c r="A162" s="22" t="s">
        <v>56</v>
      </c>
      <c r="B162" s="22" t="s">
        <v>10</v>
      </c>
      <c r="C162" s="22" t="s">
        <v>23</v>
      </c>
      <c r="D162" s="21">
        <f t="shared" si="2"/>
        <v>1.6566050000000001</v>
      </c>
      <c r="M162" s="21">
        <v>1656605</v>
      </c>
    </row>
    <row r="163" spans="1:13" x14ac:dyDescent="0.25">
      <c r="A163" s="22" t="s">
        <v>56</v>
      </c>
      <c r="B163" s="22" t="s">
        <v>10</v>
      </c>
      <c r="C163" s="22" t="s">
        <v>24</v>
      </c>
      <c r="D163" s="21">
        <f t="shared" si="2"/>
        <v>1.6566050000000001</v>
      </c>
      <c r="M163" s="21">
        <v>1656605</v>
      </c>
    </row>
    <row r="164" spans="1:13" x14ac:dyDescent="0.25">
      <c r="A164" s="22" t="s">
        <v>56</v>
      </c>
      <c r="B164" s="22" t="s">
        <v>10</v>
      </c>
      <c r="C164" s="22" t="s">
        <v>25</v>
      </c>
      <c r="D164" s="21">
        <f t="shared" si="2"/>
        <v>1.6566050000000001</v>
      </c>
      <c r="M164" s="21">
        <v>1656605</v>
      </c>
    </row>
    <row r="165" spans="1:13" x14ac:dyDescent="0.25">
      <c r="A165" s="22" t="s">
        <v>56</v>
      </c>
      <c r="B165" s="22" t="s">
        <v>10</v>
      </c>
      <c r="C165" s="22" t="s">
        <v>26</v>
      </c>
      <c r="D165" s="21">
        <f t="shared" si="2"/>
        <v>1.6566050000000001</v>
      </c>
      <c r="M165" s="21">
        <v>1656605</v>
      </c>
    </row>
    <row r="166" spans="1:13" x14ac:dyDescent="0.25">
      <c r="A166" s="22" t="s">
        <v>56</v>
      </c>
      <c r="B166" s="22" t="s">
        <v>10</v>
      </c>
      <c r="C166" s="22" t="s">
        <v>27</v>
      </c>
      <c r="D166" s="21">
        <f t="shared" si="2"/>
        <v>1.6566050000000001</v>
      </c>
      <c r="M166" s="21">
        <v>1656605</v>
      </c>
    </row>
    <row r="167" spans="1:13" x14ac:dyDescent="0.25">
      <c r="A167" s="22" t="s">
        <v>56</v>
      </c>
      <c r="B167" s="22" t="s">
        <v>10</v>
      </c>
      <c r="C167" s="22" t="s">
        <v>28</v>
      </c>
      <c r="D167" s="21">
        <f t="shared" si="2"/>
        <v>1.6566050000000001</v>
      </c>
      <c r="M167" s="21">
        <v>1656605</v>
      </c>
    </row>
    <row r="168" spans="1:13" x14ac:dyDescent="0.25">
      <c r="A168" s="22" t="s">
        <v>56</v>
      </c>
      <c r="B168" s="22" t="s">
        <v>10</v>
      </c>
      <c r="C168" s="22" t="s">
        <v>29</v>
      </c>
      <c r="D168" s="21">
        <f t="shared" si="2"/>
        <v>1.6566050000000001</v>
      </c>
      <c r="M168" s="21">
        <v>1656605</v>
      </c>
    </row>
    <row r="169" spans="1:13" x14ac:dyDescent="0.25">
      <c r="A169" s="22" t="s">
        <v>56</v>
      </c>
      <c r="B169" s="22" t="s">
        <v>10</v>
      </c>
      <c r="C169" s="22" t="s">
        <v>30</v>
      </c>
      <c r="D169" s="21">
        <f t="shared" si="2"/>
        <v>1.6566050000000001</v>
      </c>
      <c r="M169" s="21">
        <v>1656605</v>
      </c>
    </row>
    <row r="170" spans="1:13" x14ac:dyDescent="0.25">
      <c r="A170" s="22" t="s">
        <v>10</v>
      </c>
      <c r="B170" s="22" t="s">
        <v>49</v>
      </c>
      <c r="C170" s="22" t="s">
        <v>19</v>
      </c>
      <c r="D170" s="21">
        <f t="shared" si="2"/>
        <v>5.4212129999999998</v>
      </c>
      <c r="M170" s="21">
        <v>5421213</v>
      </c>
    </row>
    <row r="171" spans="1:13" x14ac:dyDescent="0.25">
      <c r="A171" s="22" t="s">
        <v>10</v>
      </c>
      <c r="B171" s="22" t="s">
        <v>49</v>
      </c>
      <c r="C171" s="22" t="s">
        <v>20</v>
      </c>
      <c r="D171" s="21">
        <f t="shared" si="2"/>
        <v>5.4212129999999998</v>
      </c>
      <c r="M171" s="21">
        <v>5421213</v>
      </c>
    </row>
    <row r="172" spans="1:13" x14ac:dyDescent="0.25">
      <c r="A172" s="22" t="s">
        <v>10</v>
      </c>
      <c r="B172" s="22" t="s">
        <v>49</v>
      </c>
      <c r="C172" s="22" t="s">
        <v>21</v>
      </c>
      <c r="D172" s="21">
        <f t="shared" si="2"/>
        <v>5.4212129999999998</v>
      </c>
      <c r="M172" s="21">
        <v>5421213</v>
      </c>
    </row>
    <row r="173" spans="1:13" x14ac:dyDescent="0.25">
      <c r="A173" s="22" t="s">
        <v>10</v>
      </c>
      <c r="B173" s="22" t="s">
        <v>49</v>
      </c>
      <c r="C173" s="22" t="s">
        <v>22</v>
      </c>
      <c r="D173" s="21">
        <f t="shared" si="2"/>
        <v>5.4212129999999998</v>
      </c>
      <c r="M173" s="21">
        <v>5421213</v>
      </c>
    </row>
    <row r="174" spans="1:13" x14ac:dyDescent="0.25">
      <c r="A174" s="22" t="s">
        <v>10</v>
      </c>
      <c r="B174" s="22" t="s">
        <v>49</v>
      </c>
      <c r="C174" s="22" t="s">
        <v>23</v>
      </c>
      <c r="D174" s="21">
        <f t="shared" si="2"/>
        <v>5.4212129999999998</v>
      </c>
      <c r="M174" s="21">
        <v>5421213</v>
      </c>
    </row>
    <row r="175" spans="1:13" x14ac:dyDescent="0.25">
      <c r="A175" s="22" t="s">
        <v>10</v>
      </c>
      <c r="B175" s="22" t="s">
        <v>49</v>
      </c>
      <c r="C175" s="22" t="s">
        <v>24</v>
      </c>
      <c r="D175" s="21">
        <f t="shared" si="2"/>
        <v>5.4212129999999998</v>
      </c>
      <c r="M175" s="21">
        <v>5421213</v>
      </c>
    </row>
    <row r="176" spans="1:13" x14ac:dyDescent="0.25">
      <c r="A176" s="22" t="s">
        <v>10</v>
      </c>
      <c r="B176" s="22" t="s">
        <v>49</v>
      </c>
      <c r="C176" s="22" t="s">
        <v>25</v>
      </c>
      <c r="D176" s="21">
        <f t="shared" si="2"/>
        <v>5.4212129999999998</v>
      </c>
      <c r="M176" s="21">
        <v>5421213</v>
      </c>
    </row>
    <row r="177" spans="1:13" x14ac:dyDescent="0.25">
      <c r="A177" s="22" t="s">
        <v>10</v>
      </c>
      <c r="B177" s="22" t="s">
        <v>49</v>
      </c>
      <c r="C177" s="22" t="s">
        <v>26</v>
      </c>
      <c r="D177" s="21">
        <f t="shared" si="2"/>
        <v>5.4212129999999998</v>
      </c>
      <c r="M177" s="21">
        <v>5421213</v>
      </c>
    </row>
    <row r="178" spans="1:13" x14ac:dyDescent="0.25">
      <c r="A178" s="22" t="s">
        <v>10</v>
      </c>
      <c r="B178" s="22" t="s">
        <v>49</v>
      </c>
      <c r="C178" s="22" t="s">
        <v>27</v>
      </c>
      <c r="D178" s="21">
        <f t="shared" si="2"/>
        <v>5.4212129999999998</v>
      </c>
      <c r="M178" s="21">
        <v>5421213</v>
      </c>
    </row>
    <row r="179" spans="1:13" x14ac:dyDescent="0.25">
      <c r="A179" s="22" t="s">
        <v>10</v>
      </c>
      <c r="B179" s="22" t="s">
        <v>49</v>
      </c>
      <c r="C179" s="22" t="s">
        <v>28</v>
      </c>
      <c r="D179" s="21">
        <f t="shared" si="2"/>
        <v>5.4212129999999998</v>
      </c>
      <c r="M179" s="21">
        <v>5421213</v>
      </c>
    </row>
    <row r="180" spans="1:13" x14ac:dyDescent="0.25">
      <c r="A180" s="22" t="s">
        <v>10</v>
      </c>
      <c r="B180" s="22" t="s">
        <v>49</v>
      </c>
      <c r="C180" s="22" t="s">
        <v>29</v>
      </c>
      <c r="D180" s="21">
        <f t="shared" si="2"/>
        <v>5.4212129999999998</v>
      </c>
      <c r="M180" s="21">
        <v>5421213</v>
      </c>
    </row>
    <row r="181" spans="1:13" x14ac:dyDescent="0.25">
      <c r="A181" s="22" t="s">
        <v>10</v>
      </c>
      <c r="B181" s="22" t="s">
        <v>49</v>
      </c>
      <c r="C181" s="22" t="s">
        <v>30</v>
      </c>
      <c r="D181" s="21">
        <f t="shared" si="2"/>
        <v>5.4212129999999998</v>
      </c>
      <c r="M181" s="21">
        <v>5421213</v>
      </c>
    </row>
    <row r="182" spans="1:13" x14ac:dyDescent="0.25">
      <c r="A182" s="22" t="s">
        <v>49</v>
      </c>
      <c r="B182" s="22" t="s">
        <v>34</v>
      </c>
      <c r="C182" s="22" t="s">
        <v>19</v>
      </c>
      <c r="D182" s="21">
        <f t="shared" si="2"/>
        <v>1.1869970000000001</v>
      </c>
      <c r="M182" s="21">
        <v>1186997</v>
      </c>
    </row>
    <row r="183" spans="1:13" x14ac:dyDescent="0.25">
      <c r="A183" s="22" t="s">
        <v>49</v>
      </c>
      <c r="B183" s="22" t="s">
        <v>34</v>
      </c>
      <c r="C183" s="22" t="s">
        <v>20</v>
      </c>
      <c r="D183" s="21">
        <f t="shared" si="2"/>
        <v>1.1869970000000001</v>
      </c>
      <c r="M183" s="21">
        <v>1186997</v>
      </c>
    </row>
    <row r="184" spans="1:13" x14ac:dyDescent="0.25">
      <c r="A184" s="22" t="s">
        <v>49</v>
      </c>
      <c r="B184" s="22" t="s">
        <v>34</v>
      </c>
      <c r="C184" s="22" t="s">
        <v>21</v>
      </c>
      <c r="D184" s="21">
        <f t="shared" si="2"/>
        <v>1.1869970000000001</v>
      </c>
      <c r="M184" s="21">
        <v>1186997</v>
      </c>
    </row>
    <row r="185" spans="1:13" x14ac:dyDescent="0.25">
      <c r="A185" s="22" t="s">
        <v>49</v>
      </c>
      <c r="B185" s="22" t="s">
        <v>34</v>
      </c>
      <c r="C185" s="22" t="s">
        <v>22</v>
      </c>
      <c r="D185" s="21">
        <f t="shared" si="2"/>
        <v>1.1869970000000001</v>
      </c>
      <c r="M185" s="21">
        <v>1186997</v>
      </c>
    </row>
    <row r="186" spans="1:13" x14ac:dyDescent="0.25">
      <c r="A186" s="22" t="s">
        <v>49</v>
      </c>
      <c r="B186" s="22" t="s">
        <v>34</v>
      </c>
      <c r="C186" s="22" t="s">
        <v>23</v>
      </c>
      <c r="D186" s="21">
        <f t="shared" si="2"/>
        <v>1.1869970000000001</v>
      </c>
      <c r="M186" s="21">
        <v>1186997</v>
      </c>
    </row>
    <row r="187" spans="1:13" x14ac:dyDescent="0.25">
      <c r="A187" s="22" t="s">
        <v>49</v>
      </c>
      <c r="B187" s="22" t="s">
        <v>34</v>
      </c>
      <c r="C187" s="22" t="s">
        <v>24</v>
      </c>
      <c r="D187" s="21">
        <f t="shared" si="2"/>
        <v>1.1869970000000001</v>
      </c>
      <c r="M187" s="21">
        <v>1186997</v>
      </c>
    </row>
    <row r="188" spans="1:13" x14ac:dyDescent="0.25">
      <c r="A188" s="22" t="s">
        <v>49</v>
      </c>
      <c r="B188" s="22" t="s">
        <v>34</v>
      </c>
      <c r="C188" s="22" t="s">
        <v>25</v>
      </c>
      <c r="D188" s="21">
        <f t="shared" si="2"/>
        <v>1.1869970000000001</v>
      </c>
      <c r="M188" s="21">
        <v>1186997</v>
      </c>
    </row>
    <row r="189" spans="1:13" x14ac:dyDescent="0.25">
      <c r="A189" s="22" t="s">
        <v>49</v>
      </c>
      <c r="B189" s="22" t="s">
        <v>34</v>
      </c>
      <c r="C189" s="22" t="s">
        <v>26</v>
      </c>
      <c r="D189" s="21">
        <f t="shared" si="2"/>
        <v>1.1869970000000001</v>
      </c>
      <c r="M189" s="21">
        <v>1186997</v>
      </c>
    </row>
    <row r="190" spans="1:13" x14ac:dyDescent="0.25">
      <c r="A190" s="22" t="s">
        <v>49</v>
      </c>
      <c r="B190" s="22" t="s">
        <v>34</v>
      </c>
      <c r="C190" s="22" t="s">
        <v>27</v>
      </c>
      <c r="D190" s="21">
        <f t="shared" si="2"/>
        <v>1.1869970000000001</v>
      </c>
      <c r="M190" s="21">
        <v>1186997</v>
      </c>
    </row>
    <row r="191" spans="1:13" x14ac:dyDescent="0.25">
      <c r="A191" s="22" t="s">
        <v>49</v>
      </c>
      <c r="B191" s="22" t="s">
        <v>34</v>
      </c>
      <c r="C191" s="22" t="s">
        <v>28</v>
      </c>
      <c r="D191" s="21">
        <f t="shared" si="2"/>
        <v>1.1869970000000001</v>
      </c>
      <c r="M191" s="21">
        <v>1186997</v>
      </c>
    </row>
    <row r="192" spans="1:13" x14ac:dyDescent="0.25">
      <c r="A192" s="22" t="s">
        <v>49</v>
      </c>
      <c r="B192" s="22" t="s">
        <v>34</v>
      </c>
      <c r="C192" s="22" t="s">
        <v>29</v>
      </c>
      <c r="D192" s="21">
        <f t="shared" si="2"/>
        <v>1.1869970000000001</v>
      </c>
      <c r="M192" s="21">
        <v>1186997</v>
      </c>
    </row>
    <row r="193" spans="1:13" x14ac:dyDescent="0.25">
      <c r="A193" s="22" t="s">
        <v>49</v>
      </c>
      <c r="B193" s="22" t="s">
        <v>34</v>
      </c>
      <c r="C193" s="22" t="s">
        <v>30</v>
      </c>
      <c r="D193" s="21">
        <f t="shared" si="2"/>
        <v>1.1869970000000001</v>
      </c>
      <c r="M193" s="21">
        <v>1186997</v>
      </c>
    </row>
    <row r="194" spans="1:13" x14ac:dyDescent="0.25">
      <c r="A194" s="22" t="s">
        <v>61</v>
      </c>
      <c r="B194" s="22" t="s">
        <v>31</v>
      </c>
      <c r="C194" s="22" t="s">
        <v>19</v>
      </c>
      <c r="D194" s="21">
        <f t="shared" si="2"/>
        <v>10.585025999999999</v>
      </c>
      <c r="M194" s="21">
        <v>10585026</v>
      </c>
    </row>
    <row r="195" spans="1:13" x14ac:dyDescent="0.25">
      <c r="A195" s="22" t="s">
        <v>61</v>
      </c>
      <c r="B195" s="22" t="s">
        <v>31</v>
      </c>
      <c r="C195" s="22" t="s">
        <v>20</v>
      </c>
      <c r="D195" s="21">
        <f t="shared" ref="D195:D258" si="3">M195/1000000</f>
        <v>10.585025999999999</v>
      </c>
      <c r="M195" s="21">
        <v>10585026</v>
      </c>
    </row>
    <row r="196" spans="1:13" x14ac:dyDescent="0.25">
      <c r="A196" s="22" t="s">
        <v>61</v>
      </c>
      <c r="B196" s="22" t="s">
        <v>31</v>
      </c>
      <c r="C196" s="22" t="s">
        <v>21</v>
      </c>
      <c r="D196" s="21">
        <f t="shared" si="3"/>
        <v>10.585025999999999</v>
      </c>
      <c r="M196" s="21">
        <v>10585026</v>
      </c>
    </row>
    <row r="197" spans="1:13" x14ac:dyDescent="0.25">
      <c r="A197" s="22" t="s">
        <v>61</v>
      </c>
      <c r="B197" s="22" t="s">
        <v>31</v>
      </c>
      <c r="C197" s="22" t="s">
        <v>22</v>
      </c>
      <c r="D197" s="21">
        <f t="shared" si="3"/>
        <v>10.585025999999999</v>
      </c>
      <c r="M197" s="21">
        <v>10585026</v>
      </c>
    </row>
    <row r="198" spans="1:13" x14ac:dyDescent="0.25">
      <c r="A198" s="22" t="s">
        <v>61</v>
      </c>
      <c r="B198" s="22" t="s">
        <v>31</v>
      </c>
      <c r="C198" s="22" t="s">
        <v>23</v>
      </c>
      <c r="D198" s="21">
        <f t="shared" si="3"/>
        <v>10.585025999999999</v>
      </c>
      <c r="M198" s="21">
        <v>10585026</v>
      </c>
    </row>
    <row r="199" spans="1:13" x14ac:dyDescent="0.25">
      <c r="A199" s="22" t="s">
        <v>61</v>
      </c>
      <c r="B199" s="22" t="s">
        <v>31</v>
      </c>
      <c r="C199" s="22" t="s">
        <v>24</v>
      </c>
      <c r="D199" s="21">
        <f t="shared" si="3"/>
        <v>10.585025999999999</v>
      </c>
      <c r="M199" s="21">
        <v>10585026</v>
      </c>
    </row>
    <row r="200" spans="1:13" x14ac:dyDescent="0.25">
      <c r="A200" s="22" t="s">
        <v>61</v>
      </c>
      <c r="B200" s="22" t="s">
        <v>31</v>
      </c>
      <c r="C200" s="22" t="s">
        <v>25</v>
      </c>
      <c r="D200" s="21">
        <f t="shared" si="3"/>
        <v>10.585025999999999</v>
      </c>
      <c r="M200" s="21">
        <v>10585026</v>
      </c>
    </row>
    <row r="201" spans="1:13" x14ac:dyDescent="0.25">
      <c r="A201" s="22" t="s">
        <v>61</v>
      </c>
      <c r="B201" s="22" t="s">
        <v>31</v>
      </c>
      <c r="C201" s="22" t="s">
        <v>26</v>
      </c>
      <c r="D201" s="21">
        <f t="shared" si="3"/>
        <v>10.585025999999999</v>
      </c>
      <c r="M201" s="21">
        <v>10585026</v>
      </c>
    </row>
    <row r="202" spans="1:13" x14ac:dyDescent="0.25">
      <c r="A202" s="22" t="s">
        <v>61</v>
      </c>
      <c r="B202" s="22" t="s">
        <v>31</v>
      </c>
      <c r="C202" s="22" t="s">
        <v>27</v>
      </c>
      <c r="D202" s="21">
        <f t="shared" si="3"/>
        <v>10.585025999999999</v>
      </c>
      <c r="M202" s="21">
        <v>10585026</v>
      </c>
    </row>
    <row r="203" spans="1:13" x14ac:dyDescent="0.25">
      <c r="A203" s="22" t="s">
        <v>61</v>
      </c>
      <c r="B203" s="22" t="s">
        <v>31</v>
      </c>
      <c r="C203" s="22" t="s">
        <v>28</v>
      </c>
      <c r="D203" s="21">
        <f t="shared" si="3"/>
        <v>10.585025999999999</v>
      </c>
      <c r="M203" s="21">
        <v>10585026</v>
      </c>
    </row>
    <row r="204" spans="1:13" x14ac:dyDescent="0.25">
      <c r="A204" s="22" t="s">
        <v>61</v>
      </c>
      <c r="B204" s="22" t="s">
        <v>31</v>
      </c>
      <c r="C204" s="22" t="s">
        <v>29</v>
      </c>
      <c r="D204" s="21">
        <f t="shared" si="3"/>
        <v>10.585025999999999</v>
      </c>
      <c r="M204" s="21">
        <v>10585026</v>
      </c>
    </row>
    <row r="205" spans="1:13" x14ac:dyDescent="0.25">
      <c r="A205" s="22" t="s">
        <v>61</v>
      </c>
      <c r="B205" s="22" t="s">
        <v>31</v>
      </c>
      <c r="C205" s="22" t="s">
        <v>30</v>
      </c>
      <c r="D205" s="21">
        <f t="shared" si="3"/>
        <v>10.585025999999999</v>
      </c>
      <c r="M205" s="21">
        <v>10585026</v>
      </c>
    </row>
    <row r="206" spans="1:13" x14ac:dyDescent="0.25">
      <c r="A206" s="22" t="s">
        <v>46</v>
      </c>
      <c r="B206" s="22" t="s">
        <v>48</v>
      </c>
      <c r="C206" s="22" t="s">
        <v>19</v>
      </c>
      <c r="D206" s="21">
        <f t="shared" si="3"/>
        <v>1.036975</v>
      </c>
      <c r="M206" s="21">
        <v>1036975</v>
      </c>
    </row>
    <row r="207" spans="1:13" x14ac:dyDescent="0.25">
      <c r="A207" s="22" t="s">
        <v>46</v>
      </c>
      <c r="B207" s="22" t="s">
        <v>48</v>
      </c>
      <c r="C207" s="22" t="s">
        <v>20</v>
      </c>
      <c r="D207" s="21">
        <f t="shared" si="3"/>
        <v>1.036975</v>
      </c>
      <c r="M207" s="21">
        <v>1036975</v>
      </c>
    </row>
    <row r="208" spans="1:13" x14ac:dyDescent="0.25">
      <c r="A208" s="22" t="s">
        <v>46</v>
      </c>
      <c r="B208" s="22" t="s">
        <v>48</v>
      </c>
      <c r="C208" s="22" t="s">
        <v>21</v>
      </c>
      <c r="D208" s="21">
        <f t="shared" si="3"/>
        <v>1.036975</v>
      </c>
      <c r="M208" s="21">
        <v>1036975</v>
      </c>
    </row>
    <row r="209" spans="1:13" x14ac:dyDescent="0.25">
      <c r="A209" s="22" t="s">
        <v>46</v>
      </c>
      <c r="B209" s="22" t="s">
        <v>48</v>
      </c>
      <c r="C209" s="22" t="s">
        <v>22</v>
      </c>
      <c r="D209" s="21">
        <f t="shared" si="3"/>
        <v>1.036975</v>
      </c>
      <c r="M209" s="21">
        <v>1036975</v>
      </c>
    </row>
    <row r="210" spans="1:13" x14ac:dyDescent="0.25">
      <c r="A210" s="22" t="s">
        <v>46</v>
      </c>
      <c r="B210" s="22" t="s">
        <v>48</v>
      </c>
      <c r="C210" s="22" t="s">
        <v>23</v>
      </c>
      <c r="D210" s="21">
        <f t="shared" si="3"/>
        <v>1.036975</v>
      </c>
      <c r="M210" s="21">
        <v>1036975</v>
      </c>
    </row>
    <row r="211" spans="1:13" x14ac:dyDescent="0.25">
      <c r="A211" s="22" t="s">
        <v>46</v>
      </c>
      <c r="B211" s="22" t="s">
        <v>48</v>
      </c>
      <c r="C211" s="22" t="s">
        <v>24</v>
      </c>
      <c r="D211" s="21">
        <f t="shared" si="3"/>
        <v>1.036975</v>
      </c>
      <c r="M211" s="21">
        <v>1036975</v>
      </c>
    </row>
    <row r="212" spans="1:13" x14ac:dyDescent="0.25">
      <c r="A212" s="22" t="s">
        <v>46</v>
      </c>
      <c r="B212" s="22" t="s">
        <v>48</v>
      </c>
      <c r="C212" s="22" t="s">
        <v>25</v>
      </c>
      <c r="D212" s="21">
        <f t="shared" si="3"/>
        <v>1.036975</v>
      </c>
      <c r="M212" s="21">
        <v>1036975</v>
      </c>
    </row>
    <row r="213" spans="1:13" x14ac:dyDescent="0.25">
      <c r="A213" s="22" t="s">
        <v>46</v>
      </c>
      <c r="B213" s="22" t="s">
        <v>48</v>
      </c>
      <c r="C213" s="22" t="s">
        <v>26</v>
      </c>
      <c r="D213" s="21">
        <f t="shared" si="3"/>
        <v>1.036975</v>
      </c>
      <c r="M213" s="21">
        <v>1036975</v>
      </c>
    </row>
    <row r="214" spans="1:13" x14ac:dyDescent="0.25">
      <c r="A214" s="22" t="s">
        <v>46</v>
      </c>
      <c r="B214" s="22" t="s">
        <v>48</v>
      </c>
      <c r="C214" s="22" t="s">
        <v>27</v>
      </c>
      <c r="D214" s="21">
        <f t="shared" si="3"/>
        <v>1.036975</v>
      </c>
      <c r="M214" s="21">
        <v>1036975</v>
      </c>
    </row>
    <row r="215" spans="1:13" x14ac:dyDescent="0.25">
      <c r="A215" s="22" t="s">
        <v>46</v>
      </c>
      <c r="B215" s="22" t="s">
        <v>48</v>
      </c>
      <c r="C215" s="22" t="s">
        <v>28</v>
      </c>
      <c r="D215" s="21">
        <f t="shared" si="3"/>
        <v>1.036975</v>
      </c>
      <c r="M215" s="21">
        <v>1036975</v>
      </c>
    </row>
    <row r="216" spans="1:13" x14ac:dyDescent="0.25">
      <c r="A216" s="22" t="s">
        <v>46</v>
      </c>
      <c r="B216" s="22" t="s">
        <v>48</v>
      </c>
      <c r="C216" s="22" t="s">
        <v>29</v>
      </c>
      <c r="D216" s="21">
        <f t="shared" si="3"/>
        <v>1.036975</v>
      </c>
      <c r="M216" s="21">
        <v>1036975</v>
      </c>
    </row>
    <row r="217" spans="1:13" x14ac:dyDescent="0.25">
      <c r="A217" s="22" t="s">
        <v>46</v>
      </c>
      <c r="B217" s="22" t="s">
        <v>48</v>
      </c>
      <c r="C217" s="22" t="s">
        <v>30</v>
      </c>
      <c r="D217" s="21">
        <f t="shared" si="3"/>
        <v>1.036975</v>
      </c>
      <c r="M217" s="21">
        <v>1036975</v>
      </c>
    </row>
    <row r="218" spans="1:13" x14ac:dyDescent="0.25">
      <c r="A218" s="22" t="s">
        <v>31</v>
      </c>
      <c r="B218" s="22" t="s">
        <v>32</v>
      </c>
      <c r="C218" s="22" t="s">
        <v>19</v>
      </c>
      <c r="D218" s="21">
        <f t="shared" si="3"/>
        <v>33.647488000000003</v>
      </c>
      <c r="M218" s="21">
        <v>33647488</v>
      </c>
    </row>
    <row r="219" spans="1:13" x14ac:dyDescent="0.25">
      <c r="A219" s="22" t="s">
        <v>31</v>
      </c>
      <c r="B219" s="22" t="s">
        <v>32</v>
      </c>
      <c r="C219" s="22" t="s">
        <v>20</v>
      </c>
      <c r="D219" s="21">
        <f t="shared" si="3"/>
        <v>33.647488000000003</v>
      </c>
      <c r="M219" s="21">
        <v>33647488</v>
      </c>
    </row>
    <row r="220" spans="1:13" x14ac:dyDescent="0.25">
      <c r="A220" s="22" t="s">
        <v>31</v>
      </c>
      <c r="B220" s="22" t="s">
        <v>32</v>
      </c>
      <c r="C220" s="22" t="s">
        <v>21</v>
      </c>
      <c r="D220" s="21">
        <f t="shared" si="3"/>
        <v>33.647488000000003</v>
      </c>
      <c r="M220" s="21">
        <v>33647488</v>
      </c>
    </row>
    <row r="221" spans="1:13" x14ac:dyDescent="0.25">
      <c r="A221" s="22" t="s">
        <v>31</v>
      </c>
      <c r="B221" s="22" t="s">
        <v>32</v>
      </c>
      <c r="C221" s="22" t="s">
        <v>22</v>
      </c>
      <c r="D221" s="21">
        <f t="shared" si="3"/>
        <v>33.647488000000003</v>
      </c>
      <c r="M221" s="21">
        <v>33647488</v>
      </c>
    </row>
    <row r="222" spans="1:13" x14ac:dyDescent="0.25">
      <c r="A222" s="22" t="s">
        <v>31</v>
      </c>
      <c r="B222" s="22" t="s">
        <v>32</v>
      </c>
      <c r="C222" s="22" t="s">
        <v>23</v>
      </c>
      <c r="D222" s="21">
        <f t="shared" si="3"/>
        <v>33.647488000000003</v>
      </c>
      <c r="M222" s="21">
        <v>33647488</v>
      </c>
    </row>
    <row r="223" spans="1:13" x14ac:dyDescent="0.25">
      <c r="A223" s="22" t="s">
        <v>31</v>
      </c>
      <c r="B223" s="22" t="s">
        <v>32</v>
      </c>
      <c r="C223" s="22" t="s">
        <v>24</v>
      </c>
      <c r="D223" s="21">
        <f t="shared" si="3"/>
        <v>33.647488000000003</v>
      </c>
      <c r="M223" s="21">
        <v>33647488</v>
      </c>
    </row>
    <row r="224" spans="1:13" x14ac:dyDescent="0.25">
      <c r="A224" s="22" t="s">
        <v>31</v>
      </c>
      <c r="B224" s="22" t="s">
        <v>32</v>
      </c>
      <c r="C224" s="22" t="s">
        <v>25</v>
      </c>
      <c r="D224" s="21">
        <f t="shared" si="3"/>
        <v>33.647488000000003</v>
      </c>
      <c r="M224" s="21">
        <v>33647488</v>
      </c>
    </row>
    <row r="225" spans="1:13" x14ac:dyDescent="0.25">
      <c r="A225" s="22" t="s">
        <v>31</v>
      </c>
      <c r="B225" s="22" t="s">
        <v>32</v>
      </c>
      <c r="C225" s="22" t="s">
        <v>26</v>
      </c>
      <c r="D225" s="21">
        <f t="shared" si="3"/>
        <v>33.647488000000003</v>
      </c>
      <c r="M225" s="21">
        <v>33647488</v>
      </c>
    </row>
    <row r="226" spans="1:13" x14ac:dyDescent="0.25">
      <c r="A226" s="22" t="s">
        <v>31</v>
      </c>
      <c r="B226" s="22" t="s">
        <v>32</v>
      </c>
      <c r="C226" s="22" t="s">
        <v>27</v>
      </c>
      <c r="D226" s="21">
        <f t="shared" si="3"/>
        <v>33.647488000000003</v>
      </c>
      <c r="M226" s="21">
        <v>33647488</v>
      </c>
    </row>
    <row r="227" spans="1:13" x14ac:dyDescent="0.25">
      <c r="A227" s="22" t="s">
        <v>31</v>
      </c>
      <c r="B227" s="22" t="s">
        <v>32</v>
      </c>
      <c r="C227" s="22" t="s">
        <v>28</v>
      </c>
      <c r="D227" s="21">
        <f t="shared" si="3"/>
        <v>33.647488000000003</v>
      </c>
      <c r="M227" s="21">
        <v>33647488</v>
      </c>
    </row>
    <row r="228" spans="1:13" x14ac:dyDescent="0.25">
      <c r="A228" s="22" t="s">
        <v>31</v>
      </c>
      <c r="B228" s="22" t="s">
        <v>32</v>
      </c>
      <c r="C228" s="22" t="s">
        <v>29</v>
      </c>
      <c r="D228" s="21">
        <f t="shared" si="3"/>
        <v>33.647488000000003</v>
      </c>
      <c r="M228" s="21">
        <v>33647488</v>
      </c>
    </row>
    <row r="229" spans="1:13" x14ac:dyDescent="0.25">
      <c r="A229" s="22" t="s">
        <v>31</v>
      </c>
      <c r="B229" s="22" t="s">
        <v>32</v>
      </c>
      <c r="C229" s="22" t="s">
        <v>30</v>
      </c>
      <c r="D229" s="21">
        <f t="shared" si="3"/>
        <v>33.647488000000003</v>
      </c>
      <c r="M229" s="21">
        <v>33647488</v>
      </c>
    </row>
    <row r="230" spans="1:13" x14ac:dyDescent="0.25">
      <c r="A230" s="62" t="s">
        <v>365</v>
      </c>
      <c r="B230" s="62" t="s">
        <v>56</v>
      </c>
      <c r="C230" s="62" t="s">
        <v>19</v>
      </c>
      <c r="D230" s="21">
        <f t="shared" si="3"/>
        <v>0.64456000000000002</v>
      </c>
      <c r="M230" s="21">
        <v>644560</v>
      </c>
    </row>
    <row r="231" spans="1:13" x14ac:dyDescent="0.25">
      <c r="A231" s="62" t="s">
        <v>365</v>
      </c>
      <c r="B231" s="62" t="s">
        <v>56</v>
      </c>
      <c r="C231" s="62" t="s">
        <v>20</v>
      </c>
      <c r="D231" s="21">
        <f t="shared" si="3"/>
        <v>0.64456000000000002</v>
      </c>
      <c r="M231" s="21">
        <v>644560</v>
      </c>
    </row>
    <row r="232" spans="1:13" x14ac:dyDescent="0.25">
      <c r="A232" s="62" t="s">
        <v>365</v>
      </c>
      <c r="B232" s="62" t="s">
        <v>56</v>
      </c>
      <c r="C232" s="62" t="s">
        <v>21</v>
      </c>
      <c r="D232" s="21">
        <f t="shared" si="3"/>
        <v>0.64456000000000002</v>
      </c>
      <c r="M232" s="21">
        <v>644560</v>
      </c>
    </row>
    <row r="233" spans="1:13" x14ac:dyDescent="0.25">
      <c r="A233" s="62" t="s">
        <v>365</v>
      </c>
      <c r="B233" s="62" t="s">
        <v>56</v>
      </c>
      <c r="C233" s="62" t="s">
        <v>22</v>
      </c>
      <c r="D233" s="21">
        <f t="shared" si="3"/>
        <v>0.64456000000000002</v>
      </c>
      <c r="M233" s="21">
        <v>644560</v>
      </c>
    </row>
    <row r="234" spans="1:13" x14ac:dyDescent="0.25">
      <c r="A234" s="62" t="s">
        <v>365</v>
      </c>
      <c r="B234" s="62" t="s">
        <v>56</v>
      </c>
      <c r="C234" s="62" t="s">
        <v>23</v>
      </c>
      <c r="D234" s="21">
        <f t="shared" si="3"/>
        <v>0.64456000000000002</v>
      </c>
      <c r="M234" s="21">
        <v>644560</v>
      </c>
    </row>
    <row r="235" spans="1:13" x14ac:dyDescent="0.25">
      <c r="A235" s="62" t="s">
        <v>365</v>
      </c>
      <c r="B235" s="62" t="s">
        <v>56</v>
      </c>
      <c r="C235" s="62" t="s">
        <v>24</v>
      </c>
      <c r="D235" s="21">
        <f t="shared" si="3"/>
        <v>0.64456000000000002</v>
      </c>
      <c r="M235" s="21">
        <v>644560</v>
      </c>
    </row>
    <row r="236" spans="1:13" x14ac:dyDescent="0.25">
      <c r="A236" s="62" t="s">
        <v>365</v>
      </c>
      <c r="B236" s="62" t="s">
        <v>56</v>
      </c>
      <c r="C236" s="62" t="s">
        <v>25</v>
      </c>
      <c r="D236" s="21">
        <f t="shared" si="3"/>
        <v>0.64456000000000002</v>
      </c>
      <c r="M236" s="21">
        <v>644560</v>
      </c>
    </row>
    <row r="237" spans="1:13" x14ac:dyDescent="0.25">
      <c r="A237" s="62" t="s">
        <v>365</v>
      </c>
      <c r="B237" s="62" t="s">
        <v>56</v>
      </c>
      <c r="C237" s="62" t="s">
        <v>26</v>
      </c>
      <c r="D237" s="21">
        <f t="shared" si="3"/>
        <v>0.64456000000000002</v>
      </c>
      <c r="M237" s="21">
        <v>644560</v>
      </c>
    </row>
    <row r="238" spans="1:13" x14ac:dyDescent="0.25">
      <c r="A238" s="62" t="s">
        <v>365</v>
      </c>
      <c r="B238" s="62" t="s">
        <v>56</v>
      </c>
      <c r="C238" s="62" t="s">
        <v>27</v>
      </c>
      <c r="D238" s="21">
        <f t="shared" si="3"/>
        <v>0.64456000000000002</v>
      </c>
      <c r="M238" s="21">
        <v>644560</v>
      </c>
    </row>
    <row r="239" spans="1:13" x14ac:dyDescent="0.25">
      <c r="A239" s="62" t="s">
        <v>365</v>
      </c>
      <c r="B239" s="62" t="s">
        <v>56</v>
      </c>
      <c r="C239" s="62" t="s">
        <v>28</v>
      </c>
      <c r="D239" s="21">
        <f t="shared" si="3"/>
        <v>0.64456000000000002</v>
      </c>
      <c r="M239" s="21">
        <v>644560</v>
      </c>
    </row>
    <row r="240" spans="1:13" x14ac:dyDescent="0.25">
      <c r="A240" s="62" t="s">
        <v>365</v>
      </c>
      <c r="B240" s="62" t="s">
        <v>56</v>
      </c>
      <c r="C240" s="62" t="s">
        <v>29</v>
      </c>
      <c r="D240" s="21">
        <f t="shared" si="3"/>
        <v>0.64456000000000002</v>
      </c>
      <c r="M240" s="21">
        <v>644560</v>
      </c>
    </row>
    <row r="241" spans="1:13" x14ac:dyDescent="0.25">
      <c r="A241" s="62" t="s">
        <v>365</v>
      </c>
      <c r="B241" s="62" t="s">
        <v>56</v>
      </c>
      <c r="C241" s="62" t="s">
        <v>30</v>
      </c>
      <c r="D241" s="21">
        <f t="shared" si="3"/>
        <v>0.64456000000000002</v>
      </c>
      <c r="M241" s="21">
        <v>644560</v>
      </c>
    </row>
    <row r="242" spans="1:13" x14ac:dyDescent="0.25">
      <c r="A242" s="62" t="s">
        <v>58</v>
      </c>
      <c r="B242" s="62" t="s">
        <v>57</v>
      </c>
      <c r="C242" s="62" t="s">
        <v>19</v>
      </c>
      <c r="D242" s="21">
        <f t="shared" si="3"/>
        <v>0.54898800000000003</v>
      </c>
      <c r="M242" s="21">
        <v>548988</v>
      </c>
    </row>
    <row r="243" spans="1:13" x14ac:dyDescent="0.25">
      <c r="A243" s="62" t="s">
        <v>58</v>
      </c>
      <c r="B243" s="62" t="s">
        <v>57</v>
      </c>
      <c r="C243" s="62" t="s">
        <v>20</v>
      </c>
      <c r="D243" s="21">
        <f t="shared" si="3"/>
        <v>0.54898800000000003</v>
      </c>
      <c r="M243" s="21">
        <v>548988</v>
      </c>
    </row>
    <row r="244" spans="1:13" x14ac:dyDescent="0.25">
      <c r="A244" s="62" t="s">
        <v>58</v>
      </c>
      <c r="B244" s="62" t="s">
        <v>57</v>
      </c>
      <c r="C244" s="62" t="s">
        <v>21</v>
      </c>
      <c r="D244" s="21">
        <f t="shared" si="3"/>
        <v>0.54898800000000003</v>
      </c>
      <c r="M244" s="21">
        <v>548988</v>
      </c>
    </row>
    <row r="245" spans="1:13" x14ac:dyDescent="0.25">
      <c r="A245" s="62" t="s">
        <v>58</v>
      </c>
      <c r="B245" s="62" t="s">
        <v>57</v>
      </c>
      <c r="C245" s="62" t="s">
        <v>22</v>
      </c>
      <c r="D245" s="21">
        <f t="shared" si="3"/>
        <v>0.54898800000000003</v>
      </c>
      <c r="M245" s="21">
        <v>548988</v>
      </c>
    </row>
    <row r="246" spans="1:13" x14ac:dyDescent="0.25">
      <c r="A246" s="62" t="s">
        <v>58</v>
      </c>
      <c r="B246" s="62" t="s">
        <v>57</v>
      </c>
      <c r="C246" s="62" t="s">
        <v>23</v>
      </c>
      <c r="D246" s="21">
        <f t="shared" si="3"/>
        <v>0.54898800000000003</v>
      </c>
      <c r="M246" s="21">
        <v>548988</v>
      </c>
    </row>
    <row r="247" spans="1:13" x14ac:dyDescent="0.25">
      <c r="A247" s="62" t="s">
        <v>58</v>
      </c>
      <c r="B247" s="62" t="s">
        <v>57</v>
      </c>
      <c r="C247" s="62" t="s">
        <v>24</v>
      </c>
      <c r="D247" s="21">
        <f t="shared" si="3"/>
        <v>0.54898800000000003</v>
      </c>
      <c r="M247" s="21">
        <v>548988</v>
      </c>
    </row>
    <row r="248" spans="1:13" x14ac:dyDescent="0.25">
      <c r="A248" s="62" t="s">
        <v>58</v>
      </c>
      <c r="B248" s="62" t="s">
        <v>57</v>
      </c>
      <c r="C248" s="62" t="s">
        <v>25</v>
      </c>
      <c r="D248" s="21">
        <f t="shared" si="3"/>
        <v>0.54898800000000003</v>
      </c>
      <c r="M248" s="21">
        <v>548988</v>
      </c>
    </row>
    <row r="249" spans="1:13" x14ac:dyDescent="0.25">
      <c r="A249" s="62" t="s">
        <v>58</v>
      </c>
      <c r="B249" s="62" t="s">
        <v>57</v>
      </c>
      <c r="C249" s="62" t="s">
        <v>26</v>
      </c>
      <c r="D249" s="21">
        <f t="shared" si="3"/>
        <v>0.54898800000000003</v>
      </c>
      <c r="M249" s="21">
        <v>548988</v>
      </c>
    </row>
    <row r="250" spans="1:13" x14ac:dyDescent="0.25">
      <c r="A250" s="62" t="s">
        <v>58</v>
      </c>
      <c r="B250" s="62" t="s">
        <v>57</v>
      </c>
      <c r="C250" s="62" t="s">
        <v>27</v>
      </c>
      <c r="D250" s="21">
        <f t="shared" si="3"/>
        <v>0.54898800000000003</v>
      </c>
      <c r="M250" s="21">
        <v>548988</v>
      </c>
    </row>
    <row r="251" spans="1:13" x14ac:dyDescent="0.25">
      <c r="A251" s="62" t="s">
        <v>58</v>
      </c>
      <c r="B251" s="62" t="s">
        <v>57</v>
      </c>
      <c r="C251" s="62" t="s">
        <v>28</v>
      </c>
      <c r="D251" s="21">
        <f t="shared" si="3"/>
        <v>0.54898800000000003</v>
      </c>
      <c r="M251" s="21">
        <v>548988</v>
      </c>
    </row>
    <row r="252" spans="1:13" x14ac:dyDescent="0.25">
      <c r="A252" s="62" t="s">
        <v>58</v>
      </c>
      <c r="B252" s="62" t="s">
        <v>57</v>
      </c>
      <c r="C252" s="62" t="s">
        <v>29</v>
      </c>
      <c r="D252" s="21">
        <f t="shared" si="3"/>
        <v>0.54898800000000003</v>
      </c>
      <c r="M252" s="21">
        <v>548988</v>
      </c>
    </row>
    <row r="253" spans="1:13" x14ac:dyDescent="0.25">
      <c r="A253" s="62" t="s">
        <v>58</v>
      </c>
      <c r="B253" s="62" t="s">
        <v>57</v>
      </c>
      <c r="C253" s="62" t="s">
        <v>30</v>
      </c>
      <c r="D253" s="21">
        <f t="shared" si="3"/>
        <v>0.54898800000000003</v>
      </c>
      <c r="M253" s="21">
        <v>548988</v>
      </c>
    </row>
    <row r="254" spans="1:13" x14ac:dyDescent="0.25">
      <c r="A254" s="62" t="s">
        <v>59</v>
      </c>
      <c r="B254" s="62" t="s">
        <v>365</v>
      </c>
      <c r="C254" s="62" t="s">
        <v>19</v>
      </c>
      <c r="D254" s="21">
        <f t="shared" si="3"/>
        <v>1.493862</v>
      </c>
      <c r="M254" s="21">
        <v>1493862</v>
      </c>
    </row>
    <row r="255" spans="1:13" x14ac:dyDescent="0.25">
      <c r="A255" s="62" t="s">
        <v>59</v>
      </c>
      <c r="B255" s="62" t="s">
        <v>365</v>
      </c>
      <c r="C255" s="62" t="s">
        <v>20</v>
      </c>
      <c r="D255" s="21">
        <f t="shared" si="3"/>
        <v>1.493862</v>
      </c>
      <c r="M255" s="21">
        <v>1493862</v>
      </c>
    </row>
    <row r="256" spans="1:13" x14ac:dyDescent="0.25">
      <c r="A256" s="62" t="s">
        <v>59</v>
      </c>
      <c r="B256" s="62" t="s">
        <v>365</v>
      </c>
      <c r="C256" s="62" t="s">
        <v>21</v>
      </c>
      <c r="D256" s="21">
        <f t="shared" si="3"/>
        <v>1.493862</v>
      </c>
      <c r="M256" s="21">
        <v>1493862</v>
      </c>
    </row>
    <row r="257" spans="1:13" x14ac:dyDescent="0.25">
      <c r="A257" s="62" t="s">
        <v>59</v>
      </c>
      <c r="B257" s="62" t="s">
        <v>365</v>
      </c>
      <c r="C257" s="62" t="s">
        <v>22</v>
      </c>
      <c r="D257" s="21">
        <f t="shared" si="3"/>
        <v>1.493862</v>
      </c>
      <c r="M257" s="21">
        <v>1493862</v>
      </c>
    </row>
    <row r="258" spans="1:13" x14ac:dyDescent="0.25">
      <c r="A258" s="62" t="s">
        <v>59</v>
      </c>
      <c r="B258" s="62" t="s">
        <v>365</v>
      </c>
      <c r="C258" s="62" t="s">
        <v>23</v>
      </c>
      <c r="D258" s="21">
        <f t="shared" si="3"/>
        <v>1.493862</v>
      </c>
      <c r="M258" s="21">
        <v>1493862</v>
      </c>
    </row>
    <row r="259" spans="1:13" x14ac:dyDescent="0.25">
      <c r="A259" s="62" t="s">
        <v>59</v>
      </c>
      <c r="B259" s="62" t="s">
        <v>365</v>
      </c>
      <c r="C259" s="62" t="s">
        <v>24</v>
      </c>
      <c r="D259" s="21">
        <f t="shared" ref="D259:D322" si="4">M259/1000000</f>
        <v>1.493862</v>
      </c>
      <c r="M259" s="21">
        <v>1493862</v>
      </c>
    </row>
    <row r="260" spans="1:13" x14ac:dyDescent="0.25">
      <c r="A260" s="62" t="s">
        <v>59</v>
      </c>
      <c r="B260" s="62" t="s">
        <v>365</v>
      </c>
      <c r="C260" s="62" t="s">
        <v>25</v>
      </c>
      <c r="D260" s="21">
        <f t="shared" si="4"/>
        <v>1.493862</v>
      </c>
      <c r="M260" s="21">
        <v>1493862</v>
      </c>
    </row>
    <row r="261" spans="1:13" x14ac:dyDescent="0.25">
      <c r="A261" s="62" t="s">
        <v>59</v>
      </c>
      <c r="B261" s="62" t="s">
        <v>365</v>
      </c>
      <c r="C261" s="62" t="s">
        <v>26</v>
      </c>
      <c r="D261" s="21">
        <f t="shared" si="4"/>
        <v>1.493862</v>
      </c>
      <c r="M261" s="21">
        <v>1493862</v>
      </c>
    </row>
    <row r="262" spans="1:13" x14ac:dyDescent="0.25">
      <c r="A262" s="62" t="s">
        <v>59</v>
      </c>
      <c r="B262" s="62" t="s">
        <v>365</v>
      </c>
      <c r="C262" s="62" t="s">
        <v>27</v>
      </c>
      <c r="D262" s="21">
        <f t="shared" si="4"/>
        <v>1.493862</v>
      </c>
      <c r="M262" s="21">
        <v>1493862</v>
      </c>
    </row>
    <row r="263" spans="1:13" x14ac:dyDescent="0.25">
      <c r="A263" s="62" t="s">
        <v>59</v>
      </c>
      <c r="B263" s="62" t="s">
        <v>365</v>
      </c>
      <c r="C263" s="62" t="s">
        <v>28</v>
      </c>
      <c r="D263" s="21">
        <f t="shared" si="4"/>
        <v>1.493862</v>
      </c>
      <c r="M263" s="21">
        <v>1493862</v>
      </c>
    </row>
    <row r="264" spans="1:13" x14ac:dyDescent="0.25">
      <c r="A264" s="62" t="s">
        <v>59</v>
      </c>
      <c r="B264" s="62" t="s">
        <v>365</v>
      </c>
      <c r="C264" s="62" t="s">
        <v>29</v>
      </c>
      <c r="D264" s="21">
        <f t="shared" si="4"/>
        <v>1.493862</v>
      </c>
      <c r="M264" s="21">
        <v>1493862</v>
      </c>
    </row>
    <row r="265" spans="1:13" x14ac:dyDescent="0.25">
      <c r="A265" s="62" t="s">
        <v>59</v>
      </c>
      <c r="B265" s="62" t="s">
        <v>365</v>
      </c>
      <c r="C265" s="62" t="s">
        <v>30</v>
      </c>
      <c r="D265" s="21">
        <f t="shared" si="4"/>
        <v>1.493862</v>
      </c>
      <c r="M265" s="21">
        <v>1493862</v>
      </c>
    </row>
    <row r="266" spans="1:13" x14ac:dyDescent="0.25">
      <c r="A266" s="62" t="s">
        <v>57</v>
      </c>
      <c r="B266" s="62" t="s">
        <v>368</v>
      </c>
      <c r="C266" s="62" t="s">
        <v>19</v>
      </c>
      <c r="D266" s="21">
        <f t="shared" si="4"/>
        <v>0.22342300000000001</v>
      </c>
      <c r="M266" s="21">
        <v>223423</v>
      </c>
    </row>
    <row r="267" spans="1:13" x14ac:dyDescent="0.25">
      <c r="A267" s="62" t="s">
        <v>57</v>
      </c>
      <c r="B267" s="62" t="s">
        <v>368</v>
      </c>
      <c r="C267" s="62" t="s">
        <v>20</v>
      </c>
      <c r="D267" s="21">
        <f t="shared" si="4"/>
        <v>0.22342300000000001</v>
      </c>
      <c r="M267" s="21">
        <v>223423</v>
      </c>
    </row>
    <row r="268" spans="1:13" x14ac:dyDescent="0.25">
      <c r="A268" s="62" t="s">
        <v>57</v>
      </c>
      <c r="B268" s="62" t="s">
        <v>368</v>
      </c>
      <c r="C268" s="62" t="s">
        <v>21</v>
      </c>
      <c r="D268" s="21">
        <f t="shared" si="4"/>
        <v>0.22342300000000001</v>
      </c>
      <c r="M268" s="21">
        <v>223423</v>
      </c>
    </row>
    <row r="269" spans="1:13" x14ac:dyDescent="0.25">
      <c r="A269" s="62" t="s">
        <v>57</v>
      </c>
      <c r="B269" s="62" t="s">
        <v>368</v>
      </c>
      <c r="C269" s="62" t="s">
        <v>22</v>
      </c>
      <c r="D269" s="21">
        <f t="shared" si="4"/>
        <v>0.22342300000000001</v>
      </c>
      <c r="M269" s="21">
        <v>223423</v>
      </c>
    </row>
    <row r="270" spans="1:13" x14ac:dyDescent="0.25">
      <c r="A270" s="62" t="s">
        <v>57</v>
      </c>
      <c r="B270" s="62" t="s">
        <v>368</v>
      </c>
      <c r="C270" s="62" t="s">
        <v>23</v>
      </c>
      <c r="D270" s="21">
        <f t="shared" si="4"/>
        <v>0.22342300000000001</v>
      </c>
      <c r="M270" s="21">
        <v>223423</v>
      </c>
    </row>
    <row r="271" spans="1:13" x14ac:dyDescent="0.25">
      <c r="A271" s="62" t="s">
        <v>57</v>
      </c>
      <c r="B271" s="62" t="s">
        <v>368</v>
      </c>
      <c r="C271" s="62" t="s">
        <v>24</v>
      </c>
      <c r="D271" s="21">
        <f t="shared" si="4"/>
        <v>0.22342300000000001</v>
      </c>
      <c r="M271" s="21">
        <v>223423</v>
      </c>
    </row>
    <row r="272" spans="1:13" x14ac:dyDescent="0.25">
      <c r="A272" s="62" t="s">
        <v>57</v>
      </c>
      <c r="B272" s="62" t="s">
        <v>368</v>
      </c>
      <c r="C272" s="62" t="s">
        <v>25</v>
      </c>
      <c r="D272" s="21">
        <f t="shared" si="4"/>
        <v>0.22342300000000001</v>
      </c>
      <c r="M272" s="21">
        <v>223423</v>
      </c>
    </row>
    <row r="273" spans="1:13" x14ac:dyDescent="0.25">
      <c r="A273" s="62" t="s">
        <v>57</v>
      </c>
      <c r="B273" s="62" t="s">
        <v>368</v>
      </c>
      <c r="C273" s="62" t="s">
        <v>26</v>
      </c>
      <c r="D273" s="21">
        <f t="shared" si="4"/>
        <v>0.22342300000000001</v>
      </c>
      <c r="M273" s="21">
        <v>223423</v>
      </c>
    </row>
    <row r="274" spans="1:13" x14ac:dyDescent="0.25">
      <c r="A274" s="62" t="s">
        <v>57</v>
      </c>
      <c r="B274" s="62" t="s">
        <v>368</v>
      </c>
      <c r="C274" s="62" t="s">
        <v>27</v>
      </c>
      <c r="D274" s="21">
        <f t="shared" si="4"/>
        <v>0.22342300000000001</v>
      </c>
      <c r="M274" s="21">
        <v>223423</v>
      </c>
    </row>
    <row r="275" spans="1:13" x14ac:dyDescent="0.25">
      <c r="A275" s="62" t="s">
        <v>57</v>
      </c>
      <c r="B275" s="62" t="s">
        <v>368</v>
      </c>
      <c r="C275" s="62" t="s">
        <v>28</v>
      </c>
      <c r="D275" s="21">
        <f t="shared" si="4"/>
        <v>0.22342300000000001</v>
      </c>
      <c r="M275" s="21">
        <v>223423</v>
      </c>
    </row>
    <row r="276" spans="1:13" x14ac:dyDescent="0.25">
      <c r="A276" s="62" t="s">
        <v>57</v>
      </c>
      <c r="B276" s="62" t="s">
        <v>368</v>
      </c>
      <c r="C276" s="62" t="s">
        <v>29</v>
      </c>
      <c r="D276" s="21">
        <f t="shared" si="4"/>
        <v>0.22342300000000001</v>
      </c>
      <c r="M276" s="21">
        <v>223423</v>
      </c>
    </row>
    <row r="277" spans="1:13" x14ac:dyDescent="0.25">
      <c r="A277" s="62" t="s">
        <v>57</v>
      </c>
      <c r="B277" s="62" t="s">
        <v>368</v>
      </c>
      <c r="C277" s="62" t="s">
        <v>30</v>
      </c>
      <c r="D277" s="21">
        <f t="shared" si="4"/>
        <v>0.22342300000000001</v>
      </c>
      <c r="M277" s="21">
        <v>223423</v>
      </c>
    </row>
    <row r="278" spans="1:13" x14ac:dyDescent="0.25">
      <c r="A278" s="62" t="s">
        <v>50</v>
      </c>
      <c r="B278" s="62" t="s">
        <v>49</v>
      </c>
      <c r="C278" s="62" t="s">
        <v>19</v>
      </c>
      <c r="D278" s="21">
        <f t="shared" si="4"/>
        <v>1.788421</v>
      </c>
      <c r="M278" s="21">
        <v>1788421</v>
      </c>
    </row>
    <row r="279" spans="1:13" x14ac:dyDescent="0.25">
      <c r="A279" s="62" t="s">
        <v>50</v>
      </c>
      <c r="B279" s="62" t="s">
        <v>49</v>
      </c>
      <c r="C279" s="62" t="s">
        <v>20</v>
      </c>
      <c r="D279" s="21">
        <f t="shared" si="4"/>
        <v>1.788421</v>
      </c>
      <c r="M279" s="21">
        <v>1788421</v>
      </c>
    </row>
    <row r="280" spans="1:13" x14ac:dyDescent="0.25">
      <c r="A280" s="62" t="s">
        <v>50</v>
      </c>
      <c r="B280" s="62" t="s">
        <v>49</v>
      </c>
      <c r="C280" s="62" t="s">
        <v>21</v>
      </c>
      <c r="D280" s="21">
        <f t="shared" si="4"/>
        <v>1.788421</v>
      </c>
      <c r="M280" s="21">
        <v>1788421</v>
      </c>
    </row>
    <row r="281" spans="1:13" x14ac:dyDescent="0.25">
      <c r="A281" s="62" t="s">
        <v>50</v>
      </c>
      <c r="B281" s="62" t="s">
        <v>49</v>
      </c>
      <c r="C281" s="62" t="s">
        <v>22</v>
      </c>
      <c r="D281" s="21">
        <f t="shared" si="4"/>
        <v>1.788421</v>
      </c>
      <c r="M281" s="21">
        <v>1788421</v>
      </c>
    </row>
    <row r="282" spans="1:13" x14ac:dyDescent="0.25">
      <c r="A282" s="62" t="s">
        <v>50</v>
      </c>
      <c r="B282" s="62" t="s">
        <v>49</v>
      </c>
      <c r="C282" s="62" t="s">
        <v>23</v>
      </c>
      <c r="D282" s="21">
        <f t="shared" si="4"/>
        <v>1.788421</v>
      </c>
      <c r="M282" s="21">
        <v>1788421</v>
      </c>
    </row>
    <row r="283" spans="1:13" x14ac:dyDescent="0.25">
      <c r="A283" s="62" t="s">
        <v>50</v>
      </c>
      <c r="B283" s="62" t="s">
        <v>49</v>
      </c>
      <c r="C283" s="62" t="s">
        <v>24</v>
      </c>
      <c r="D283" s="21">
        <f t="shared" si="4"/>
        <v>1.788421</v>
      </c>
      <c r="M283" s="21">
        <v>1788421</v>
      </c>
    </row>
    <row r="284" spans="1:13" x14ac:dyDescent="0.25">
      <c r="A284" s="62" t="s">
        <v>50</v>
      </c>
      <c r="B284" s="62" t="s">
        <v>49</v>
      </c>
      <c r="C284" s="62" t="s">
        <v>25</v>
      </c>
      <c r="D284" s="21">
        <f t="shared" si="4"/>
        <v>1.788421</v>
      </c>
      <c r="M284" s="21">
        <v>1788421</v>
      </c>
    </row>
    <row r="285" spans="1:13" x14ac:dyDescent="0.25">
      <c r="A285" s="62" t="s">
        <v>50</v>
      </c>
      <c r="B285" s="62" t="s">
        <v>49</v>
      </c>
      <c r="C285" s="62" t="s">
        <v>26</v>
      </c>
      <c r="D285" s="21">
        <f t="shared" si="4"/>
        <v>1.788421</v>
      </c>
      <c r="M285" s="21">
        <v>1788421</v>
      </c>
    </row>
    <row r="286" spans="1:13" x14ac:dyDescent="0.25">
      <c r="A286" s="62" t="s">
        <v>50</v>
      </c>
      <c r="B286" s="62" t="s">
        <v>49</v>
      </c>
      <c r="C286" s="62" t="s">
        <v>27</v>
      </c>
      <c r="D286" s="21">
        <f t="shared" si="4"/>
        <v>1.788421</v>
      </c>
      <c r="M286" s="21">
        <v>1788421</v>
      </c>
    </row>
    <row r="287" spans="1:13" x14ac:dyDescent="0.25">
      <c r="A287" s="62" t="s">
        <v>50</v>
      </c>
      <c r="B287" s="62" t="s">
        <v>49</v>
      </c>
      <c r="C287" s="62" t="s">
        <v>28</v>
      </c>
      <c r="D287" s="21">
        <f t="shared" si="4"/>
        <v>1.788421</v>
      </c>
      <c r="M287" s="21">
        <v>1788421</v>
      </c>
    </row>
    <row r="288" spans="1:13" x14ac:dyDescent="0.25">
      <c r="A288" s="62" t="s">
        <v>50</v>
      </c>
      <c r="B288" s="62" t="s">
        <v>49</v>
      </c>
      <c r="C288" s="62" t="s">
        <v>29</v>
      </c>
      <c r="D288" s="21">
        <f t="shared" si="4"/>
        <v>1.788421</v>
      </c>
      <c r="M288" s="21">
        <v>1788421</v>
      </c>
    </row>
    <row r="289" spans="1:13" x14ac:dyDescent="0.25">
      <c r="A289" s="62" t="s">
        <v>50</v>
      </c>
      <c r="B289" s="62" t="s">
        <v>49</v>
      </c>
      <c r="C289" s="62" t="s">
        <v>30</v>
      </c>
      <c r="D289" s="21">
        <f t="shared" si="4"/>
        <v>1.788421</v>
      </c>
      <c r="M289" s="21">
        <v>1788421</v>
      </c>
    </row>
    <row r="290" spans="1:13" x14ac:dyDescent="0.25">
      <c r="A290" s="62" t="s">
        <v>368</v>
      </c>
      <c r="B290" s="62" t="s">
        <v>371</v>
      </c>
      <c r="C290" s="62" t="s">
        <v>19</v>
      </c>
      <c r="D290" s="21">
        <f t="shared" si="4"/>
        <v>0.60298399999999996</v>
      </c>
      <c r="M290" s="21">
        <v>602984</v>
      </c>
    </row>
    <row r="291" spans="1:13" x14ac:dyDescent="0.25">
      <c r="A291" s="62" t="s">
        <v>368</v>
      </c>
      <c r="B291" s="62" t="s">
        <v>371</v>
      </c>
      <c r="C291" s="62" t="s">
        <v>20</v>
      </c>
      <c r="D291" s="21">
        <f t="shared" si="4"/>
        <v>0.60298399999999996</v>
      </c>
      <c r="M291" s="21">
        <v>602984</v>
      </c>
    </row>
    <row r="292" spans="1:13" x14ac:dyDescent="0.25">
      <c r="A292" s="62" t="s">
        <v>368</v>
      </c>
      <c r="B292" s="62" t="s">
        <v>371</v>
      </c>
      <c r="C292" s="62" t="s">
        <v>21</v>
      </c>
      <c r="D292" s="21">
        <f t="shared" si="4"/>
        <v>0.60298399999999996</v>
      </c>
      <c r="M292" s="21">
        <v>602984</v>
      </c>
    </row>
    <row r="293" spans="1:13" x14ac:dyDescent="0.25">
      <c r="A293" s="62" t="s">
        <v>368</v>
      </c>
      <c r="B293" s="62" t="s">
        <v>371</v>
      </c>
      <c r="C293" s="62" t="s">
        <v>22</v>
      </c>
      <c r="D293" s="21">
        <f t="shared" si="4"/>
        <v>0.60298399999999996</v>
      </c>
      <c r="M293" s="21">
        <v>602984</v>
      </c>
    </row>
    <row r="294" spans="1:13" x14ac:dyDescent="0.25">
      <c r="A294" s="62" t="s">
        <v>368</v>
      </c>
      <c r="B294" s="62" t="s">
        <v>371</v>
      </c>
      <c r="C294" s="62" t="s">
        <v>23</v>
      </c>
      <c r="D294" s="21">
        <f t="shared" si="4"/>
        <v>0.60298399999999996</v>
      </c>
      <c r="M294" s="21">
        <v>602984</v>
      </c>
    </row>
    <row r="295" spans="1:13" x14ac:dyDescent="0.25">
      <c r="A295" s="62" t="s">
        <v>368</v>
      </c>
      <c r="B295" s="62" t="s">
        <v>371</v>
      </c>
      <c r="C295" s="62" t="s">
        <v>24</v>
      </c>
      <c r="D295" s="21">
        <f t="shared" si="4"/>
        <v>0.60298399999999996</v>
      </c>
      <c r="M295" s="21">
        <v>602984</v>
      </c>
    </row>
    <row r="296" spans="1:13" x14ac:dyDescent="0.25">
      <c r="A296" s="62" t="s">
        <v>368</v>
      </c>
      <c r="B296" s="62" t="s">
        <v>371</v>
      </c>
      <c r="C296" s="62" t="s">
        <v>25</v>
      </c>
      <c r="D296" s="21">
        <f t="shared" si="4"/>
        <v>0.60298399999999996</v>
      </c>
      <c r="M296" s="21">
        <v>602984</v>
      </c>
    </row>
    <row r="297" spans="1:13" x14ac:dyDescent="0.25">
      <c r="A297" s="62" t="s">
        <v>368</v>
      </c>
      <c r="B297" s="62" t="s">
        <v>371</v>
      </c>
      <c r="C297" s="62" t="s">
        <v>26</v>
      </c>
      <c r="D297" s="21">
        <f t="shared" si="4"/>
        <v>0.60298399999999996</v>
      </c>
      <c r="M297" s="21">
        <v>602984</v>
      </c>
    </row>
    <row r="298" spans="1:13" x14ac:dyDescent="0.25">
      <c r="A298" s="62" t="s">
        <v>368</v>
      </c>
      <c r="B298" s="62" t="s">
        <v>371</v>
      </c>
      <c r="C298" s="62" t="s">
        <v>27</v>
      </c>
      <c r="D298" s="21">
        <f t="shared" si="4"/>
        <v>0.60298399999999996</v>
      </c>
      <c r="M298" s="21">
        <v>602984</v>
      </c>
    </row>
    <row r="299" spans="1:13" x14ac:dyDescent="0.25">
      <c r="A299" s="62" t="s">
        <v>368</v>
      </c>
      <c r="B299" s="62" t="s">
        <v>371</v>
      </c>
      <c r="C299" s="62" t="s">
        <v>28</v>
      </c>
      <c r="D299" s="21">
        <f t="shared" si="4"/>
        <v>0.60298399999999996</v>
      </c>
      <c r="M299" s="21">
        <v>602984</v>
      </c>
    </row>
    <row r="300" spans="1:13" x14ac:dyDescent="0.25">
      <c r="A300" s="62" t="s">
        <v>368</v>
      </c>
      <c r="B300" s="62" t="s">
        <v>371</v>
      </c>
      <c r="C300" s="62" t="s">
        <v>29</v>
      </c>
      <c r="D300" s="21">
        <f t="shared" si="4"/>
        <v>0.60298399999999996</v>
      </c>
      <c r="M300" s="21">
        <v>602984</v>
      </c>
    </row>
    <row r="301" spans="1:13" x14ac:dyDescent="0.25">
      <c r="A301" s="62" t="s">
        <v>368</v>
      </c>
      <c r="B301" s="62" t="s">
        <v>371</v>
      </c>
      <c r="C301" s="62" t="s">
        <v>30</v>
      </c>
      <c r="D301" s="21">
        <f t="shared" si="4"/>
        <v>0.60298399999999996</v>
      </c>
      <c r="M301" s="21">
        <v>602984</v>
      </c>
    </row>
    <row r="302" spans="1:13" x14ac:dyDescent="0.25">
      <c r="A302" s="62" t="s">
        <v>371</v>
      </c>
      <c r="B302" s="62" t="s">
        <v>56</v>
      </c>
      <c r="C302" s="62" t="s">
        <v>19</v>
      </c>
      <c r="D302" s="21">
        <f t="shared" si="4"/>
        <v>0.27528399999999997</v>
      </c>
      <c r="M302" s="21">
        <v>275284</v>
      </c>
    </row>
    <row r="303" spans="1:13" x14ac:dyDescent="0.25">
      <c r="A303" s="62" t="s">
        <v>371</v>
      </c>
      <c r="B303" s="62" t="s">
        <v>56</v>
      </c>
      <c r="C303" s="62" t="s">
        <v>20</v>
      </c>
      <c r="D303" s="21">
        <f t="shared" si="4"/>
        <v>0.27528399999999997</v>
      </c>
      <c r="M303" s="21">
        <v>275284</v>
      </c>
    </row>
    <row r="304" spans="1:13" x14ac:dyDescent="0.25">
      <c r="A304" s="62" t="s">
        <v>371</v>
      </c>
      <c r="B304" s="62" t="s">
        <v>56</v>
      </c>
      <c r="C304" s="62" t="s">
        <v>21</v>
      </c>
      <c r="D304" s="21">
        <f t="shared" si="4"/>
        <v>0.27528399999999997</v>
      </c>
      <c r="M304" s="21">
        <v>275284</v>
      </c>
    </row>
    <row r="305" spans="1:13" x14ac:dyDescent="0.25">
      <c r="A305" s="62" t="s">
        <v>371</v>
      </c>
      <c r="B305" s="62" t="s">
        <v>56</v>
      </c>
      <c r="C305" s="62" t="s">
        <v>22</v>
      </c>
      <c r="D305" s="21">
        <f t="shared" si="4"/>
        <v>0.27528399999999997</v>
      </c>
      <c r="M305" s="21">
        <v>275284</v>
      </c>
    </row>
    <row r="306" spans="1:13" x14ac:dyDescent="0.25">
      <c r="A306" s="62" t="s">
        <v>371</v>
      </c>
      <c r="B306" s="62" t="s">
        <v>56</v>
      </c>
      <c r="C306" s="62" t="s">
        <v>23</v>
      </c>
      <c r="D306" s="21">
        <f t="shared" si="4"/>
        <v>0.27528399999999997</v>
      </c>
      <c r="M306" s="21">
        <v>275284</v>
      </c>
    </row>
    <row r="307" spans="1:13" x14ac:dyDescent="0.25">
      <c r="A307" s="62" t="s">
        <v>371</v>
      </c>
      <c r="B307" s="62" t="s">
        <v>56</v>
      </c>
      <c r="C307" s="62" t="s">
        <v>24</v>
      </c>
      <c r="D307" s="21">
        <f t="shared" si="4"/>
        <v>0.27528399999999997</v>
      </c>
      <c r="M307" s="21">
        <v>275284</v>
      </c>
    </row>
    <row r="308" spans="1:13" x14ac:dyDescent="0.25">
      <c r="A308" s="62" t="s">
        <v>371</v>
      </c>
      <c r="B308" s="62" t="s">
        <v>56</v>
      </c>
      <c r="C308" s="62" t="s">
        <v>25</v>
      </c>
      <c r="D308" s="21">
        <f t="shared" si="4"/>
        <v>0.27528399999999997</v>
      </c>
      <c r="M308" s="21">
        <v>275284</v>
      </c>
    </row>
    <row r="309" spans="1:13" x14ac:dyDescent="0.25">
      <c r="A309" s="62" t="s">
        <v>371</v>
      </c>
      <c r="B309" s="62" t="s">
        <v>56</v>
      </c>
      <c r="C309" s="62" t="s">
        <v>26</v>
      </c>
      <c r="D309" s="21">
        <f t="shared" si="4"/>
        <v>0.27528399999999997</v>
      </c>
      <c r="M309" s="21">
        <v>275284</v>
      </c>
    </row>
    <row r="310" spans="1:13" x14ac:dyDescent="0.25">
      <c r="A310" s="62" t="s">
        <v>371</v>
      </c>
      <c r="B310" s="62" t="s">
        <v>56</v>
      </c>
      <c r="C310" s="62" t="s">
        <v>27</v>
      </c>
      <c r="D310" s="21">
        <f t="shared" si="4"/>
        <v>0.27528399999999997</v>
      </c>
      <c r="M310" s="21">
        <v>275284</v>
      </c>
    </row>
    <row r="311" spans="1:13" x14ac:dyDescent="0.25">
      <c r="A311" s="62" t="s">
        <v>371</v>
      </c>
      <c r="B311" s="62" t="s">
        <v>56</v>
      </c>
      <c r="C311" s="62" t="s">
        <v>28</v>
      </c>
      <c r="D311" s="21">
        <f t="shared" si="4"/>
        <v>0.27528399999999997</v>
      </c>
      <c r="M311" s="21">
        <v>275284</v>
      </c>
    </row>
    <row r="312" spans="1:13" x14ac:dyDescent="0.25">
      <c r="A312" s="62" t="s">
        <v>371</v>
      </c>
      <c r="B312" s="62" t="s">
        <v>56</v>
      </c>
      <c r="C312" s="62" t="s">
        <v>29</v>
      </c>
      <c r="D312" s="21">
        <f t="shared" si="4"/>
        <v>0.27528399999999997</v>
      </c>
      <c r="M312" s="21">
        <v>275284</v>
      </c>
    </row>
    <row r="313" spans="1:13" x14ac:dyDescent="0.25">
      <c r="A313" s="62" t="s">
        <v>371</v>
      </c>
      <c r="B313" s="62" t="s">
        <v>56</v>
      </c>
      <c r="C313" s="62" t="s">
        <v>30</v>
      </c>
      <c r="D313" s="21">
        <f t="shared" si="4"/>
        <v>0.27528399999999997</v>
      </c>
      <c r="M313" s="21">
        <v>275284</v>
      </c>
    </row>
    <row r="314" spans="1:13" x14ac:dyDescent="0.25">
      <c r="A314" s="22" t="s">
        <v>51</v>
      </c>
      <c r="B314" s="22" t="s">
        <v>50</v>
      </c>
      <c r="C314" s="62" t="s">
        <v>19</v>
      </c>
      <c r="D314" s="21">
        <f t="shared" si="4"/>
        <v>0.88316499999999998</v>
      </c>
      <c r="M314" s="21">
        <v>883165</v>
      </c>
    </row>
    <row r="315" spans="1:13" x14ac:dyDescent="0.25">
      <c r="A315" s="62" t="s">
        <v>51</v>
      </c>
      <c r="B315" s="62" t="s">
        <v>50</v>
      </c>
      <c r="C315" s="62" t="s">
        <v>20</v>
      </c>
      <c r="D315" s="21">
        <f t="shared" si="4"/>
        <v>0.88316499999999998</v>
      </c>
      <c r="M315" s="21">
        <v>883165</v>
      </c>
    </row>
    <row r="316" spans="1:13" x14ac:dyDescent="0.25">
      <c r="A316" s="62" t="s">
        <v>51</v>
      </c>
      <c r="B316" s="62" t="s">
        <v>50</v>
      </c>
      <c r="C316" s="62" t="s">
        <v>21</v>
      </c>
      <c r="D316" s="21">
        <f t="shared" si="4"/>
        <v>0.88316499999999998</v>
      </c>
      <c r="M316" s="21">
        <v>883165</v>
      </c>
    </row>
    <row r="317" spans="1:13" x14ac:dyDescent="0.25">
      <c r="A317" s="62" t="s">
        <v>51</v>
      </c>
      <c r="B317" s="62" t="s">
        <v>50</v>
      </c>
      <c r="C317" s="62" t="s">
        <v>22</v>
      </c>
      <c r="D317" s="21">
        <f t="shared" si="4"/>
        <v>0.88316499999999998</v>
      </c>
      <c r="M317" s="21">
        <v>883165</v>
      </c>
    </row>
    <row r="318" spans="1:13" x14ac:dyDescent="0.25">
      <c r="A318" s="62" t="s">
        <v>51</v>
      </c>
      <c r="B318" s="62" t="s">
        <v>50</v>
      </c>
      <c r="C318" s="62" t="s">
        <v>23</v>
      </c>
      <c r="D318" s="21">
        <f t="shared" si="4"/>
        <v>0.88316499999999998</v>
      </c>
      <c r="M318" s="21">
        <v>883165</v>
      </c>
    </row>
    <row r="319" spans="1:13" x14ac:dyDescent="0.25">
      <c r="A319" s="62" t="s">
        <v>51</v>
      </c>
      <c r="B319" s="62" t="s">
        <v>50</v>
      </c>
      <c r="C319" s="62" t="s">
        <v>24</v>
      </c>
      <c r="D319" s="21">
        <f t="shared" si="4"/>
        <v>0.88316499999999998</v>
      </c>
      <c r="M319" s="21">
        <v>883165</v>
      </c>
    </row>
    <row r="320" spans="1:13" x14ac:dyDescent="0.25">
      <c r="A320" s="62" t="s">
        <v>51</v>
      </c>
      <c r="B320" s="62" t="s">
        <v>50</v>
      </c>
      <c r="C320" s="62" t="s">
        <v>25</v>
      </c>
      <c r="D320" s="21">
        <f t="shared" si="4"/>
        <v>0.88316499999999998</v>
      </c>
      <c r="M320" s="21">
        <v>883165</v>
      </c>
    </row>
    <row r="321" spans="1:13" x14ac:dyDescent="0.25">
      <c r="A321" s="62" t="s">
        <v>51</v>
      </c>
      <c r="B321" s="62" t="s">
        <v>50</v>
      </c>
      <c r="C321" s="62" t="s">
        <v>26</v>
      </c>
      <c r="D321" s="21">
        <f t="shared" si="4"/>
        <v>0.88316499999999998</v>
      </c>
      <c r="M321" s="21">
        <v>883165</v>
      </c>
    </row>
    <row r="322" spans="1:13" x14ac:dyDescent="0.25">
      <c r="A322" s="62" t="s">
        <v>51</v>
      </c>
      <c r="B322" s="62" t="s">
        <v>50</v>
      </c>
      <c r="C322" s="62" t="s">
        <v>27</v>
      </c>
      <c r="D322" s="21">
        <f t="shared" si="4"/>
        <v>0.88316499999999998</v>
      </c>
      <c r="M322" s="21">
        <v>883165</v>
      </c>
    </row>
    <row r="323" spans="1:13" x14ac:dyDescent="0.25">
      <c r="A323" s="62" t="s">
        <v>51</v>
      </c>
      <c r="B323" s="62" t="s">
        <v>50</v>
      </c>
      <c r="C323" s="62" t="s">
        <v>28</v>
      </c>
      <c r="D323" s="21">
        <f>M323/1000000</f>
        <v>0.88316499999999998</v>
      </c>
      <c r="M323" s="21">
        <v>883165</v>
      </c>
    </row>
    <row r="324" spans="1:13" x14ac:dyDescent="0.25">
      <c r="A324" s="62" t="s">
        <v>51</v>
      </c>
      <c r="B324" s="62" t="s">
        <v>50</v>
      </c>
      <c r="C324" s="62" t="s">
        <v>29</v>
      </c>
      <c r="D324" s="21">
        <f>M324/1000000</f>
        <v>0.88316499999999998</v>
      </c>
      <c r="M324" s="21">
        <v>883165</v>
      </c>
    </row>
    <row r="325" spans="1:13" x14ac:dyDescent="0.25">
      <c r="A325" s="62" t="s">
        <v>51</v>
      </c>
      <c r="B325" s="62" t="s">
        <v>50</v>
      </c>
      <c r="C325" s="62" t="s">
        <v>30</v>
      </c>
      <c r="D325" s="21">
        <f>M325/1000000</f>
        <v>0.88316499999999998</v>
      </c>
      <c r="M325" s="21">
        <v>883165</v>
      </c>
    </row>
  </sheetData>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6"/>
  <sheetViews>
    <sheetView zoomScale="85" zoomScaleNormal="85" workbookViewId="0">
      <selection activeCell="C7" sqref="C7:C10"/>
    </sheetView>
  </sheetViews>
  <sheetFormatPr defaultColWidth="9.140625" defaultRowHeight="15" x14ac:dyDescent="0.25"/>
  <cols>
    <col min="1" max="16384" width="9.140625" style="22"/>
  </cols>
  <sheetData>
    <row r="1" spans="1:3" x14ac:dyDescent="0.25">
      <c r="A1" s="62" t="s">
        <v>31</v>
      </c>
      <c r="B1" s="62" t="s">
        <v>32</v>
      </c>
      <c r="C1" s="22">
        <v>1</v>
      </c>
    </row>
    <row r="2" spans="1:3" x14ac:dyDescent="0.25">
      <c r="A2" s="62" t="s">
        <v>7</v>
      </c>
      <c r="B2" s="62" t="s">
        <v>33</v>
      </c>
      <c r="C2" s="22">
        <v>1</v>
      </c>
    </row>
    <row r="3" spans="1:3" x14ac:dyDescent="0.25">
      <c r="A3" s="62" t="s">
        <v>55</v>
      </c>
      <c r="B3" s="62" t="s">
        <v>54</v>
      </c>
      <c r="C3" s="22">
        <v>1</v>
      </c>
    </row>
    <row r="4" spans="1:3" x14ac:dyDescent="0.25">
      <c r="A4" s="62" t="s">
        <v>58</v>
      </c>
      <c r="B4" s="62" t="s">
        <v>57</v>
      </c>
      <c r="C4" s="22">
        <v>1</v>
      </c>
    </row>
    <row r="5" spans="1:3" x14ac:dyDescent="0.25">
      <c r="A5" s="62" t="s">
        <v>45</v>
      </c>
      <c r="B5" s="62" t="s">
        <v>9</v>
      </c>
      <c r="C5" s="22">
        <v>1</v>
      </c>
    </row>
    <row r="6" spans="1:3" x14ac:dyDescent="0.25">
      <c r="A6" s="62" t="s">
        <v>9</v>
      </c>
      <c r="B6" s="62" t="s">
        <v>46</v>
      </c>
      <c r="C6" s="22">
        <v>1</v>
      </c>
    </row>
    <row r="7" spans="1:3" x14ac:dyDescent="0.25">
      <c r="A7" s="62" t="s">
        <v>46</v>
      </c>
      <c r="B7" s="62" t="s">
        <v>48</v>
      </c>
      <c r="C7" s="22">
        <v>1</v>
      </c>
    </row>
    <row r="8" spans="1:3" x14ac:dyDescent="0.25">
      <c r="A8" s="62" t="s">
        <v>56</v>
      </c>
      <c r="B8" s="62" t="s">
        <v>10</v>
      </c>
      <c r="C8" s="62">
        <v>1</v>
      </c>
    </row>
    <row r="9" spans="1:3" x14ac:dyDescent="0.25">
      <c r="A9" s="62" t="s">
        <v>34</v>
      </c>
      <c r="B9" s="62" t="s">
        <v>36</v>
      </c>
      <c r="C9" s="62">
        <v>1</v>
      </c>
    </row>
    <row r="10" spans="1:3" x14ac:dyDescent="0.25">
      <c r="A10" s="62" t="s">
        <v>47</v>
      </c>
      <c r="B10" s="62" t="s">
        <v>9</v>
      </c>
      <c r="C10" s="62">
        <v>1</v>
      </c>
    </row>
    <row r="36" spans="7:7" x14ac:dyDescent="0.25">
      <c r="G36" s="2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AL38"/>
  <sheetViews>
    <sheetView zoomScale="70" zoomScaleNormal="70" workbookViewId="0">
      <selection activeCell="L17" sqref="L17"/>
    </sheetView>
  </sheetViews>
  <sheetFormatPr defaultColWidth="9.140625" defaultRowHeight="15" x14ac:dyDescent="0.25"/>
  <cols>
    <col min="1" max="35" width="5.5703125" style="22" customWidth="1"/>
    <col min="36" max="36" width="6.28515625" style="22" customWidth="1"/>
    <col min="37" max="37" width="6.85546875" style="22" customWidth="1"/>
    <col min="38" max="38" width="6" style="22" customWidth="1"/>
    <col min="39" max="16384" width="9.140625" style="22"/>
  </cols>
  <sheetData>
    <row r="1" spans="1:38" x14ac:dyDescent="0.25">
      <c r="B1" s="22" t="s">
        <v>31</v>
      </c>
      <c r="C1" s="22" t="s">
        <v>5</v>
      </c>
      <c r="D1" s="22" t="s">
        <v>6</v>
      </c>
      <c r="E1" s="22" t="s">
        <v>32</v>
      </c>
      <c r="F1" s="22" t="s">
        <v>33</v>
      </c>
      <c r="G1" s="22" t="s">
        <v>7</v>
      </c>
      <c r="H1" s="22" t="s">
        <v>34</v>
      </c>
      <c r="I1" s="22" t="s">
        <v>35</v>
      </c>
      <c r="J1" s="22" t="s">
        <v>36</v>
      </c>
      <c r="K1" s="22" t="s">
        <v>39</v>
      </c>
      <c r="L1" s="22" t="s">
        <v>40</v>
      </c>
      <c r="M1" s="22" t="s">
        <v>41</v>
      </c>
      <c r="N1" s="22" t="s">
        <v>42</v>
      </c>
      <c r="O1" s="22" t="s">
        <v>43</v>
      </c>
      <c r="P1" s="22" t="s">
        <v>44</v>
      </c>
      <c r="Q1" s="22" t="s">
        <v>8</v>
      </c>
      <c r="R1" s="22" t="s">
        <v>45</v>
      </c>
      <c r="S1" s="22" t="s">
        <v>9</v>
      </c>
      <c r="T1" s="22" t="s">
        <v>46</v>
      </c>
      <c r="U1" s="22" t="s">
        <v>47</v>
      </c>
      <c r="V1" s="22" t="s">
        <v>48</v>
      </c>
      <c r="W1" s="22" t="s">
        <v>49</v>
      </c>
      <c r="X1" s="22" t="s">
        <v>50</v>
      </c>
      <c r="Y1" s="22" t="s">
        <v>51</v>
      </c>
      <c r="Z1" s="22" t="s">
        <v>52</v>
      </c>
      <c r="AA1" s="22" t="s">
        <v>53</v>
      </c>
      <c r="AB1" s="22" t="s">
        <v>10</v>
      </c>
      <c r="AC1" s="22" t="s">
        <v>54</v>
      </c>
      <c r="AD1" s="22" t="s">
        <v>55</v>
      </c>
      <c r="AE1" s="22" t="s">
        <v>56</v>
      </c>
      <c r="AF1" s="22" t="s">
        <v>57</v>
      </c>
      <c r="AG1" s="22" t="s">
        <v>58</v>
      </c>
      <c r="AH1" s="22" t="s">
        <v>59</v>
      </c>
      <c r="AI1" s="22" t="s">
        <v>60</v>
      </c>
      <c r="AJ1" s="22" t="s">
        <v>61</v>
      </c>
      <c r="AK1" s="22" t="s">
        <v>62</v>
      </c>
      <c r="AL1" s="22" t="s">
        <v>63</v>
      </c>
    </row>
    <row r="2" spans="1:38" x14ac:dyDescent="0.25">
      <c r="A2" s="22" t="s">
        <v>31</v>
      </c>
      <c r="E2" s="22">
        <v>1</v>
      </c>
    </row>
    <row r="3" spans="1:38" x14ac:dyDescent="0.25">
      <c r="A3" s="22" t="s">
        <v>5</v>
      </c>
      <c r="D3" s="22">
        <v>1</v>
      </c>
    </row>
    <row r="4" spans="1:38" x14ac:dyDescent="0.25">
      <c r="A4" s="22" t="s">
        <v>6</v>
      </c>
      <c r="Q4" s="22">
        <v>1</v>
      </c>
    </row>
    <row r="5" spans="1:38" x14ac:dyDescent="0.25">
      <c r="A5" s="22" t="s">
        <v>32</v>
      </c>
      <c r="D5" s="22">
        <v>1</v>
      </c>
      <c r="F5" s="22">
        <v>1</v>
      </c>
      <c r="AL5" s="22">
        <v>1</v>
      </c>
    </row>
    <row r="6" spans="1:38" x14ac:dyDescent="0.25">
      <c r="A6" s="22" t="s">
        <v>33</v>
      </c>
      <c r="Q6" s="22">
        <v>1</v>
      </c>
    </row>
    <row r="7" spans="1:38" x14ac:dyDescent="0.25">
      <c r="A7" s="22" t="s">
        <v>7</v>
      </c>
    </row>
    <row r="8" spans="1:38" x14ac:dyDescent="0.25">
      <c r="A8" s="22" t="s">
        <v>34</v>
      </c>
      <c r="I8" s="22">
        <v>1</v>
      </c>
      <c r="J8" s="22">
        <v>1</v>
      </c>
      <c r="O8" s="22">
        <v>1</v>
      </c>
    </row>
    <row r="9" spans="1:38" x14ac:dyDescent="0.25">
      <c r="A9" s="22" t="s">
        <v>35</v>
      </c>
      <c r="J9" s="22">
        <v>1</v>
      </c>
    </row>
    <row r="10" spans="1:38" x14ac:dyDescent="0.25">
      <c r="A10" s="22" t="s">
        <v>36</v>
      </c>
      <c r="K10" s="22">
        <v>1</v>
      </c>
    </row>
    <row r="11" spans="1:38" x14ac:dyDescent="0.25">
      <c r="A11" s="22" t="s">
        <v>39</v>
      </c>
      <c r="L11" s="22">
        <v>1</v>
      </c>
      <c r="M11" s="22">
        <v>1</v>
      </c>
      <c r="N11" s="22">
        <v>1</v>
      </c>
    </row>
    <row r="12" spans="1:38" x14ac:dyDescent="0.25">
      <c r="A12" s="22" t="s">
        <v>40</v>
      </c>
      <c r="M12" s="22">
        <v>1</v>
      </c>
    </row>
    <row r="13" spans="1:38" x14ac:dyDescent="0.25">
      <c r="A13" s="22" t="s">
        <v>41</v>
      </c>
    </row>
    <row r="14" spans="1:38" x14ac:dyDescent="0.25">
      <c r="A14" s="22" t="s">
        <v>42</v>
      </c>
      <c r="M14" s="22">
        <v>1</v>
      </c>
    </row>
    <row r="15" spans="1:38" x14ac:dyDescent="0.25">
      <c r="A15" s="22" t="s">
        <v>43</v>
      </c>
    </row>
    <row r="16" spans="1:38" x14ac:dyDescent="0.25">
      <c r="A16" s="22" t="s">
        <v>44</v>
      </c>
      <c r="O16" s="22">
        <v>1</v>
      </c>
      <c r="S16" s="22">
        <v>1</v>
      </c>
    </row>
    <row r="17" spans="1:37" x14ac:dyDescent="0.25">
      <c r="A17" s="22" t="s">
        <v>8</v>
      </c>
      <c r="H17" s="22">
        <v>1</v>
      </c>
    </row>
    <row r="18" spans="1:37" x14ac:dyDescent="0.25">
      <c r="A18" s="22" t="s">
        <v>45</v>
      </c>
    </row>
    <row r="19" spans="1:37" x14ac:dyDescent="0.25">
      <c r="A19" s="22" t="s">
        <v>9</v>
      </c>
      <c r="T19" s="22">
        <v>1</v>
      </c>
    </row>
    <row r="20" spans="1:37" x14ac:dyDescent="0.25">
      <c r="A20" s="22" t="s">
        <v>46</v>
      </c>
      <c r="V20" s="22">
        <v>1</v>
      </c>
    </row>
    <row r="21" spans="1:37" x14ac:dyDescent="0.25">
      <c r="A21" s="22" t="s">
        <v>47</v>
      </c>
      <c r="S21" s="22">
        <v>1</v>
      </c>
    </row>
    <row r="22" spans="1:37" x14ac:dyDescent="0.25">
      <c r="A22" s="22" t="s">
        <v>48</v>
      </c>
    </row>
    <row r="23" spans="1:37" x14ac:dyDescent="0.25">
      <c r="A23" s="22" t="s">
        <v>49</v>
      </c>
      <c r="H23" s="22">
        <v>1</v>
      </c>
    </row>
    <row r="24" spans="1:37" x14ac:dyDescent="0.25">
      <c r="A24" s="22" t="s">
        <v>50</v>
      </c>
      <c r="W24" s="22">
        <v>1</v>
      </c>
    </row>
    <row r="25" spans="1:37" x14ac:dyDescent="0.25">
      <c r="A25" s="22" t="s">
        <v>51</v>
      </c>
    </row>
    <row r="26" spans="1:37" x14ac:dyDescent="0.25">
      <c r="A26" s="22" t="s">
        <v>52</v>
      </c>
      <c r="X26" s="22">
        <v>1</v>
      </c>
    </row>
    <row r="27" spans="1:37" x14ac:dyDescent="0.25">
      <c r="A27" s="22" t="s">
        <v>53</v>
      </c>
      <c r="W27" s="22">
        <v>1</v>
      </c>
    </row>
    <row r="28" spans="1:37" x14ac:dyDescent="0.25">
      <c r="A28" s="22" t="s">
        <v>10</v>
      </c>
      <c r="W28" s="22">
        <v>1</v>
      </c>
      <c r="AA28" s="22">
        <v>1</v>
      </c>
    </row>
    <row r="29" spans="1:37" x14ac:dyDescent="0.25">
      <c r="A29" s="22" t="s">
        <v>54</v>
      </c>
      <c r="X29" s="22">
        <v>1</v>
      </c>
      <c r="Z29" s="22">
        <v>1</v>
      </c>
    </row>
    <row r="30" spans="1:37" x14ac:dyDescent="0.25">
      <c r="A30" s="22" t="s">
        <v>55</v>
      </c>
    </row>
    <row r="31" spans="1:37" x14ac:dyDescent="0.25">
      <c r="A31" s="22" t="s">
        <v>56</v>
      </c>
      <c r="AB31" s="22">
        <v>1</v>
      </c>
    </row>
    <row r="32" spans="1:37" x14ac:dyDescent="0.25">
      <c r="A32" s="22" t="s">
        <v>57</v>
      </c>
      <c r="AE32" s="22">
        <v>1</v>
      </c>
      <c r="AK32" s="22">
        <v>1</v>
      </c>
    </row>
    <row r="33" spans="1:31" x14ac:dyDescent="0.25">
      <c r="A33" s="22" t="s">
        <v>58</v>
      </c>
    </row>
    <row r="34" spans="1:31" x14ac:dyDescent="0.25">
      <c r="A34" s="22" t="s">
        <v>59</v>
      </c>
      <c r="AE34" s="22">
        <v>1</v>
      </c>
    </row>
    <row r="35" spans="1:31" x14ac:dyDescent="0.25">
      <c r="A35" s="22" t="s">
        <v>60</v>
      </c>
      <c r="H35" s="22">
        <v>1</v>
      </c>
    </row>
    <row r="36" spans="1:31" x14ac:dyDescent="0.25">
      <c r="A36" s="22" t="s">
        <v>61</v>
      </c>
    </row>
    <row r="37" spans="1:31" x14ac:dyDescent="0.25">
      <c r="A37" s="22" t="s">
        <v>62</v>
      </c>
      <c r="AA37" s="22">
        <v>1</v>
      </c>
      <c r="AC37" s="22">
        <v>1</v>
      </c>
    </row>
    <row r="38" spans="1:31" x14ac:dyDescent="0.25">
      <c r="A38" s="22" t="s">
        <v>63</v>
      </c>
      <c r="Q38" s="22">
        <v>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57"/>
  <sheetViews>
    <sheetView zoomScaleNormal="100" workbookViewId="0">
      <selection activeCell="F24" sqref="F24"/>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f>HeadFlow!B36+capacity!$B$1</f>
        <v>21.266481556794684</v>
      </c>
      <c r="D2" s="22">
        <f>HeadFlow!C36+capacity!$B$1</f>
        <v>26.588724794849202</v>
      </c>
      <c r="E2" s="22">
        <f>HeadFlow!D36+capacity!$B$1</f>
        <v>29.659233108160251</v>
      </c>
      <c r="F2" s="22">
        <f>HeadFlow!E36+capacity!$B$1</f>
        <v>27.04371424017469</v>
      </c>
      <c r="G2" s="22">
        <f>HeadFlow!F36+capacity!$B$1</f>
        <v>18.032910613632446</v>
      </c>
      <c r="H2" s="22">
        <f>HeadFlow!G36+capacity!$B$1</f>
        <v>67.227595036227299</v>
      </c>
      <c r="I2" s="22">
        <f>HeadFlow!H36+capacity!$B$1</f>
        <v>76.37040589184025</v>
      </c>
      <c r="J2" s="22">
        <f>HeadFlow!I36+capacity!$B$1</f>
        <v>66.76657905565088</v>
      </c>
      <c r="K2" s="22">
        <f>HeadFlow!J36+capacity!$B$1</f>
        <v>31.874289755342609</v>
      </c>
      <c r="L2" s="22">
        <f>HeadFlow!K36+capacity!$B$1</f>
        <v>16.034636436863483</v>
      </c>
      <c r="M2" s="22">
        <f>HeadFlow!L36+capacity!$B$1</f>
        <v>21.262040948737525</v>
      </c>
      <c r="N2" s="22">
        <f>HeadFlow!M36+capacity!$B$1</f>
        <v>21.981015959351787</v>
      </c>
    </row>
    <row r="3" spans="1:14" x14ac:dyDescent="0.25">
      <c r="A3" s="22" t="s">
        <v>31</v>
      </c>
      <c r="B3" s="22" t="s">
        <v>32</v>
      </c>
      <c r="C3" s="22">
        <f>$C$2</f>
        <v>21.266481556794684</v>
      </c>
      <c r="D3" s="22">
        <f>$D$2</f>
        <v>26.588724794849202</v>
      </c>
      <c r="E3" s="22">
        <f>$E$2</f>
        <v>29.659233108160251</v>
      </c>
      <c r="F3" s="22">
        <f>$F$2</f>
        <v>27.04371424017469</v>
      </c>
      <c r="G3" s="22">
        <f>$G$2</f>
        <v>18.032910613632446</v>
      </c>
      <c r="H3" s="22">
        <f>$H$2</f>
        <v>67.227595036227299</v>
      </c>
      <c r="I3" s="22">
        <f>$I$2</f>
        <v>76.37040589184025</v>
      </c>
      <c r="J3" s="22">
        <f>$J$2</f>
        <v>66.76657905565088</v>
      </c>
      <c r="K3" s="22">
        <f>$K$2</f>
        <v>31.874289755342609</v>
      </c>
      <c r="L3" s="22">
        <f>$L$2</f>
        <v>16.034636436863483</v>
      </c>
      <c r="M3" s="22">
        <f>$M$2</f>
        <v>21.262040948737525</v>
      </c>
      <c r="N3" s="22">
        <f>$N$2</f>
        <v>21.981015959351787</v>
      </c>
    </row>
    <row r="4" spans="1:14" x14ac:dyDescent="0.25">
      <c r="A4" s="22" t="s">
        <v>32</v>
      </c>
      <c r="B4" s="22" t="s">
        <v>33</v>
      </c>
      <c r="C4" s="22">
        <f>$C$2</f>
        <v>21.266481556794684</v>
      </c>
      <c r="D4" s="22">
        <f>$D$2</f>
        <v>26.588724794849202</v>
      </c>
      <c r="E4" s="22">
        <f>$E$2</f>
        <v>29.659233108160251</v>
      </c>
      <c r="F4" s="22">
        <f>$F$2</f>
        <v>27.04371424017469</v>
      </c>
      <c r="G4" s="22">
        <f>$G$2</f>
        <v>18.032910613632446</v>
      </c>
      <c r="H4" s="22">
        <f>$H$2</f>
        <v>67.227595036227299</v>
      </c>
      <c r="I4" s="22">
        <f>$I$2</f>
        <v>76.37040589184025</v>
      </c>
      <c r="J4" s="22">
        <f>$J$2</f>
        <v>66.76657905565088</v>
      </c>
      <c r="K4" s="22">
        <f>$K$2</f>
        <v>31.874289755342609</v>
      </c>
      <c r="L4" s="22">
        <f>$L$2</f>
        <v>16.034636436863483</v>
      </c>
      <c r="M4" s="22">
        <f>$M$2</f>
        <v>21.262040948737525</v>
      </c>
      <c r="N4" s="22">
        <f>$N$2</f>
        <v>21.981015959351787</v>
      </c>
    </row>
    <row r="5" spans="1:14" x14ac:dyDescent="0.25">
      <c r="A5" s="22" t="s">
        <v>7</v>
      </c>
      <c r="B5" s="22" t="s">
        <v>33</v>
      </c>
      <c r="C5" s="22">
        <f>HeadFlow!B7</f>
        <v>1.2510288000000001</v>
      </c>
      <c r="D5" s="22">
        <f>HeadFlow!C7</f>
        <v>1.377621</v>
      </c>
      <c r="E5" s="22">
        <f>HeadFlow!D7</f>
        <v>2.3233391999999999</v>
      </c>
      <c r="F5" s="22">
        <f>HeadFlow!E7</f>
        <v>6.0466392000000004</v>
      </c>
      <c r="G5" s="22">
        <f>HeadFlow!F7</f>
        <v>27.098177400000001</v>
      </c>
      <c r="H5" s="22">
        <f>HeadFlow!G7</f>
        <v>31.126788000000001</v>
      </c>
      <c r="I5" s="22">
        <f>HeadFlow!H7</f>
        <v>8.3476385999999998</v>
      </c>
      <c r="J5" s="22">
        <f>HeadFlow!I7</f>
        <v>4.0807368000000004</v>
      </c>
      <c r="K5" s="22">
        <f>HeadFlow!J7</f>
        <v>2.6882226000000005</v>
      </c>
      <c r="L5" s="22">
        <f>HeadFlow!K7</f>
        <v>2.0999412</v>
      </c>
      <c r="M5" s="22">
        <f>HeadFlow!L7</f>
        <v>1.7350578000000001</v>
      </c>
      <c r="N5" s="22">
        <f>HeadFlow!M7</f>
        <v>1.2808151999999999</v>
      </c>
    </row>
    <row r="6" spans="1:14" x14ac:dyDescent="0.25">
      <c r="A6" s="22" t="s">
        <v>33</v>
      </c>
      <c r="B6" s="22" t="s">
        <v>8</v>
      </c>
      <c r="C6" s="22">
        <f>C$2+C$5</f>
        <v>22.517510356794684</v>
      </c>
      <c r="D6" s="22">
        <f t="shared" ref="D6:N6" si="0">D$2+D$5</f>
        <v>27.966345794849204</v>
      </c>
      <c r="E6" s="22">
        <f t="shared" si="0"/>
        <v>31.98257230816025</v>
      </c>
      <c r="F6" s="22">
        <f t="shared" si="0"/>
        <v>33.090353440174688</v>
      </c>
      <c r="G6" s="22">
        <f t="shared" si="0"/>
        <v>45.13108801363245</v>
      </c>
      <c r="H6" s="22">
        <f t="shared" si="0"/>
        <v>98.354383036227304</v>
      </c>
      <c r="I6" s="22">
        <f t="shared" si="0"/>
        <v>84.718044491840246</v>
      </c>
      <c r="J6" s="22">
        <f t="shared" si="0"/>
        <v>70.847315855650876</v>
      </c>
      <c r="K6" s="22">
        <f t="shared" si="0"/>
        <v>34.562512355342612</v>
      </c>
      <c r="L6" s="22">
        <f t="shared" si="0"/>
        <v>18.134577636863483</v>
      </c>
      <c r="M6" s="22">
        <f t="shared" si="0"/>
        <v>22.997098748737525</v>
      </c>
      <c r="N6" s="22">
        <f t="shared" si="0"/>
        <v>23.261831159351786</v>
      </c>
    </row>
    <row r="7" spans="1:14" x14ac:dyDescent="0.25">
      <c r="A7" s="22" t="s">
        <v>5</v>
      </c>
      <c r="B7" s="22" t="s">
        <v>6</v>
      </c>
      <c r="C7" s="22">
        <f>C2</f>
        <v>21.266481556794684</v>
      </c>
      <c r="D7" s="22">
        <f t="shared" ref="D7:N7" si="1">D2</f>
        <v>26.588724794849202</v>
      </c>
      <c r="E7" s="22">
        <f t="shared" si="1"/>
        <v>29.659233108160251</v>
      </c>
      <c r="F7" s="22">
        <f t="shared" si="1"/>
        <v>27.04371424017469</v>
      </c>
      <c r="G7" s="22">
        <f t="shared" si="1"/>
        <v>18.032910613632446</v>
      </c>
      <c r="H7" s="22">
        <f t="shared" si="1"/>
        <v>67.227595036227299</v>
      </c>
      <c r="I7" s="22">
        <f t="shared" si="1"/>
        <v>76.37040589184025</v>
      </c>
      <c r="J7" s="22">
        <f t="shared" si="1"/>
        <v>66.76657905565088</v>
      </c>
      <c r="K7" s="22">
        <f t="shared" si="1"/>
        <v>31.874289755342609</v>
      </c>
      <c r="L7" s="22">
        <f t="shared" si="1"/>
        <v>16.034636436863483</v>
      </c>
      <c r="M7" s="22">
        <f t="shared" si="1"/>
        <v>21.262040948737525</v>
      </c>
      <c r="N7" s="22">
        <f t="shared" si="1"/>
        <v>21.981015959351787</v>
      </c>
    </row>
    <row r="8" spans="1:14" x14ac:dyDescent="0.25">
      <c r="A8" s="22" t="s">
        <v>32</v>
      </c>
      <c r="B8" s="22" t="s">
        <v>6</v>
      </c>
      <c r="C8" s="22">
        <f>C2</f>
        <v>21.266481556794684</v>
      </c>
      <c r="D8" s="22">
        <f t="shared" ref="D8:N8" si="2">D2</f>
        <v>26.588724794849202</v>
      </c>
      <c r="E8" s="22">
        <f t="shared" si="2"/>
        <v>29.659233108160251</v>
      </c>
      <c r="F8" s="22">
        <f t="shared" si="2"/>
        <v>27.04371424017469</v>
      </c>
      <c r="G8" s="22">
        <f t="shared" si="2"/>
        <v>18.032910613632446</v>
      </c>
      <c r="H8" s="22">
        <f t="shared" si="2"/>
        <v>67.227595036227299</v>
      </c>
      <c r="I8" s="22">
        <f t="shared" si="2"/>
        <v>76.37040589184025</v>
      </c>
      <c r="J8" s="22">
        <f t="shared" si="2"/>
        <v>66.76657905565088</v>
      </c>
      <c r="K8" s="22">
        <f t="shared" si="2"/>
        <v>31.874289755342609</v>
      </c>
      <c r="L8" s="22">
        <f t="shared" si="2"/>
        <v>16.034636436863483</v>
      </c>
      <c r="M8" s="22">
        <f t="shared" si="2"/>
        <v>21.262040948737525</v>
      </c>
      <c r="N8" s="22">
        <f t="shared" si="2"/>
        <v>21.981015959351787</v>
      </c>
    </row>
    <row r="9" spans="1:14" x14ac:dyDescent="0.25">
      <c r="A9" s="22" t="s">
        <v>6</v>
      </c>
      <c r="B9" s="22" t="s">
        <v>8</v>
      </c>
      <c r="C9" s="22">
        <f>C7</f>
        <v>21.266481556794684</v>
      </c>
      <c r="D9" s="22">
        <f t="shared" ref="D9:N9" si="3">D7</f>
        <v>26.588724794849202</v>
      </c>
      <c r="E9" s="22">
        <f t="shared" si="3"/>
        <v>29.659233108160251</v>
      </c>
      <c r="F9" s="22">
        <f t="shared" si="3"/>
        <v>27.04371424017469</v>
      </c>
      <c r="G9" s="22">
        <f t="shared" si="3"/>
        <v>18.032910613632446</v>
      </c>
      <c r="H9" s="22">
        <f t="shared" si="3"/>
        <v>67.227595036227299</v>
      </c>
      <c r="I9" s="22">
        <f t="shared" si="3"/>
        <v>76.37040589184025</v>
      </c>
      <c r="J9" s="22">
        <f t="shared" si="3"/>
        <v>66.76657905565088</v>
      </c>
      <c r="K9" s="22">
        <f t="shared" si="3"/>
        <v>31.874289755342609</v>
      </c>
      <c r="L9" s="22">
        <f t="shared" si="3"/>
        <v>16.034636436863483</v>
      </c>
      <c r="M9" s="22">
        <f t="shared" si="3"/>
        <v>21.262040948737525</v>
      </c>
      <c r="N9" s="22">
        <f t="shared" si="3"/>
        <v>21.981015959351787</v>
      </c>
    </row>
    <row r="10" spans="1:14" x14ac:dyDescent="0.25">
      <c r="A10" s="22" t="s">
        <v>8</v>
      </c>
      <c r="B10" s="22" t="s">
        <v>34</v>
      </c>
      <c r="C10" s="22">
        <f>C6</f>
        <v>22.517510356794684</v>
      </c>
      <c r="D10" s="22">
        <f t="shared" ref="D10:N10" si="4">D6</f>
        <v>27.966345794849204</v>
      </c>
      <c r="E10" s="22">
        <f t="shared" si="4"/>
        <v>31.98257230816025</v>
      </c>
      <c r="F10" s="22">
        <f t="shared" si="4"/>
        <v>33.090353440174688</v>
      </c>
      <c r="G10" s="22">
        <f t="shared" si="4"/>
        <v>45.13108801363245</v>
      </c>
      <c r="H10" s="22">
        <f t="shared" si="4"/>
        <v>98.354383036227304</v>
      </c>
      <c r="I10" s="22">
        <f t="shared" si="4"/>
        <v>84.718044491840246</v>
      </c>
      <c r="J10" s="22">
        <f t="shared" si="4"/>
        <v>70.847315855650876</v>
      </c>
      <c r="K10" s="22">
        <f t="shared" si="4"/>
        <v>34.562512355342612</v>
      </c>
      <c r="L10" s="22">
        <f t="shared" si="4"/>
        <v>18.134577636863483</v>
      </c>
      <c r="M10" s="22">
        <f t="shared" si="4"/>
        <v>22.997098748737525</v>
      </c>
      <c r="N10" s="22">
        <f t="shared" si="4"/>
        <v>23.261831159351786</v>
      </c>
    </row>
    <row r="11" spans="1:14" x14ac:dyDescent="0.25">
      <c r="A11" s="22" t="s">
        <v>58</v>
      </c>
      <c r="B11" s="22" t="s">
        <v>57</v>
      </c>
      <c r="C11" s="22">
        <f>HeadFlow!B33+capacity!$B$5+capacity!$B$4</f>
        <v>39.442198290377952</v>
      </c>
      <c r="D11" s="22">
        <f>HeadFlow!C33+capacity!$B$5+capacity!$B$4</f>
        <v>39.794238872881245</v>
      </c>
      <c r="E11" s="22">
        <f>HeadFlow!D33+capacity!$B$5+capacity!$B$4</f>
        <v>41.073421011979462</v>
      </c>
      <c r="F11" s="22">
        <f>HeadFlow!E33+capacity!$B$5+capacity!$B$4</f>
        <v>46.164543539397862</v>
      </c>
      <c r="G11" s="22">
        <f>HeadFlow!F33+capacity!$B$5+capacity!$B$4</f>
        <v>41.505091727598874</v>
      </c>
      <c r="H11" s="22">
        <f>HeadFlow!G33+capacity!$B$5+capacity!$B$4</f>
        <v>40.035242714443065</v>
      </c>
      <c r="I11" s="22">
        <f>HeadFlow!H33+capacity!$B$5+capacity!$B$4</f>
        <v>39.490150751684872</v>
      </c>
      <c r="J11" s="22">
        <f>HeadFlow!I33+capacity!$B$5+capacity!$B$4</f>
        <v>39.399862588865943</v>
      </c>
      <c r="K11" s="22">
        <f>HeadFlow!J33+capacity!$B$5+capacity!$B$4</f>
        <v>39.357601066751869</v>
      </c>
      <c r="L11" s="22">
        <f>HeadFlow!K33+capacity!$B$5+capacity!$B$4</f>
        <v>39.317350561239252</v>
      </c>
      <c r="M11" s="22">
        <f>HeadFlow!L33+capacity!$B$5+capacity!$B$4</f>
        <v>39.355207860214762</v>
      </c>
      <c r="N11" s="22">
        <f>HeadFlow!M33+capacity!$B$5+capacity!$B$4</f>
        <v>39.144140206905462</v>
      </c>
    </row>
    <row r="12" spans="1:14" x14ac:dyDescent="0.25">
      <c r="A12" s="22" t="s">
        <v>59</v>
      </c>
      <c r="B12" s="22" t="s">
        <v>365</v>
      </c>
      <c r="C12" s="22">
        <f>HeadFlow!B34+capacity!$B$5+capacity!$B$4</f>
        <v>40.416065087817643</v>
      </c>
      <c r="D12" s="22">
        <f>HeadFlow!C34+capacity!$B$5+capacity!$B$4</f>
        <v>40.499225722422494</v>
      </c>
      <c r="E12" s="22">
        <f>HeadFlow!D34+capacity!$B$5+capacity!$B$4</f>
        <v>42.913654851935178</v>
      </c>
      <c r="F12" s="22">
        <f>HeadFlow!E34+capacity!$B$5+capacity!$B$4</f>
        <v>45.240753955201164</v>
      </c>
      <c r="G12" s="22">
        <f>HeadFlow!F34+capacity!$B$5+capacity!$B$4</f>
        <v>48.055051723266793</v>
      </c>
      <c r="H12" s="22">
        <f>HeadFlow!G34+capacity!$B$5+capacity!$B$4</f>
        <v>44.270303392671892</v>
      </c>
      <c r="I12" s="22">
        <f>HeadFlow!H34+capacity!$B$5+capacity!$B$4</f>
        <v>41.036435628823433</v>
      </c>
      <c r="J12" s="22">
        <f>HeadFlow!I34+capacity!$B$5+capacity!$B$4</f>
        <v>40.857236525960047</v>
      </c>
      <c r="K12" s="22">
        <f>HeadFlow!J34+capacity!$B$5+capacity!$B$4</f>
        <v>40.714268683384987</v>
      </c>
      <c r="L12" s="22">
        <f>HeadFlow!K34+capacity!$B$5+capacity!$B$4</f>
        <v>40.29893847014219</v>
      </c>
      <c r="M12" s="22">
        <f>HeadFlow!L34+capacity!$B$5+capacity!$B$4</f>
        <v>40.367327195117674</v>
      </c>
      <c r="N12" s="22">
        <f>HeadFlow!M34+capacity!$B$5+capacity!$B$4</f>
        <v>40.251497853563656</v>
      </c>
    </row>
    <row r="13" spans="1:14" x14ac:dyDescent="0.25">
      <c r="A13" s="22" t="s">
        <v>57</v>
      </c>
      <c r="B13" s="22" t="s">
        <v>368</v>
      </c>
      <c r="C13" s="22">
        <f>C$11</f>
        <v>39.442198290377952</v>
      </c>
      <c r="D13" s="22">
        <f t="shared" ref="D13:N13" si="5">D$12</f>
        <v>40.499225722422494</v>
      </c>
      <c r="E13" s="22">
        <f t="shared" si="5"/>
        <v>42.913654851935178</v>
      </c>
      <c r="F13" s="22">
        <f t="shared" si="5"/>
        <v>45.240753955201164</v>
      </c>
      <c r="G13" s="22">
        <f t="shared" si="5"/>
        <v>48.055051723266793</v>
      </c>
      <c r="H13" s="22">
        <f t="shared" si="5"/>
        <v>44.270303392671892</v>
      </c>
      <c r="I13" s="22">
        <f t="shared" si="5"/>
        <v>41.036435628823433</v>
      </c>
      <c r="J13" s="22">
        <f t="shared" si="5"/>
        <v>40.857236525960047</v>
      </c>
      <c r="K13" s="22">
        <f t="shared" si="5"/>
        <v>40.714268683384987</v>
      </c>
      <c r="L13" s="22">
        <f t="shared" si="5"/>
        <v>40.29893847014219</v>
      </c>
      <c r="M13" s="22">
        <f t="shared" si="5"/>
        <v>40.367327195117674</v>
      </c>
      <c r="N13" s="22">
        <f t="shared" si="5"/>
        <v>40.251497853563656</v>
      </c>
    </row>
    <row r="14" spans="1:14" x14ac:dyDescent="0.25">
      <c r="A14" s="22" t="s">
        <v>56</v>
      </c>
      <c r="B14" s="22" t="s">
        <v>10</v>
      </c>
      <c r="C14" s="22">
        <f>HeadFlow!B33+capacity!$B$5+capacity!$B$4+HeadFlow!B34</f>
        <v>40.776683378195585</v>
      </c>
      <c r="D14" s="22">
        <f>HeadFlow!C33+capacity!$B$5+capacity!$B$4+HeadFlow!C34</f>
        <v>41.211884595303736</v>
      </c>
      <c r="E14" s="22">
        <f>HeadFlow!D33+capacity!$B$5+capacity!$B$4+HeadFlow!D34</f>
        <v>44.905495863914638</v>
      </c>
      <c r="F14" s="22">
        <f>HeadFlow!E33+capacity!$B$5+capacity!$B$4+HeadFlow!E34</f>
        <v>52.323717494599023</v>
      </c>
      <c r="G14" s="22">
        <f>HeadFlow!F33+capacity!$B$5+capacity!$B$4+HeadFlow!F34</f>
        <v>50.478563450865664</v>
      </c>
      <c r="H14" s="22">
        <f>HeadFlow!G33+capacity!$B$5+capacity!$B$4+HeadFlow!G34</f>
        <v>45.223966107114954</v>
      </c>
      <c r="I14" s="22">
        <f>HeadFlow!H33+capacity!$B$5+capacity!$B$4+HeadFlow!H34</f>
        <v>41.445006380508303</v>
      </c>
      <c r="J14" s="22">
        <f>HeadFlow!I33+capacity!$B$5+capacity!$B$4+HeadFlow!I34</f>
        <v>41.175519114825988</v>
      </c>
      <c r="K14" s="22">
        <f>HeadFlow!J33+capacity!$B$5+capacity!$B$4+HeadFlow!J34</f>
        <v>40.990289750136853</v>
      </c>
      <c r="L14" s="22">
        <f>HeadFlow!K33+capacity!$B$5+capacity!$B$4+HeadFlow!K34</f>
        <v>40.534709031381432</v>
      </c>
      <c r="M14" s="22">
        <f>HeadFlow!L33+capacity!$B$5+capacity!$B$4+HeadFlow!L34</f>
        <v>40.640955055332434</v>
      </c>
      <c r="N14" s="22">
        <f>HeadFlow!M33+capacity!$B$5+capacity!$B$4+HeadFlow!M34</f>
        <v>40.314058060469115</v>
      </c>
    </row>
    <row r="15" spans="1:14" x14ac:dyDescent="0.25">
      <c r="A15" s="22" t="s">
        <v>10</v>
      </c>
      <c r="B15" s="22" t="s">
        <v>53</v>
      </c>
      <c r="C15" s="22">
        <f>C$14</f>
        <v>40.776683378195585</v>
      </c>
      <c r="D15" s="22">
        <f t="shared" ref="D15:N17" si="6">D$14</f>
        <v>41.211884595303736</v>
      </c>
      <c r="E15" s="22">
        <f t="shared" si="6"/>
        <v>44.905495863914638</v>
      </c>
      <c r="F15" s="22">
        <f t="shared" si="6"/>
        <v>52.323717494599023</v>
      </c>
      <c r="G15" s="22">
        <f t="shared" si="6"/>
        <v>50.478563450865664</v>
      </c>
      <c r="H15" s="22">
        <f t="shared" si="6"/>
        <v>45.223966107114954</v>
      </c>
      <c r="I15" s="22">
        <f t="shared" si="6"/>
        <v>41.445006380508303</v>
      </c>
      <c r="J15" s="22">
        <f t="shared" si="6"/>
        <v>41.175519114825988</v>
      </c>
      <c r="K15" s="22">
        <f t="shared" si="6"/>
        <v>40.990289750136853</v>
      </c>
      <c r="L15" s="22">
        <f t="shared" si="6"/>
        <v>40.534709031381432</v>
      </c>
      <c r="M15" s="22">
        <f t="shared" si="6"/>
        <v>40.640955055332434</v>
      </c>
      <c r="N15" s="22">
        <f t="shared" si="6"/>
        <v>40.314058060469115</v>
      </c>
    </row>
    <row r="16" spans="1:14" x14ac:dyDescent="0.25">
      <c r="A16" s="22" t="s">
        <v>10</v>
      </c>
      <c r="B16" s="22" t="s">
        <v>49</v>
      </c>
      <c r="C16" s="22">
        <f>C$14</f>
        <v>40.776683378195585</v>
      </c>
      <c r="D16" s="22">
        <f t="shared" si="6"/>
        <v>41.211884595303736</v>
      </c>
      <c r="E16" s="22">
        <f t="shared" si="6"/>
        <v>44.905495863914638</v>
      </c>
      <c r="F16" s="22">
        <f t="shared" si="6"/>
        <v>52.323717494599023</v>
      </c>
      <c r="G16" s="22">
        <f t="shared" si="6"/>
        <v>50.478563450865664</v>
      </c>
      <c r="H16" s="22">
        <f t="shared" si="6"/>
        <v>45.223966107114954</v>
      </c>
      <c r="I16" s="22">
        <f t="shared" si="6"/>
        <v>41.445006380508303</v>
      </c>
      <c r="J16" s="22">
        <f t="shared" si="6"/>
        <v>41.175519114825988</v>
      </c>
      <c r="K16" s="22">
        <f t="shared" si="6"/>
        <v>40.990289750136853</v>
      </c>
      <c r="L16" s="22">
        <f t="shared" si="6"/>
        <v>40.534709031381432</v>
      </c>
      <c r="M16" s="22">
        <f t="shared" si="6"/>
        <v>40.640955055332434</v>
      </c>
      <c r="N16" s="22">
        <f t="shared" si="6"/>
        <v>40.314058060469115</v>
      </c>
    </row>
    <row r="17" spans="1:14" x14ac:dyDescent="0.25">
      <c r="A17" s="22" t="s">
        <v>53</v>
      </c>
      <c r="B17" s="22" t="s">
        <v>49</v>
      </c>
      <c r="C17" s="22">
        <f>C$14</f>
        <v>40.776683378195585</v>
      </c>
      <c r="D17" s="22">
        <f t="shared" si="6"/>
        <v>41.211884595303736</v>
      </c>
      <c r="E17" s="22">
        <f t="shared" si="6"/>
        <v>44.905495863914638</v>
      </c>
      <c r="F17" s="22">
        <f t="shared" si="6"/>
        <v>52.323717494599023</v>
      </c>
      <c r="G17" s="22">
        <f t="shared" si="6"/>
        <v>50.478563450865664</v>
      </c>
      <c r="H17" s="22">
        <f t="shared" si="6"/>
        <v>45.223966107114954</v>
      </c>
      <c r="I17" s="22">
        <f t="shared" si="6"/>
        <v>41.445006380508303</v>
      </c>
      <c r="J17" s="22">
        <f t="shared" si="6"/>
        <v>41.175519114825988</v>
      </c>
      <c r="K17" s="22">
        <f t="shared" si="6"/>
        <v>40.990289750136853</v>
      </c>
      <c r="L17" s="22">
        <f t="shared" si="6"/>
        <v>40.534709031381432</v>
      </c>
      <c r="M17" s="22">
        <f t="shared" si="6"/>
        <v>40.640955055332434</v>
      </c>
      <c r="N17" s="22">
        <f t="shared" si="6"/>
        <v>40.314058060469115</v>
      </c>
    </row>
    <row r="18" spans="1:14" x14ac:dyDescent="0.25">
      <c r="A18" s="22" t="s">
        <v>49</v>
      </c>
      <c r="B18" s="22" t="s">
        <v>34</v>
      </c>
      <c r="C18" s="22">
        <f>C$24+C$23+capacity!$B$2+C16</f>
        <v>82.387311920730511</v>
      </c>
      <c r="D18" s="22">
        <f>D$24+D$23+capacity!$B$2+D16</f>
        <v>83.859929801551687</v>
      </c>
      <c r="E18" s="22">
        <f>E$24+E$23+capacity!$B$2+E16</f>
        <v>90.531717082221832</v>
      </c>
      <c r="F18" s="22">
        <f>F$24+F$23+capacity!$B$2+F16</f>
        <v>100.63000973746389</v>
      </c>
      <c r="G18" s="22">
        <f>G$24+G$23+capacity!$B$2+G16</f>
        <v>100.38777139668386</v>
      </c>
      <c r="H18" s="22">
        <f>H$24+H$23+capacity!$B$2+H16</f>
        <v>91.389707240462627</v>
      </c>
      <c r="I18" s="22">
        <f>I$24+I$23+capacity!$B$2+I16</f>
        <v>85.087797075699967</v>
      </c>
      <c r="J18" s="22">
        <f>J$24+J$23+capacity!$B$2+J16</f>
        <v>84.560511922202778</v>
      </c>
      <c r="K18" s="22">
        <f>K$24+K$23+capacity!$B$2+K16</f>
        <v>84.482264501007165</v>
      </c>
      <c r="L18" s="22">
        <f>L$24+L$23+capacity!$B$2+L16</f>
        <v>83.51654252411744</v>
      </c>
      <c r="M18" s="22">
        <f>M$24+M$23+capacity!$B$2+M16</f>
        <v>83.689376807483143</v>
      </c>
      <c r="N18" s="22">
        <f>N$24+N$23+capacity!$B$2+N16</f>
        <v>83.07672046437807</v>
      </c>
    </row>
    <row r="19" spans="1:14" x14ac:dyDescent="0.25">
      <c r="A19" s="22" t="s">
        <v>55</v>
      </c>
      <c r="B19" s="22" t="s">
        <v>54</v>
      </c>
      <c r="C19" s="22">
        <f>HeadFlow!B30</f>
        <v>2.168430252156976</v>
      </c>
      <c r="D19" s="22">
        <f>HeadFlow!C30</f>
        <v>2.1488194838254531</v>
      </c>
      <c r="E19" s="22">
        <f>HeadFlow!D30</f>
        <v>2.7125663663720214</v>
      </c>
      <c r="F19" s="22">
        <f>HeadFlow!E30</f>
        <v>3.0655382876637085</v>
      </c>
      <c r="G19" s="22">
        <f>HeadFlow!F30</f>
        <v>1.8541562225513974</v>
      </c>
      <c r="H19" s="22">
        <f>HeadFlow!G30</f>
        <v>1.895437740675789</v>
      </c>
      <c r="I19" s="22">
        <f>HeadFlow!H30</f>
        <v>2.6063550663682262</v>
      </c>
      <c r="J19" s="22">
        <f>HeadFlow!I30</f>
        <v>2.52775628141675</v>
      </c>
      <c r="K19" s="22">
        <f>HeadFlow!J30</f>
        <v>2.7777060674853185</v>
      </c>
      <c r="L19" s="22">
        <f>HeadFlow!K30</f>
        <v>2.6828950225938195</v>
      </c>
      <c r="M19" s="22">
        <f>HeadFlow!L30</f>
        <v>2.681094557033028</v>
      </c>
      <c r="N19" s="22">
        <f>HeadFlow!M30</f>
        <v>2.5111645503452928</v>
      </c>
    </row>
    <row r="20" spans="1:14" x14ac:dyDescent="0.25">
      <c r="A20" s="22" t="s">
        <v>54</v>
      </c>
      <c r="B20" s="22" t="s">
        <v>52</v>
      </c>
      <c r="C20" s="22">
        <f>C19+C11</f>
        <v>41.610628542534926</v>
      </c>
      <c r="D20" s="22">
        <f t="shared" ref="D20:N20" si="7">D19+D12</f>
        <v>42.64804520624795</v>
      </c>
      <c r="E20" s="22">
        <f t="shared" si="7"/>
        <v>45.626221218307201</v>
      </c>
      <c r="F20" s="22">
        <f t="shared" si="7"/>
        <v>48.30629224286487</v>
      </c>
      <c r="G20" s="22">
        <f t="shared" si="7"/>
        <v>49.909207945818189</v>
      </c>
      <c r="H20" s="22">
        <f t="shared" si="7"/>
        <v>46.16574113334768</v>
      </c>
      <c r="I20" s="22">
        <f t="shared" si="7"/>
        <v>43.642790695191657</v>
      </c>
      <c r="J20" s="22">
        <f t="shared" si="7"/>
        <v>43.384992807376797</v>
      </c>
      <c r="K20" s="22">
        <f t="shared" si="7"/>
        <v>43.491974750870305</v>
      </c>
      <c r="L20" s="22">
        <f t="shared" si="7"/>
        <v>42.981833492736008</v>
      </c>
      <c r="M20" s="22">
        <f t="shared" si="7"/>
        <v>43.048421752150702</v>
      </c>
      <c r="N20" s="22">
        <f t="shared" si="7"/>
        <v>42.762662403908948</v>
      </c>
    </row>
    <row r="21" spans="1:14" x14ac:dyDescent="0.25">
      <c r="A21" s="22" t="s">
        <v>52</v>
      </c>
      <c r="B21" s="22" t="s">
        <v>50</v>
      </c>
      <c r="C21" s="22">
        <f>C20</f>
        <v>41.610628542534926</v>
      </c>
      <c r="D21" s="22">
        <f t="shared" ref="D21:N21" si="8">D20</f>
        <v>42.64804520624795</v>
      </c>
      <c r="E21" s="22">
        <f t="shared" si="8"/>
        <v>45.626221218307201</v>
      </c>
      <c r="F21" s="22">
        <f t="shared" si="8"/>
        <v>48.30629224286487</v>
      </c>
      <c r="G21" s="22">
        <f t="shared" si="8"/>
        <v>49.909207945818189</v>
      </c>
      <c r="H21" s="22">
        <f t="shared" si="8"/>
        <v>46.16574113334768</v>
      </c>
      <c r="I21" s="22">
        <f t="shared" si="8"/>
        <v>43.642790695191657</v>
      </c>
      <c r="J21" s="22">
        <f t="shared" si="8"/>
        <v>43.384992807376797</v>
      </c>
      <c r="K21" s="22">
        <f t="shared" si="8"/>
        <v>43.491974750870305</v>
      </c>
      <c r="L21" s="22">
        <f t="shared" si="8"/>
        <v>42.981833492736008</v>
      </c>
      <c r="M21" s="22">
        <f t="shared" si="8"/>
        <v>43.048421752150702</v>
      </c>
      <c r="N21" s="22">
        <f t="shared" si="8"/>
        <v>42.762662403908948</v>
      </c>
    </row>
    <row r="22" spans="1:14" x14ac:dyDescent="0.25">
      <c r="A22" s="22" t="s">
        <v>54</v>
      </c>
      <c r="B22" s="22" t="s">
        <v>50</v>
      </c>
      <c r="C22" s="22">
        <f>C20</f>
        <v>41.610628542534926</v>
      </c>
      <c r="D22" s="22">
        <f t="shared" ref="D22:N22" si="9">D20</f>
        <v>42.64804520624795</v>
      </c>
      <c r="E22" s="22">
        <f t="shared" si="9"/>
        <v>45.626221218307201</v>
      </c>
      <c r="F22" s="22">
        <f t="shared" si="9"/>
        <v>48.30629224286487</v>
      </c>
      <c r="G22" s="22">
        <f t="shared" si="9"/>
        <v>49.909207945818189</v>
      </c>
      <c r="H22" s="22">
        <f t="shared" si="9"/>
        <v>46.16574113334768</v>
      </c>
      <c r="I22" s="22">
        <f t="shared" si="9"/>
        <v>43.642790695191657</v>
      </c>
      <c r="J22" s="22">
        <f t="shared" si="9"/>
        <v>43.384992807376797</v>
      </c>
      <c r="K22" s="22">
        <f t="shared" si="9"/>
        <v>43.491974750870305</v>
      </c>
      <c r="L22" s="22">
        <f t="shared" si="9"/>
        <v>42.981833492736008</v>
      </c>
      <c r="M22" s="22">
        <f t="shared" si="9"/>
        <v>43.048421752150702</v>
      </c>
      <c r="N22" s="22">
        <f t="shared" si="9"/>
        <v>42.762662403908948</v>
      </c>
    </row>
    <row r="23" spans="1:14" x14ac:dyDescent="0.25">
      <c r="A23" s="22" t="s">
        <v>51</v>
      </c>
      <c r="B23" s="22" t="s">
        <v>50</v>
      </c>
      <c r="C23" s="22">
        <f>HeadFlow!B25</f>
        <v>0</v>
      </c>
      <c r="D23" s="22">
        <f>HeadFlow!C25</f>
        <v>0</v>
      </c>
      <c r="E23" s="22">
        <f>HeadFlow!D25</f>
        <v>0</v>
      </c>
      <c r="F23" s="22">
        <f>HeadFlow!E25</f>
        <v>0</v>
      </c>
      <c r="G23" s="22">
        <f>HeadFlow!F25</f>
        <v>0</v>
      </c>
      <c r="H23" s="22">
        <f>HeadFlow!G25</f>
        <v>0</v>
      </c>
      <c r="I23" s="22">
        <f>HeadFlow!H25</f>
        <v>0</v>
      </c>
      <c r="J23" s="22">
        <f>HeadFlow!I25</f>
        <v>0</v>
      </c>
      <c r="K23" s="22">
        <f>HeadFlow!J25</f>
        <v>0</v>
      </c>
      <c r="L23" s="22">
        <f>HeadFlow!K25</f>
        <v>0</v>
      </c>
      <c r="M23" s="22">
        <f>HeadFlow!L25</f>
        <v>0</v>
      </c>
      <c r="N23" s="22">
        <f>HeadFlow!M25</f>
        <v>0</v>
      </c>
    </row>
    <row r="24" spans="1:14" x14ac:dyDescent="0.25">
      <c r="A24" s="22" t="s">
        <v>50</v>
      </c>
      <c r="B24" s="22" t="s">
        <v>49</v>
      </c>
      <c r="C24" s="22">
        <f>C$20+C$23</f>
        <v>41.610628542534926</v>
      </c>
      <c r="D24" s="22">
        <f t="shared" ref="D24:N24" si="10">D$20+D$23</f>
        <v>42.64804520624795</v>
      </c>
      <c r="E24" s="22">
        <f t="shared" si="10"/>
        <v>45.626221218307201</v>
      </c>
      <c r="F24" s="22">
        <f t="shared" si="10"/>
        <v>48.30629224286487</v>
      </c>
      <c r="G24" s="22">
        <f t="shared" si="10"/>
        <v>49.909207945818189</v>
      </c>
      <c r="H24" s="22">
        <f t="shared" si="10"/>
        <v>46.16574113334768</v>
      </c>
      <c r="I24" s="22">
        <f t="shared" si="10"/>
        <v>43.642790695191657</v>
      </c>
      <c r="J24" s="22">
        <f t="shared" si="10"/>
        <v>43.384992807376797</v>
      </c>
      <c r="K24" s="22">
        <f t="shared" si="10"/>
        <v>43.491974750870305</v>
      </c>
      <c r="L24" s="22">
        <f t="shared" si="10"/>
        <v>42.981833492736008</v>
      </c>
      <c r="M24" s="22">
        <f t="shared" si="10"/>
        <v>43.048421752150702</v>
      </c>
      <c r="N24" s="22">
        <f t="shared" si="10"/>
        <v>42.762662403908948</v>
      </c>
    </row>
    <row r="25" spans="1:14" x14ac:dyDescent="0.25">
      <c r="A25" s="22" t="s">
        <v>34</v>
      </c>
      <c r="B25" s="22" t="s">
        <v>35</v>
      </c>
      <c r="C25" s="22">
        <f t="shared" ref="C25:N25" si="11">C18+C10+C44</f>
        <v>157.49408185651933</v>
      </c>
      <c r="D25" s="22">
        <f t="shared" si="11"/>
        <v>153.55027810138142</v>
      </c>
      <c r="E25" s="22">
        <f t="shared" si="11"/>
        <v>179.36214964833874</v>
      </c>
      <c r="F25" s="22">
        <f t="shared" si="11"/>
        <v>188.98836920700592</v>
      </c>
      <c r="G25" s="22">
        <f t="shared" si="11"/>
        <v>173.68349939402856</v>
      </c>
      <c r="H25" s="22">
        <f t="shared" si="11"/>
        <v>189.74409027668992</v>
      </c>
      <c r="I25" s="22">
        <f t="shared" si="11"/>
        <v>169.8058415675402</v>
      </c>
      <c r="J25" s="22">
        <f t="shared" si="11"/>
        <v>155.40782777785364</v>
      </c>
      <c r="K25" s="22">
        <f t="shared" si="11"/>
        <v>133.79455644637798</v>
      </c>
      <c r="L25" s="22">
        <f t="shared" si="11"/>
        <v>113.33091437494409</v>
      </c>
      <c r="M25" s="22">
        <f t="shared" si="11"/>
        <v>127.55725973495103</v>
      </c>
      <c r="N25" s="22">
        <f t="shared" si="11"/>
        <v>134.12620701669238</v>
      </c>
    </row>
    <row r="26" spans="1:14" x14ac:dyDescent="0.25">
      <c r="A26" s="22" t="s">
        <v>34</v>
      </c>
      <c r="B26" s="22" t="s">
        <v>36</v>
      </c>
      <c r="C26" s="22">
        <f t="shared" ref="C26:C34" si="12">C$25</f>
        <v>157.49408185651933</v>
      </c>
      <c r="D26" s="22">
        <f t="shared" ref="D26:N34" si="13">D$25</f>
        <v>153.55027810138142</v>
      </c>
      <c r="E26" s="22">
        <f t="shared" si="13"/>
        <v>179.36214964833874</v>
      </c>
      <c r="F26" s="22">
        <f t="shared" si="13"/>
        <v>188.98836920700592</v>
      </c>
      <c r="G26" s="22">
        <f t="shared" si="13"/>
        <v>173.68349939402856</v>
      </c>
      <c r="H26" s="22">
        <f t="shared" si="13"/>
        <v>189.74409027668992</v>
      </c>
      <c r="I26" s="22">
        <f t="shared" si="13"/>
        <v>169.8058415675402</v>
      </c>
      <c r="J26" s="22">
        <f t="shared" si="13"/>
        <v>155.40782777785364</v>
      </c>
      <c r="K26" s="22">
        <f t="shared" si="13"/>
        <v>133.79455644637798</v>
      </c>
      <c r="L26" s="22">
        <f t="shared" si="13"/>
        <v>113.33091437494409</v>
      </c>
      <c r="M26" s="22">
        <f t="shared" si="13"/>
        <v>127.55725973495103</v>
      </c>
      <c r="N26" s="22">
        <f t="shared" si="13"/>
        <v>134.12620701669238</v>
      </c>
    </row>
    <row r="27" spans="1:14" x14ac:dyDescent="0.25">
      <c r="A27" s="22" t="s">
        <v>35</v>
      </c>
      <c r="B27" s="22" t="s">
        <v>36</v>
      </c>
      <c r="C27" s="22">
        <f t="shared" si="12"/>
        <v>157.49408185651933</v>
      </c>
      <c r="D27" s="22">
        <f t="shared" si="13"/>
        <v>153.55027810138142</v>
      </c>
      <c r="E27" s="22">
        <f t="shared" si="13"/>
        <v>179.36214964833874</v>
      </c>
      <c r="F27" s="22">
        <f t="shared" si="13"/>
        <v>188.98836920700592</v>
      </c>
      <c r="G27" s="22">
        <f t="shared" si="13"/>
        <v>173.68349939402856</v>
      </c>
      <c r="H27" s="22">
        <f t="shared" si="13"/>
        <v>189.74409027668992</v>
      </c>
      <c r="I27" s="22">
        <f t="shared" si="13"/>
        <v>169.8058415675402</v>
      </c>
      <c r="J27" s="22">
        <f t="shared" si="13"/>
        <v>155.40782777785364</v>
      </c>
      <c r="K27" s="22">
        <f t="shared" si="13"/>
        <v>133.79455644637798</v>
      </c>
      <c r="L27" s="22">
        <f t="shared" si="13"/>
        <v>113.33091437494409</v>
      </c>
      <c r="M27" s="22">
        <f t="shared" si="13"/>
        <v>127.55725973495103</v>
      </c>
      <c r="N27" s="22">
        <f t="shared" si="13"/>
        <v>134.12620701669238</v>
      </c>
    </row>
    <row r="28" spans="1:14" x14ac:dyDescent="0.25">
      <c r="A28" s="22" t="s">
        <v>36</v>
      </c>
      <c r="B28" s="22" t="s">
        <v>39</v>
      </c>
      <c r="C28" s="22">
        <f t="shared" si="12"/>
        <v>157.49408185651933</v>
      </c>
      <c r="D28" s="22">
        <f t="shared" si="13"/>
        <v>153.55027810138142</v>
      </c>
      <c r="E28" s="22">
        <f t="shared" si="13"/>
        <v>179.36214964833874</v>
      </c>
      <c r="F28" s="22">
        <f t="shared" si="13"/>
        <v>188.98836920700592</v>
      </c>
      <c r="G28" s="22">
        <f t="shared" si="13"/>
        <v>173.68349939402856</v>
      </c>
      <c r="H28" s="22">
        <f t="shared" si="13"/>
        <v>189.74409027668992</v>
      </c>
      <c r="I28" s="22">
        <f t="shared" si="13"/>
        <v>169.8058415675402</v>
      </c>
      <c r="J28" s="22">
        <f t="shared" si="13"/>
        <v>155.40782777785364</v>
      </c>
      <c r="K28" s="22">
        <f t="shared" si="13"/>
        <v>133.79455644637798</v>
      </c>
      <c r="L28" s="22">
        <f t="shared" si="13"/>
        <v>113.33091437494409</v>
      </c>
      <c r="M28" s="22">
        <f t="shared" si="13"/>
        <v>127.55725973495103</v>
      </c>
      <c r="N28" s="22">
        <f t="shared" si="13"/>
        <v>134.12620701669238</v>
      </c>
    </row>
    <row r="29" spans="1:14" x14ac:dyDescent="0.25">
      <c r="A29" s="22" t="s">
        <v>39</v>
      </c>
      <c r="B29" s="22" t="s">
        <v>40</v>
      </c>
      <c r="C29" s="22">
        <f t="shared" si="12"/>
        <v>157.49408185651933</v>
      </c>
      <c r="D29" s="22">
        <f t="shared" si="13"/>
        <v>153.55027810138142</v>
      </c>
      <c r="E29" s="22">
        <f t="shared" si="13"/>
        <v>179.36214964833874</v>
      </c>
      <c r="F29" s="22">
        <f t="shared" si="13"/>
        <v>188.98836920700592</v>
      </c>
      <c r="G29" s="22">
        <f t="shared" si="13"/>
        <v>173.68349939402856</v>
      </c>
      <c r="H29" s="22">
        <f t="shared" si="13"/>
        <v>189.74409027668992</v>
      </c>
      <c r="I29" s="22">
        <f t="shared" si="13"/>
        <v>169.8058415675402</v>
      </c>
      <c r="J29" s="22">
        <f t="shared" si="13"/>
        <v>155.40782777785364</v>
      </c>
      <c r="K29" s="22">
        <f t="shared" si="13"/>
        <v>133.79455644637798</v>
      </c>
      <c r="L29" s="22">
        <f t="shared" si="13"/>
        <v>113.33091437494409</v>
      </c>
      <c r="M29" s="22">
        <f t="shared" si="13"/>
        <v>127.55725973495103</v>
      </c>
      <c r="N29" s="22">
        <f t="shared" si="13"/>
        <v>134.12620701669238</v>
      </c>
    </row>
    <row r="30" spans="1:14" x14ac:dyDescent="0.25">
      <c r="A30" s="22" t="s">
        <v>40</v>
      </c>
      <c r="B30" s="22" t="s">
        <v>41</v>
      </c>
      <c r="C30" s="22">
        <f t="shared" si="12"/>
        <v>157.49408185651933</v>
      </c>
      <c r="D30" s="22">
        <f t="shared" si="13"/>
        <v>153.55027810138142</v>
      </c>
      <c r="E30" s="22">
        <f t="shared" si="13"/>
        <v>179.36214964833874</v>
      </c>
      <c r="F30" s="22">
        <f t="shared" si="13"/>
        <v>188.98836920700592</v>
      </c>
      <c r="G30" s="22">
        <f t="shared" si="13"/>
        <v>173.68349939402856</v>
      </c>
      <c r="H30" s="22">
        <f t="shared" si="13"/>
        <v>189.74409027668992</v>
      </c>
      <c r="I30" s="22">
        <f t="shared" si="13"/>
        <v>169.8058415675402</v>
      </c>
      <c r="J30" s="22">
        <f t="shared" si="13"/>
        <v>155.40782777785364</v>
      </c>
      <c r="K30" s="22">
        <f t="shared" si="13"/>
        <v>133.79455644637798</v>
      </c>
      <c r="L30" s="22">
        <f t="shared" si="13"/>
        <v>113.33091437494409</v>
      </c>
      <c r="M30" s="22">
        <f t="shared" si="13"/>
        <v>127.55725973495103</v>
      </c>
      <c r="N30" s="22">
        <f t="shared" si="13"/>
        <v>134.12620701669238</v>
      </c>
    </row>
    <row r="31" spans="1:14" x14ac:dyDescent="0.25">
      <c r="A31" s="22" t="s">
        <v>39</v>
      </c>
      <c r="B31" s="22" t="s">
        <v>41</v>
      </c>
      <c r="C31" s="22">
        <f t="shared" si="12"/>
        <v>157.49408185651933</v>
      </c>
      <c r="D31" s="22">
        <f t="shared" si="13"/>
        <v>153.55027810138142</v>
      </c>
      <c r="E31" s="22">
        <f t="shared" si="13"/>
        <v>179.36214964833874</v>
      </c>
      <c r="F31" s="22">
        <f t="shared" si="13"/>
        <v>188.98836920700592</v>
      </c>
      <c r="G31" s="22">
        <f t="shared" si="13"/>
        <v>173.68349939402856</v>
      </c>
      <c r="H31" s="22">
        <f t="shared" si="13"/>
        <v>189.74409027668992</v>
      </c>
      <c r="I31" s="22">
        <f t="shared" si="13"/>
        <v>169.8058415675402</v>
      </c>
      <c r="J31" s="22">
        <f t="shared" si="13"/>
        <v>155.40782777785364</v>
      </c>
      <c r="K31" s="22">
        <f t="shared" si="13"/>
        <v>133.79455644637798</v>
      </c>
      <c r="L31" s="22">
        <f t="shared" si="13"/>
        <v>113.33091437494409</v>
      </c>
      <c r="M31" s="22">
        <f t="shared" si="13"/>
        <v>127.55725973495103</v>
      </c>
      <c r="N31" s="22">
        <f t="shared" si="13"/>
        <v>134.12620701669238</v>
      </c>
    </row>
    <row r="32" spans="1:14" x14ac:dyDescent="0.25">
      <c r="A32" s="22" t="s">
        <v>42</v>
      </c>
      <c r="B32" s="22" t="s">
        <v>41</v>
      </c>
      <c r="C32" s="22">
        <f t="shared" si="12"/>
        <v>157.49408185651933</v>
      </c>
      <c r="D32" s="22">
        <f t="shared" si="13"/>
        <v>153.55027810138142</v>
      </c>
      <c r="E32" s="22">
        <f t="shared" si="13"/>
        <v>179.36214964833874</v>
      </c>
      <c r="F32" s="22">
        <f t="shared" si="13"/>
        <v>188.98836920700592</v>
      </c>
      <c r="G32" s="22">
        <f t="shared" si="13"/>
        <v>173.68349939402856</v>
      </c>
      <c r="H32" s="22">
        <f t="shared" si="13"/>
        <v>189.74409027668992</v>
      </c>
      <c r="I32" s="22">
        <f t="shared" si="13"/>
        <v>169.8058415675402</v>
      </c>
      <c r="J32" s="22">
        <f t="shared" si="13"/>
        <v>155.40782777785364</v>
      </c>
      <c r="K32" s="22">
        <f t="shared" si="13"/>
        <v>133.79455644637798</v>
      </c>
      <c r="L32" s="22">
        <f t="shared" si="13"/>
        <v>113.33091437494409</v>
      </c>
      <c r="M32" s="22">
        <f t="shared" si="13"/>
        <v>127.55725973495103</v>
      </c>
      <c r="N32" s="22">
        <f t="shared" si="13"/>
        <v>134.12620701669238</v>
      </c>
    </row>
    <row r="33" spans="1:14" x14ac:dyDescent="0.25">
      <c r="A33" s="22" t="s">
        <v>41</v>
      </c>
      <c r="B33" s="22" t="s">
        <v>44</v>
      </c>
      <c r="C33" s="22">
        <f t="shared" si="12"/>
        <v>157.49408185651933</v>
      </c>
      <c r="D33" s="22">
        <f t="shared" si="13"/>
        <v>153.55027810138142</v>
      </c>
      <c r="E33" s="22">
        <f t="shared" si="13"/>
        <v>179.36214964833874</v>
      </c>
      <c r="F33" s="22">
        <f t="shared" si="13"/>
        <v>188.98836920700592</v>
      </c>
      <c r="G33" s="22">
        <f t="shared" si="13"/>
        <v>173.68349939402856</v>
      </c>
      <c r="H33" s="22">
        <f t="shared" si="13"/>
        <v>189.74409027668992</v>
      </c>
      <c r="I33" s="22">
        <f t="shared" si="13"/>
        <v>169.8058415675402</v>
      </c>
      <c r="J33" s="22">
        <f t="shared" si="13"/>
        <v>155.40782777785364</v>
      </c>
      <c r="K33" s="22">
        <f t="shared" si="13"/>
        <v>133.79455644637798</v>
      </c>
      <c r="L33" s="22">
        <f t="shared" si="13"/>
        <v>113.33091437494409</v>
      </c>
      <c r="M33" s="22">
        <f t="shared" si="13"/>
        <v>127.55725973495103</v>
      </c>
      <c r="N33" s="22">
        <f t="shared" si="13"/>
        <v>134.12620701669238</v>
      </c>
    </row>
    <row r="34" spans="1:14" x14ac:dyDescent="0.25">
      <c r="A34" s="22" t="s">
        <v>44</v>
      </c>
      <c r="B34" s="22" t="s">
        <v>9</v>
      </c>
      <c r="C34" s="22">
        <f t="shared" si="12"/>
        <v>157.49408185651933</v>
      </c>
      <c r="D34" s="22">
        <f t="shared" si="13"/>
        <v>153.55027810138142</v>
      </c>
      <c r="E34" s="22">
        <f t="shared" si="13"/>
        <v>179.36214964833874</v>
      </c>
      <c r="F34" s="22">
        <f t="shared" si="13"/>
        <v>188.98836920700592</v>
      </c>
      <c r="G34" s="22">
        <f t="shared" si="13"/>
        <v>173.68349939402856</v>
      </c>
      <c r="H34" s="22">
        <f t="shared" si="13"/>
        <v>189.74409027668992</v>
      </c>
      <c r="I34" s="22">
        <f t="shared" si="13"/>
        <v>169.8058415675402</v>
      </c>
      <c r="J34" s="22">
        <f t="shared" si="13"/>
        <v>155.40782777785364</v>
      </c>
      <c r="K34" s="22">
        <f t="shared" si="13"/>
        <v>133.79455644637798</v>
      </c>
      <c r="L34" s="22">
        <f t="shared" si="13"/>
        <v>113.33091437494409</v>
      </c>
      <c r="M34" s="22">
        <f t="shared" si="13"/>
        <v>127.55725973495103</v>
      </c>
      <c r="N34" s="22">
        <f t="shared" si="13"/>
        <v>134.12620701669238</v>
      </c>
    </row>
    <row r="35" spans="1:14" x14ac:dyDescent="0.25">
      <c r="A35" s="22" t="s">
        <v>45</v>
      </c>
      <c r="B35" s="22" t="s">
        <v>9</v>
      </c>
      <c r="C35" s="22">
        <f>HeadFlow!B18</f>
        <v>6.7317368078333608</v>
      </c>
      <c r="D35" s="22">
        <f>HeadFlow!C18</f>
        <v>3.2839556772726901</v>
      </c>
      <c r="E35" s="22">
        <f>HeadFlow!D18</f>
        <v>13.925163529478301</v>
      </c>
      <c r="F35" s="22">
        <f>HeadFlow!E18</f>
        <v>31.581079427014689</v>
      </c>
      <c r="G35" s="22">
        <f>HeadFlow!F18</f>
        <v>47.032798316676441</v>
      </c>
      <c r="H35" s="22">
        <f>HeadFlow!G18</f>
        <v>37.955378882219726</v>
      </c>
      <c r="I35" s="22">
        <f>HeadFlow!H18</f>
        <v>24.298293367212672</v>
      </c>
      <c r="J35" s="22">
        <f>HeadFlow!I18</f>
        <v>15.436825666635571</v>
      </c>
      <c r="K35" s="22">
        <f>HeadFlow!J18</f>
        <v>22.68237866887214</v>
      </c>
      <c r="L35" s="22">
        <f>HeadFlow!K18</f>
        <v>34.805462212182654</v>
      </c>
      <c r="M35" s="22">
        <f>HeadFlow!L18</f>
        <v>13.552832953823799</v>
      </c>
      <c r="N35" s="22">
        <f>HeadFlow!M18</f>
        <v>1.22869089965985</v>
      </c>
    </row>
    <row r="36" spans="1:14" x14ac:dyDescent="0.25">
      <c r="A36" s="22" t="s">
        <v>47</v>
      </c>
      <c r="B36" s="22" t="s">
        <v>9</v>
      </c>
      <c r="C36" s="22">
        <f>HeadFlow!B21</f>
        <v>9.0319570669352522</v>
      </c>
      <c r="D36" s="22">
        <f>HeadFlow!C21</f>
        <v>6.2126171188386596</v>
      </c>
      <c r="E36" s="22">
        <f>HeadFlow!D21</f>
        <v>5.9164659650113967</v>
      </c>
      <c r="F36" s="22">
        <f>HeadFlow!E21</f>
        <v>5.2944859705549812</v>
      </c>
      <c r="G36" s="22">
        <f>HeadFlow!F21</f>
        <v>6.8148415925163333</v>
      </c>
      <c r="H36" s="22">
        <f>HeadFlow!G21</f>
        <v>8.6976639690549042</v>
      </c>
      <c r="I36" s="22">
        <f>HeadFlow!H21</f>
        <v>6.123075404974351</v>
      </c>
      <c r="J36" s="22">
        <f>HeadFlow!I21</f>
        <v>4.9483324028222642</v>
      </c>
      <c r="K36" s="22">
        <f>HeadFlow!J21</f>
        <v>9.1196510300003215</v>
      </c>
      <c r="L36" s="22">
        <f>HeadFlow!K21</f>
        <v>9.6097610781372289</v>
      </c>
      <c r="M36" s="22">
        <f>HeadFlow!L21</f>
        <v>6.2997712852264174</v>
      </c>
      <c r="N36" s="22">
        <f>HeadFlow!M21</f>
        <v>5.5292852047666168</v>
      </c>
    </row>
    <row r="37" spans="1:14" x14ac:dyDescent="0.25">
      <c r="A37" s="22" t="s">
        <v>9</v>
      </c>
      <c r="B37" s="22" t="s">
        <v>46</v>
      </c>
      <c r="C37" s="22">
        <f>C$34+C$35+C36</f>
        <v>173.25777573128795</v>
      </c>
      <c r="D37" s="22">
        <f t="shared" ref="D37:N37" si="14">D$34+D$35+D36</f>
        <v>163.04685089749279</v>
      </c>
      <c r="E37" s="22">
        <f t="shared" si="14"/>
        <v>199.20377914282844</v>
      </c>
      <c r="F37" s="22">
        <f t="shared" si="14"/>
        <v>225.86393460457558</v>
      </c>
      <c r="G37" s="22">
        <f t="shared" si="14"/>
        <v>227.53113930322132</v>
      </c>
      <c r="H37" s="22">
        <f t="shared" si="14"/>
        <v>236.39713312796454</v>
      </c>
      <c r="I37" s="22">
        <f t="shared" si="14"/>
        <v>200.22721033972721</v>
      </c>
      <c r="J37" s="22">
        <f t="shared" si="14"/>
        <v>175.79298584731148</v>
      </c>
      <c r="K37" s="22">
        <f t="shared" si="14"/>
        <v>165.59658614525043</v>
      </c>
      <c r="L37" s="22">
        <f t="shared" si="14"/>
        <v>157.74613766526397</v>
      </c>
      <c r="M37" s="22">
        <f t="shared" si="14"/>
        <v>147.40986397400127</v>
      </c>
      <c r="N37" s="22">
        <f t="shared" si="14"/>
        <v>140.88418312111884</v>
      </c>
    </row>
    <row r="38" spans="1:14" x14ac:dyDescent="0.25">
      <c r="A38" s="22" t="s">
        <v>46</v>
      </c>
      <c r="B38" s="22" t="s">
        <v>48</v>
      </c>
      <c r="C38" s="22">
        <f>C37+C36</f>
        <v>182.28973279822321</v>
      </c>
      <c r="D38" s="22">
        <f t="shared" ref="D38:N38" si="15">D37+D36</f>
        <v>169.25946801633145</v>
      </c>
      <c r="E38" s="22">
        <f t="shared" si="15"/>
        <v>205.12024510783982</v>
      </c>
      <c r="F38" s="22">
        <f t="shared" si="15"/>
        <v>231.15842057513055</v>
      </c>
      <c r="G38" s="22">
        <f t="shared" si="15"/>
        <v>234.34598089573765</v>
      </c>
      <c r="H38" s="22">
        <f t="shared" si="15"/>
        <v>245.09479709701944</v>
      </c>
      <c r="I38" s="22">
        <f t="shared" si="15"/>
        <v>206.35028574470155</v>
      </c>
      <c r="J38" s="22">
        <f t="shared" si="15"/>
        <v>180.74131825013376</v>
      </c>
      <c r="K38" s="22">
        <f t="shared" si="15"/>
        <v>174.71623717525074</v>
      </c>
      <c r="L38" s="22">
        <f t="shared" si="15"/>
        <v>167.35589874340121</v>
      </c>
      <c r="M38" s="22">
        <f t="shared" si="15"/>
        <v>153.7096352592277</v>
      </c>
      <c r="N38" s="22">
        <f t="shared" si="15"/>
        <v>146.41346832588545</v>
      </c>
    </row>
    <row r="39" spans="1:14" x14ac:dyDescent="0.25">
      <c r="A39" s="22" t="s">
        <v>34</v>
      </c>
      <c r="B39" s="22" t="s">
        <v>43</v>
      </c>
      <c r="C39" s="22">
        <f t="shared" ref="C39:N39" si="16">C10+C18+C44</f>
        <v>157.49408185651933</v>
      </c>
      <c r="D39" s="22">
        <f t="shared" si="16"/>
        <v>153.55027810138142</v>
      </c>
      <c r="E39" s="22">
        <f t="shared" si="16"/>
        <v>179.36214964833874</v>
      </c>
      <c r="F39" s="22">
        <f t="shared" si="16"/>
        <v>188.98836920700592</v>
      </c>
      <c r="G39" s="22">
        <f t="shared" si="16"/>
        <v>173.68349939402856</v>
      </c>
      <c r="H39" s="22">
        <f t="shared" si="16"/>
        <v>189.74409027668992</v>
      </c>
      <c r="I39" s="22">
        <f t="shared" si="16"/>
        <v>169.8058415675402</v>
      </c>
      <c r="J39" s="22">
        <f t="shared" si="16"/>
        <v>155.40782777785364</v>
      </c>
      <c r="K39" s="22">
        <f t="shared" si="16"/>
        <v>133.79455644637798</v>
      </c>
      <c r="L39" s="22">
        <f t="shared" si="16"/>
        <v>113.33091437494409</v>
      </c>
      <c r="M39" s="22">
        <f t="shared" si="16"/>
        <v>127.55725973495103</v>
      </c>
      <c r="N39" s="22">
        <f t="shared" si="16"/>
        <v>134.12620701669238</v>
      </c>
    </row>
    <row r="40" spans="1:14" x14ac:dyDescent="0.25">
      <c r="A40" s="22" t="s">
        <v>57</v>
      </c>
      <c r="B40" s="22" t="s">
        <v>62</v>
      </c>
      <c r="C40" s="22">
        <f t="shared" ref="C40:N40" si="17">C11</f>
        <v>39.442198290377952</v>
      </c>
      <c r="D40" s="22">
        <f t="shared" si="17"/>
        <v>39.794238872881245</v>
      </c>
      <c r="E40" s="22">
        <f t="shared" si="17"/>
        <v>41.073421011979462</v>
      </c>
      <c r="F40" s="22">
        <f t="shared" si="17"/>
        <v>46.164543539397862</v>
      </c>
      <c r="G40" s="22">
        <f t="shared" si="17"/>
        <v>41.505091727598874</v>
      </c>
      <c r="H40" s="22">
        <f t="shared" si="17"/>
        <v>40.035242714443065</v>
      </c>
      <c r="I40" s="22">
        <f t="shared" si="17"/>
        <v>39.490150751684872</v>
      </c>
      <c r="J40" s="22">
        <f t="shared" si="17"/>
        <v>39.399862588865943</v>
      </c>
      <c r="K40" s="22">
        <f t="shared" si="17"/>
        <v>39.357601066751869</v>
      </c>
      <c r="L40" s="22">
        <f t="shared" si="17"/>
        <v>39.317350561239252</v>
      </c>
      <c r="M40" s="22">
        <f t="shared" si="17"/>
        <v>39.355207860214762</v>
      </c>
      <c r="N40" s="22">
        <f t="shared" si="17"/>
        <v>39.144140206905462</v>
      </c>
    </row>
    <row r="41" spans="1:14" x14ac:dyDescent="0.25">
      <c r="A41" s="22" t="s">
        <v>62</v>
      </c>
      <c r="B41" s="22" t="s">
        <v>54</v>
      </c>
      <c r="C41" s="22">
        <f>C40</f>
        <v>39.442198290377952</v>
      </c>
      <c r="D41" s="22">
        <f t="shared" ref="D41:N41" si="18">D40</f>
        <v>39.794238872881245</v>
      </c>
      <c r="E41" s="22">
        <f t="shared" si="18"/>
        <v>41.073421011979462</v>
      </c>
      <c r="F41" s="22">
        <f t="shared" si="18"/>
        <v>46.164543539397862</v>
      </c>
      <c r="G41" s="22">
        <f t="shared" si="18"/>
        <v>41.505091727598874</v>
      </c>
      <c r="H41" s="22">
        <f t="shared" si="18"/>
        <v>40.035242714443065</v>
      </c>
      <c r="I41" s="22">
        <f t="shared" si="18"/>
        <v>39.490150751684872</v>
      </c>
      <c r="J41" s="22">
        <f t="shared" si="18"/>
        <v>39.399862588865943</v>
      </c>
      <c r="K41" s="22">
        <f t="shared" si="18"/>
        <v>39.357601066751869</v>
      </c>
      <c r="L41" s="22">
        <f t="shared" si="18"/>
        <v>39.317350561239252</v>
      </c>
      <c r="M41" s="22">
        <f t="shared" si="18"/>
        <v>39.355207860214762</v>
      </c>
      <c r="N41" s="22">
        <f t="shared" si="18"/>
        <v>39.144140206905462</v>
      </c>
    </row>
    <row r="42" spans="1:14" x14ac:dyDescent="0.25">
      <c r="A42" s="22" t="s">
        <v>32</v>
      </c>
      <c r="B42" s="22" t="s">
        <v>63</v>
      </c>
      <c r="C42" s="22">
        <f t="shared" ref="C42:N42" si="19">C2</f>
        <v>21.266481556794684</v>
      </c>
      <c r="D42" s="22">
        <f t="shared" si="19"/>
        <v>26.588724794849202</v>
      </c>
      <c r="E42" s="22">
        <f t="shared" si="19"/>
        <v>29.659233108160251</v>
      </c>
      <c r="F42" s="22">
        <f t="shared" si="19"/>
        <v>27.04371424017469</v>
      </c>
      <c r="G42" s="22">
        <f t="shared" si="19"/>
        <v>18.032910613632446</v>
      </c>
      <c r="H42" s="22">
        <f t="shared" si="19"/>
        <v>67.227595036227299</v>
      </c>
      <c r="I42" s="22">
        <f t="shared" si="19"/>
        <v>76.37040589184025</v>
      </c>
      <c r="J42" s="22">
        <f t="shared" si="19"/>
        <v>66.76657905565088</v>
      </c>
      <c r="K42" s="22">
        <f t="shared" si="19"/>
        <v>31.874289755342609</v>
      </c>
      <c r="L42" s="22">
        <f t="shared" si="19"/>
        <v>16.034636436863483</v>
      </c>
      <c r="M42" s="22">
        <f t="shared" si="19"/>
        <v>21.262040948737525</v>
      </c>
      <c r="N42" s="22">
        <f t="shared" si="19"/>
        <v>21.981015959351787</v>
      </c>
    </row>
    <row r="43" spans="1:14" x14ac:dyDescent="0.25">
      <c r="A43" s="22" t="s">
        <v>63</v>
      </c>
      <c r="B43" s="22" t="s">
        <v>8</v>
      </c>
      <c r="C43" s="22">
        <f>C42</f>
        <v>21.266481556794684</v>
      </c>
      <c r="D43" s="22">
        <f t="shared" ref="D43:N43" si="20">D42</f>
        <v>26.588724794849202</v>
      </c>
      <c r="E43" s="22">
        <f t="shared" si="20"/>
        <v>29.659233108160251</v>
      </c>
      <c r="F43" s="22">
        <f t="shared" si="20"/>
        <v>27.04371424017469</v>
      </c>
      <c r="G43" s="22">
        <f t="shared" si="20"/>
        <v>18.032910613632446</v>
      </c>
      <c r="H43" s="22">
        <f t="shared" si="20"/>
        <v>67.227595036227299</v>
      </c>
      <c r="I43" s="22">
        <f t="shared" si="20"/>
        <v>76.37040589184025</v>
      </c>
      <c r="J43" s="22">
        <f t="shared" si="20"/>
        <v>66.76657905565088</v>
      </c>
      <c r="K43" s="22">
        <f t="shared" si="20"/>
        <v>31.874289755342609</v>
      </c>
      <c r="L43" s="22">
        <f t="shared" si="20"/>
        <v>16.034636436863483</v>
      </c>
      <c r="M43" s="22">
        <f t="shared" si="20"/>
        <v>21.262040948737525</v>
      </c>
      <c r="N43" s="22">
        <f t="shared" si="20"/>
        <v>21.981015959351787</v>
      </c>
    </row>
    <row r="44" spans="1:14" x14ac:dyDescent="0.25">
      <c r="A44" s="22" t="s">
        <v>60</v>
      </c>
      <c r="B44" s="22" t="s">
        <v>34</v>
      </c>
      <c r="C44" s="22">
        <f>HeadFlow!B35</f>
        <v>52.589259578994131</v>
      </c>
      <c r="D44" s="22">
        <f>HeadFlow!C35</f>
        <v>41.72400250498054</v>
      </c>
      <c r="E44" s="22">
        <f>HeadFlow!D35</f>
        <v>56.847860257956654</v>
      </c>
      <c r="F44" s="22">
        <f>HeadFlow!E35</f>
        <v>55.268006029367349</v>
      </c>
      <c r="G44" s="22">
        <f>HeadFlow!F35</f>
        <v>28.164639983712245</v>
      </c>
      <c r="H44" s="22">
        <f>HeadFlow!G35</f>
        <v>0</v>
      </c>
      <c r="I44" s="22">
        <f>HeadFlow!H35</f>
        <v>0</v>
      </c>
      <c r="J44" s="22">
        <f>HeadFlow!I35</f>
        <v>0</v>
      </c>
      <c r="K44" s="22">
        <f>HeadFlow!J35</f>
        <v>14.749779590028204</v>
      </c>
      <c r="L44" s="22">
        <f>HeadFlow!K35</f>
        <v>11.679794213963156</v>
      </c>
      <c r="M44" s="22">
        <f>HeadFlow!L35</f>
        <v>20.870784178730354</v>
      </c>
      <c r="N44" s="22">
        <f>HeadFlow!M35</f>
        <v>27.787655392962531</v>
      </c>
    </row>
    <row r="45" spans="1:14" x14ac:dyDescent="0.25">
      <c r="A45" s="62" t="s">
        <v>365</v>
      </c>
      <c r="B45" s="62" t="s">
        <v>56</v>
      </c>
      <c r="C45" s="22">
        <f>C12</f>
        <v>40.416065087817643</v>
      </c>
      <c r="D45" s="62">
        <f t="shared" ref="D45:N45" si="21">D12</f>
        <v>40.499225722422494</v>
      </c>
      <c r="E45" s="62">
        <f t="shared" si="21"/>
        <v>42.913654851935178</v>
      </c>
      <c r="F45" s="62">
        <f t="shared" si="21"/>
        <v>45.240753955201164</v>
      </c>
      <c r="G45" s="62">
        <f t="shared" si="21"/>
        <v>48.055051723266793</v>
      </c>
      <c r="H45" s="62">
        <f t="shared" si="21"/>
        <v>44.270303392671892</v>
      </c>
      <c r="I45" s="62">
        <f t="shared" si="21"/>
        <v>41.036435628823433</v>
      </c>
      <c r="J45" s="62">
        <f t="shared" si="21"/>
        <v>40.857236525960047</v>
      </c>
      <c r="K45" s="62">
        <f t="shared" si="21"/>
        <v>40.714268683384987</v>
      </c>
      <c r="L45" s="62">
        <f t="shared" si="21"/>
        <v>40.29893847014219</v>
      </c>
      <c r="M45" s="62">
        <f t="shared" si="21"/>
        <v>40.367327195117674</v>
      </c>
      <c r="N45" s="62">
        <f t="shared" si="21"/>
        <v>40.251497853563656</v>
      </c>
    </row>
    <row r="46" spans="1:14" x14ac:dyDescent="0.25">
      <c r="A46" s="62" t="s">
        <v>44</v>
      </c>
      <c r="B46" s="62" t="s">
        <v>43</v>
      </c>
      <c r="C46" s="22">
        <f>C33</f>
        <v>157.49408185651933</v>
      </c>
      <c r="D46" s="62">
        <f t="shared" ref="D46:N46" si="22">D33</f>
        <v>153.55027810138142</v>
      </c>
      <c r="E46" s="62">
        <f t="shared" si="22"/>
        <v>179.36214964833874</v>
      </c>
      <c r="F46" s="62">
        <f t="shared" si="22"/>
        <v>188.98836920700592</v>
      </c>
      <c r="G46" s="62">
        <f t="shared" si="22"/>
        <v>173.68349939402856</v>
      </c>
      <c r="H46" s="62">
        <f t="shared" si="22"/>
        <v>189.74409027668992</v>
      </c>
      <c r="I46" s="62">
        <f t="shared" si="22"/>
        <v>169.8058415675402</v>
      </c>
      <c r="J46" s="62">
        <f t="shared" si="22"/>
        <v>155.40782777785364</v>
      </c>
      <c r="K46" s="62">
        <f t="shared" si="22"/>
        <v>133.79455644637798</v>
      </c>
      <c r="L46" s="62">
        <f t="shared" si="22"/>
        <v>113.33091437494409</v>
      </c>
      <c r="M46" s="62">
        <f t="shared" si="22"/>
        <v>127.55725973495103</v>
      </c>
      <c r="N46" s="62">
        <f t="shared" si="22"/>
        <v>134.12620701669238</v>
      </c>
    </row>
    <row r="47" spans="1:14" x14ac:dyDescent="0.25">
      <c r="A47" s="62" t="s">
        <v>368</v>
      </c>
      <c r="B47" s="62" t="s">
        <v>371</v>
      </c>
      <c r="C47" s="22">
        <f>C11</f>
        <v>39.442198290377952</v>
      </c>
      <c r="D47" s="62">
        <f t="shared" ref="D47:N47" si="23">D11</f>
        <v>39.794238872881245</v>
      </c>
      <c r="E47" s="62">
        <f t="shared" si="23"/>
        <v>41.073421011979462</v>
      </c>
      <c r="F47" s="62">
        <f t="shared" si="23"/>
        <v>46.164543539397862</v>
      </c>
      <c r="G47" s="62">
        <f t="shared" si="23"/>
        <v>41.505091727598874</v>
      </c>
      <c r="H47" s="62">
        <f t="shared" si="23"/>
        <v>40.035242714443065</v>
      </c>
      <c r="I47" s="62">
        <f t="shared" si="23"/>
        <v>39.490150751684872</v>
      </c>
      <c r="J47" s="62">
        <f t="shared" si="23"/>
        <v>39.399862588865943</v>
      </c>
      <c r="K47" s="62">
        <f t="shared" si="23"/>
        <v>39.357601066751869</v>
      </c>
      <c r="L47" s="62">
        <f t="shared" si="23"/>
        <v>39.317350561239252</v>
      </c>
      <c r="M47" s="62">
        <f t="shared" si="23"/>
        <v>39.355207860214762</v>
      </c>
      <c r="N47" s="62">
        <f t="shared" si="23"/>
        <v>39.144140206905462</v>
      </c>
    </row>
    <row r="48" spans="1:14" x14ac:dyDescent="0.25">
      <c r="A48" s="22" t="s">
        <v>365</v>
      </c>
      <c r="B48" s="22" t="s">
        <v>371</v>
      </c>
      <c r="C48" s="22">
        <f>C12</f>
        <v>40.416065087817643</v>
      </c>
      <c r="D48" s="62">
        <f t="shared" ref="D48:N48" si="24">D12</f>
        <v>40.499225722422494</v>
      </c>
      <c r="E48" s="62">
        <f t="shared" si="24"/>
        <v>42.913654851935178</v>
      </c>
      <c r="F48" s="62">
        <f t="shared" si="24"/>
        <v>45.240753955201164</v>
      </c>
      <c r="G48" s="62">
        <f t="shared" si="24"/>
        <v>48.055051723266793</v>
      </c>
      <c r="H48" s="62">
        <f t="shared" si="24"/>
        <v>44.270303392671892</v>
      </c>
      <c r="I48" s="62">
        <f t="shared" si="24"/>
        <v>41.036435628823433</v>
      </c>
      <c r="J48" s="62">
        <f t="shared" si="24"/>
        <v>40.857236525960047</v>
      </c>
      <c r="K48" s="62">
        <f t="shared" si="24"/>
        <v>40.714268683384987</v>
      </c>
      <c r="L48" s="62">
        <f t="shared" si="24"/>
        <v>40.29893847014219</v>
      </c>
      <c r="M48" s="62">
        <f t="shared" si="24"/>
        <v>40.367327195117674</v>
      </c>
      <c r="N48" s="62">
        <f t="shared" si="24"/>
        <v>40.251497853563656</v>
      </c>
    </row>
    <row r="49" spans="1:14" x14ac:dyDescent="0.25">
      <c r="A49" s="22" t="s">
        <v>368</v>
      </c>
      <c r="B49" s="22" t="s">
        <v>366</v>
      </c>
      <c r="C49" s="22">
        <f>C11</f>
        <v>39.442198290377952</v>
      </c>
      <c r="D49" s="62">
        <f t="shared" ref="D49:N49" si="25">D11</f>
        <v>39.794238872881245</v>
      </c>
      <c r="E49" s="62">
        <f t="shared" si="25"/>
        <v>41.073421011979462</v>
      </c>
      <c r="F49" s="62">
        <f t="shared" si="25"/>
        <v>46.164543539397862</v>
      </c>
      <c r="G49" s="62">
        <f t="shared" si="25"/>
        <v>41.505091727598874</v>
      </c>
      <c r="H49" s="62">
        <f t="shared" si="25"/>
        <v>40.035242714443065</v>
      </c>
      <c r="I49" s="62">
        <f t="shared" si="25"/>
        <v>39.490150751684872</v>
      </c>
      <c r="J49" s="62">
        <f t="shared" si="25"/>
        <v>39.399862588865943</v>
      </c>
      <c r="K49" s="62">
        <f t="shared" si="25"/>
        <v>39.357601066751869</v>
      </c>
      <c r="L49" s="62">
        <f t="shared" si="25"/>
        <v>39.317350561239252</v>
      </c>
      <c r="M49" s="62">
        <f t="shared" si="25"/>
        <v>39.355207860214762</v>
      </c>
      <c r="N49" s="62">
        <f t="shared" si="25"/>
        <v>39.144140206905462</v>
      </c>
    </row>
    <row r="50" spans="1:14" x14ac:dyDescent="0.25">
      <c r="A50" s="22" t="s">
        <v>366</v>
      </c>
      <c r="B50" s="22" t="s">
        <v>10</v>
      </c>
      <c r="C50" s="22">
        <f>C11</f>
        <v>39.442198290377952</v>
      </c>
      <c r="D50" s="62">
        <f t="shared" ref="D50:N50" si="26">D11</f>
        <v>39.794238872881245</v>
      </c>
      <c r="E50" s="62">
        <f t="shared" si="26"/>
        <v>41.073421011979462</v>
      </c>
      <c r="F50" s="62">
        <f t="shared" si="26"/>
        <v>46.164543539397862</v>
      </c>
      <c r="G50" s="62">
        <f t="shared" si="26"/>
        <v>41.505091727598874</v>
      </c>
      <c r="H50" s="62">
        <f t="shared" si="26"/>
        <v>40.035242714443065</v>
      </c>
      <c r="I50" s="62">
        <f t="shared" si="26"/>
        <v>39.490150751684872</v>
      </c>
      <c r="J50" s="62">
        <f t="shared" si="26"/>
        <v>39.399862588865943</v>
      </c>
      <c r="K50" s="62">
        <f t="shared" si="26"/>
        <v>39.357601066751869</v>
      </c>
      <c r="L50" s="62">
        <f t="shared" si="26"/>
        <v>39.317350561239252</v>
      </c>
      <c r="M50" s="62">
        <f t="shared" si="26"/>
        <v>39.355207860214762</v>
      </c>
      <c r="N50" s="62">
        <f t="shared" si="26"/>
        <v>39.144140206905462</v>
      </c>
    </row>
    <row r="51" spans="1:14" x14ac:dyDescent="0.25">
      <c r="A51" s="22" t="s">
        <v>367</v>
      </c>
      <c r="B51" s="22" t="s">
        <v>10</v>
      </c>
      <c r="C51" s="22">
        <f>C11</f>
        <v>39.442198290377952</v>
      </c>
      <c r="D51" s="62">
        <f t="shared" ref="D51:N51" si="27">D11</f>
        <v>39.794238872881245</v>
      </c>
      <c r="E51" s="62">
        <f t="shared" si="27"/>
        <v>41.073421011979462</v>
      </c>
      <c r="F51" s="62">
        <f t="shared" si="27"/>
        <v>46.164543539397862</v>
      </c>
      <c r="G51" s="62">
        <f t="shared" si="27"/>
        <v>41.505091727598874</v>
      </c>
      <c r="H51" s="62">
        <f t="shared" si="27"/>
        <v>40.035242714443065</v>
      </c>
      <c r="I51" s="62">
        <f t="shared" si="27"/>
        <v>39.490150751684872</v>
      </c>
      <c r="J51" s="62">
        <f t="shared" si="27"/>
        <v>39.399862588865943</v>
      </c>
      <c r="K51" s="62">
        <f t="shared" si="27"/>
        <v>39.357601066751869</v>
      </c>
      <c r="L51" s="62">
        <f t="shared" si="27"/>
        <v>39.317350561239252</v>
      </c>
      <c r="M51" s="62">
        <f t="shared" si="27"/>
        <v>39.355207860214762</v>
      </c>
      <c r="N51" s="62">
        <f t="shared" si="27"/>
        <v>39.144140206905462</v>
      </c>
    </row>
    <row r="52" spans="1:14" x14ac:dyDescent="0.25">
      <c r="A52" s="22" t="s">
        <v>10</v>
      </c>
      <c r="B52" s="22" t="s">
        <v>369</v>
      </c>
      <c r="C52" s="22">
        <f>C14</f>
        <v>40.776683378195585</v>
      </c>
      <c r="D52" s="62">
        <f t="shared" ref="D52:N52" si="28">D14</f>
        <v>41.211884595303736</v>
      </c>
      <c r="E52" s="62">
        <f t="shared" si="28"/>
        <v>44.905495863914638</v>
      </c>
      <c r="F52" s="62">
        <f t="shared" si="28"/>
        <v>52.323717494599023</v>
      </c>
      <c r="G52" s="62">
        <f t="shared" si="28"/>
        <v>50.478563450865664</v>
      </c>
      <c r="H52" s="62">
        <f t="shared" si="28"/>
        <v>45.223966107114954</v>
      </c>
      <c r="I52" s="62">
        <f t="shared" si="28"/>
        <v>41.445006380508303</v>
      </c>
      <c r="J52" s="62">
        <f t="shared" si="28"/>
        <v>41.175519114825988</v>
      </c>
      <c r="K52" s="62">
        <f t="shared" si="28"/>
        <v>40.990289750136853</v>
      </c>
      <c r="L52" s="62">
        <f t="shared" si="28"/>
        <v>40.534709031381432</v>
      </c>
      <c r="M52" s="62">
        <f t="shared" si="28"/>
        <v>40.640955055332434</v>
      </c>
      <c r="N52" s="62">
        <f t="shared" si="28"/>
        <v>40.314058060469115</v>
      </c>
    </row>
    <row r="53" spans="1:14" x14ac:dyDescent="0.25">
      <c r="A53" s="22" t="s">
        <v>369</v>
      </c>
      <c r="B53" s="22" t="s">
        <v>49</v>
      </c>
      <c r="C53" s="22">
        <f>C12</f>
        <v>40.416065087817643</v>
      </c>
      <c r="D53" s="62">
        <f t="shared" ref="D53:N53" si="29">D12</f>
        <v>40.499225722422494</v>
      </c>
      <c r="E53" s="62">
        <f t="shared" si="29"/>
        <v>42.913654851935178</v>
      </c>
      <c r="F53" s="62">
        <f t="shared" si="29"/>
        <v>45.240753955201164</v>
      </c>
      <c r="G53" s="62">
        <f t="shared" si="29"/>
        <v>48.055051723266793</v>
      </c>
      <c r="H53" s="62">
        <f t="shared" si="29"/>
        <v>44.270303392671892</v>
      </c>
      <c r="I53" s="62">
        <f t="shared" si="29"/>
        <v>41.036435628823433</v>
      </c>
      <c r="J53" s="62">
        <f t="shared" si="29"/>
        <v>40.857236525960047</v>
      </c>
      <c r="K53" s="62">
        <f t="shared" si="29"/>
        <v>40.714268683384987</v>
      </c>
      <c r="L53" s="62">
        <f t="shared" si="29"/>
        <v>40.29893847014219</v>
      </c>
      <c r="M53" s="62">
        <f t="shared" si="29"/>
        <v>40.367327195117674</v>
      </c>
      <c r="N53" s="62">
        <f t="shared" si="29"/>
        <v>40.251497853563656</v>
      </c>
    </row>
    <row r="54" spans="1:14" x14ac:dyDescent="0.25">
      <c r="A54" s="22" t="s">
        <v>39</v>
      </c>
      <c r="B54" s="22" t="s">
        <v>42</v>
      </c>
      <c r="C54" s="22">
        <f>C28</f>
        <v>157.49408185651933</v>
      </c>
      <c r="D54" s="62">
        <f t="shared" ref="D54:N54" si="30">D28</f>
        <v>153.55027810138142</v>
      </c>
      <c r="E54" s="62">
        <f t="shared" si="30"/>
        <v>179.36214964833874</v>
      </c>
      <c r="F54" s="62">
        <f t="shared" si="30"/>
        <v>188.98836920700592</v>
      </c>
      <c r="G54" s="62">
        <f t="shared" si="30"/>
        <v>173.68349939402856</v>
      </c>
      <c r="H54" s="62">
        <f t="shared" si="30"/>
        <v>189.74409027668992</v>
      </c>
      <c r="I54" s="62">
        <f t="shared" si="30"/>
        <v>169.8058415675402</v>
      </c>
      <c r="J54" s="62">
        <f t="shared" si="30"/>
        <v>155.40782777785364</v>
      </c>
      <c r="K54" s="62">
        <f t="shared" si="30"/>
        <v>133.79455644637798</v>
      </c>
      <c r="L54" s="62">
        <f t="shared" si="30"/>
        <v>113.33091437494409</v>
      </c>
      <c r="M54" s="62">
        <f t="shared" si="30"/>
        <v>127.55725973495103</v>
      </c>
      <c r="N54" s="62">
        <f t="shared" si="30"/>
        <v>134.12620701669238</v>
      </c>
    </row>
    <row r="55" spans="1:14" x14ac:dyDescent="0.25">
      <c r="A55" s="22" t="s">
        <v>10</v>
      </c>
      <c r="B55" s="22" t="s">
        <v>52</v>
      </c>
      <c r="C55" s="22">
        <f>C15</f>
        <v>40.776683378195585</v>
      </c>
      <c r="D55" s="62">
        <f t="shared" ref="D55:N55" si="31">D15</f>
        <v>41.211884595303736</v>
      </c>
      <c r="E55" s="62">
        <f t="shared" si="31"/>
        <v>44.905495863914638</v>
      </c>
      <c r="F55" s="62">
        <f t="shared" si="31"/>
        <v>52.323717494599023</v>
      </c>
      <c r="G55" s="62">
        <f t="shared" si="31"/>
        <v>50.478563450865664</v>
      </c>
      <c r="H55" s="62">
        <f t="shared" si="31"/>
        <v>45.223966107114954</v>
      </c>
      <c r="I55" s="62">
        <f t="shared" si="31"/>
        <v>41.445006380508303</v>
      </c>
      <c r="J55" s="62">
        <f t="shared" si="31"/>
        <v>41.175519114825988</v>
      </c>
      <c r="K55" s="62">
        <f t="shared" si="31"/>
        <v>40.990289750136853</v>
      </c>
      <c r="L55" s="62">
        <f t="shared" si="31"/>
        <v>40.534709031381432</v>
      </c>
      <c r="M55" s="62">
        <f t="shared" si="31"/>
        <v>40.640955055332434</v>
      </c>
      <c r="N55" s="62">
        <f t="shared" si="31"/>
        <v>40.314058060469115</v>
      </c>
    </row>
    <row r="56" spans="1:14" x14ac:dyDescent="0.25">
      <c r="A56" s="22" t="s">
        <v>371</v>
      </c>
      <c r="B56" s="22" t="s">
        <v>56</v>
      </c>
      <c r="C56" s="22">
        <f>C47+C48</f>
        <v>79.858263378195602</v>
      </c>
      <c r="D56" s="62">
        <f t="shared" ref="D56:N56" si="32">D47+D48</f>
        <v>80.293464595303732</v>
      </c>
      <c r="E56" s="62">
        <f t="shared" si="32"/>
        <v>83.98707586391464</v>
      </c>
      <c r="F56" s="62">
        <f t="shared" si="32"/>
        <v>91.405297494599026</v>
      </c>
      <c r="G56" s="62">
        <f t="shared" si="32"/>
        <v>89.560143450865667</v>
      </c>
      <c r="H56" s="62">
        <f t="shared" si="32"/>
        <v>84.305546107114964</v>
      </c>
      <c r="I56" s="62">
        <f t="shared" si="32"/>
        <v>80.526586380508306</v>
      </c>
      <c r="J56" s="62">
        <f t="shared" si="32"/>
        <v>80.257099114825991</v>
      </c>
      <c r="K56" s="62">
        <f t="shared" si="32"/>
        <v>80.071869750136855</v>
      </c>
      <c r="L56" s="62">
        <f t="shared" si="32"/>
        <v>79.616289031381442</v>
      </c>
      <c r="M56" s="62">
        <f t="shared" si="32"/>
        <v>79.722535055332429</v>
      </c>
      <c r="N56" s="62">
        <f t="shared" si="32"/>
        <v>79.395638060469111</v>
      </c>
    </row>
    <row r="57" spans="1:14" x14ac:dyDescent="0.25">
      <c r="A57" s="22" t="s">
        <v>371</v>
      </c>
      <c r="B57" s="22" t="s">
        <v>367</v>
      </c>
      <c r="C57" s="22">
        <f>C56</f>
        <v>79.858263378195602</v>
      </c>
      <c r="D57" s="62">
        <f t="shared" ref="D57:N57" si="33">D56</f>
        <v>80.293464595303732</v>
      </c>
      <c r="E57" s="62">
        <f t="shared" si="33"/>
        <v>83.98707586391464</v>
      </c>
      <c r="F57" s="62">
        <f t="shared" si="33"/>
        <v>91.405297494599026</v>
      </c>
      <c r="G57" s="62">
        <f t="shared" si="33"/>
        <v>89.560143450865667</v>
      </c>
      <c r="H57" s="62">
        <f t="shared" si="33"/>
        <v>84.305546107114964</v>
      </c>
      <c r="I57" s="62">
        <f t="shared" si="33"/>
        <v>80.526586380508306</v>
      </c>
      <c r="J57" s="62">
        <f t="shared" si="33"/>
        <v>80.257099114825991</v>
      </c>
      <c r="K57" s="62">
        <f t="shared" si="33"/>
        <v>80.071869750136855</v>
      </c>
      <c r="L57" s="62">
        <f t="shared" si="33"/>
        <v>79.616289031381442</v>
      </c>
      <c r="M57" s="62">
        <f t="shared" si="33"/>
        <v>79.722535055332429</v>
      </c>
      <c r="N57" s="62">
        <f t="shared" si="33"/>
        <v>79.395638060469111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N44"/>
  <sheetViews>
    <sheetView zoomScale="70" zoomScaleNormal="70" workbookViewId="0">
      <selection activeCell="Z26" sqref="Z26"/>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2</v>
      </c>
      <c r="D2" s="22">
        <v>2</v>
      </c>
      <c r="E2" s="22">
        <v>2</v>
      </c>
      <c r="F2" s="22">
        <v>2</v>
      </c>
      <c r="G2" s="22">
        <v>2</v>
      </c>
      <c r="H2" s="22">
        <v>2</v>
      </c>
      <c r="I2" s="22">
        <v>2</v>
      </c>
      <c r="J2" s="22">
        <v>2</v>
      </c>
      <c r="K2" s="22">
        <v>2</v>
      </c>
      <c r="L2" s="22">
        <v>2</v>
      </c>
      <c r="M2" s="22">
        <v>2</v>
      </c>
      <c r="N2" s="22">
        <v>2</v>
      </c>
    </row>
    <row r="3" spans="1:14" x14ac:dyDescent="0.25">
      <c r="A3" s="22" t="s">
        <v>31</v>
      </c>
      <c r="B3" s="22" t="s">
        <v>32</v>
      </c>
      <c r="C3" s="22">
        <v>2</v>
      </c>
      <c r="D3" s="22">
        <v>2</v>
      </c>
      <c r="E3" s="22">
        <v>2</v>
      </c>
      <c r="F3" s="22">
        <v>2</v>
      </c>
      <c r="G3" s="22">
        <v>2</v>
      </c>
      <c r="H3" s="22">
        <v>2</v>
      </c>
      <c r="I3" s="22">
        <v>2</v>
      </c>
      <c r="J3" s="22">
        <v>2</v>
      </c>
      <c r="K3" s="22">
        <v>2</v>
      </c>
      <c r="L3" s="22">
        <v>2</v>
      </c>
      <c r="M3" s="22">
        <v>2</v>
      </c>
      <c r="N3" s="22">
        <v>2</v>
      </c>
    </row>
    <row r="4" spans="1:14" x14ac:dyDescent="0.25">
      <c r="A4" s="22" t="s">
        <v>32</v>
      </c>
      <c r="B4" s="22" t="s">
        <v>33</v>
      </c>
      <c r="C4" s="22">
        <v>2</v>
      </c>
      <c r="D4" s="22">
        <v>2</v>
      </c>
      <c r="E4" s="22">
        <v>2</v>
      </c>
      <c r="F4" s="22">
        <v>2</v>
      </c>
      <c r="G4" s="22">
        <v>2</v>
      </c>
      <c r="H4" s="22">
        <v>2</v>
      </c>
      <c r="I4" s="22">
        <v>2</v>
      </c>
      <c r="J4" s="22">
        <v>2</v>
      </c>
      <c r="K4" s="22">
        <v>2</v>
      </c>
      <c r="L4" s="22">
        <v>2</v>
      </c>
      <c r="M4" s="22">
        <v>2</v>
      </c>
      <c r="N4" s="22">
        <v>2</v>
      </c>
    </row>
    <row r="5" spans="1:14" x14ac:dyDescent="0.25">
      <c r="A5" s="22" t="s">
        <v>7</v>
      </c>
      <c r="B5" s="22" t="s">
        <v>33</v>
      </c>
      <c r="C5" s="22">
        <v>2</v>
      </c>
      <c r="D5" s="22">
        <v>2</v>
      </c>
      <c r="E5" s="22">
        <v>2</v>
      </c>
      <c r="F5" s="22">
        <v>2</v>
      </c>
      <c r="G5" s="22">
        <v>2</v>
      </c>
      <c r="H5" s="22">
        <v>2</v>
      </c>
      <c r="I5" s="22">
        <v>2</v>
      </c>
      <c r="J5" s="22">
        <v>2</v>
      </c>
      <c r="K5" s="22">
        <v>2</v>
      </c>
      <c r="L5" s="22">
        <v>2</v>
      </c>
      <c r="M5" s="22">
        <v>2</v>
      </c>
      <c r="N5" s="22">
        <v>2</v>
      </c>
    </row>
    <row r="6" spans="1:14" x14ac:dyDescent="0.25">
      <c r="A6" s="22" t="s">
        <v>33</v>
      </c>
      <c r="B6" s="22" t="s">
        <v>8</v>
      </c>
      <c r="C6" s="22">
        <v>2</v>
      </c>
      <c r="D6" s="22">
        <v>2</v>
      </c>
      <c r="E6" s="22">
        <v>2</v>
      </c>
      <c r="F6" s="22">
        <v>2</v>
      </c>
      <c r="G6" s="22">
        <v>2</v>
      </c>
      <c r="H6" s="22">
        <v>2</v>
      </c>
      <c r="I6" s="22">
        <v>2</v>
      </c>
      <c r="J6" s="22">
        <v>2</v>
      </c>
      <c r="K6" s="22">
        <v>2</v>
      </c>
      <c r="L6" s="22">
        <v>2</v>
      </c>
      <c r="M6" s="22">
        <v>2</v>
      </c>
      <c r="N6" s="22">
        <v>2</v>
      </c>
    </row>
    <row r="7" spans="1:14" x14ac:dyDescent="0.25">
      <c r="A7" s="22" t="s">
        <v>5</v>
      </c>
      <c r="B7" s="22" t="s">
        <v>6</v>
      </c>
      <c r="C7" s="22">
        <v>2</v>
      </c>
      <c r="D7" s="22">
        <v>2</v>
      </c>
      <c r="E7" s="22">
        <v>2</v>
      </c>
      <c r="F7" s="22">
        <v>2</v>
      </c>
      <c r="G7" s="22">
        <v>2</v>
      </c>
      <c r="H7" s="22">
        <v>2</v>
      </c>
      <c r="I7" s="22">
        <v>2</v>
      </c>
      <c r="J7" s="22">
        <v>2</v>
      </c>
      <c r="K7" s="22">
        <v>2</v>
      </c>
      <c r="L7" s="22">
        <v>2</v>
      </c>
      <c r="M7" s="22">
        <v>2</v>
      </c>
      <c r="N7" s="22">
        <v>2</v>
      </c>
    </row>
    <row r="8" spans="1:14" x14ac:dyDescent="0.25">
      <c r="A8" s="22" t="s">
        <v>32</v>
      </c>
      <c r="B8" s="22" t="s">
        <v>6</v>
      </c>
      <c r="C8" s="22">
        <v>2</v>
      </c>
      <c r="D8" s="22">
        <v>2</v>
      </c>
      <c r="E8" s="22">
        <v>2</v>
      </c>
      <c r="F8" s="22">
        <v>2</v>
      </c>
      <c r="G8" s="22">
        <v>2</v>
      </c>
      <c r="H8" s="22">
        <v>2</v>
      </c>
      <c r="I8" s="22">
        <v>2</v>
      </c>
      <c r="J8" s="22">
        <v>2</v>
      </c>
      <c r="K8" s="22">
        <v>2</v>
      </c>
      <c r="L8" s="22">
        <v>2</v>
      </c>
      <c r="M8" s="22">
        <v>2</v>
      </c>
      <c r="N8" s="22">
        <v>2</v>
      </c>
    </row>
    <row r="9" spans="1:14" x14ac:dyDescent="0.25">
      <c r="A9" s="22" t="s">
        <v>6</v>
      </c>
      <c r="B9" s="22" t="s">
        <v>8</v>
      </c>
      <c r="C9" s="22">
        <v>2</v>
      </c>
      <c r="D9" s="22">
        <v>2</v>
      </c>
      <c r="E9" s="22">
        <v>2</v>
      </c>
      <c r="F9" s="22">
        <v>2</v>
      </c>
      <c r="G9" s="22">
        <v>2</v>
      </c>
      <c r="H9" s="22">
        <v>2</v>
      </c>
      <c r="I9" s="22">
        <v>2</v>
      </c>
      <c r="J9" s="22">
        <v>2</v>
      </c>
      <c r="K9" s="22">
        <v>2</v>
      </c>
      <c r="L9" s="22">
        <v>2</v>
      </c>
      <c r="M9" s="22">
        <v>2</v>
      </c>
      <c r="N9" s="22">
        <v>2</v>
      </c>
    </row>
    <row r="10" spans="1:14" x14ac:dyDescent="0.25">
      <c r="A10" s="22" t="s">
        <v>8</v>
      </c>
      <c r="B10" s="22" t="s">
        <v>34</v>
      </c>
      <c r="C10" s="22">
        <v>2</v>
      </c>
      <c r="D10" s="22">
        <v>2</v>
      </c>
      <c r="E10" s="22">
        <v>2</v>
      </c>
      <c r="F10" s="22">
        <v>2</v>
      </c>
      <c r="G10" s="22">
        <v>2</v>
      </c>
      <c r="H10" s="22">
        <v>2</v>
      </c>
      <c r="I10" s="22">
        <v>2</v>
      </c>
      <c r="J10" s="22">
        <v>2</v>
      </c>
      <c r="K10" s="22">
        <v>2</v>
      </c>
      <c r="L10" s="22">
        <v>2</v>
      </c>
      <c r="M10" s="22">
        <v>2</v>
      </c>
      <c r="N10" s="22">
        <v>2</v>
      </c>
    </row>
    <row r="11" spans="1:14" x14ac:dyDescent="0.25">
      <c r="A11" s="22" t="s">
        <v>58</v>
      </c>
      <c r="B11" s="22" t="s">
        <v>57</v>
      </c>
      <c r="C11" s="22">
        <v>2</v>
      </c>
      <c r="D11" s="22">
        <v>2</v>
      </c>
      <c r="E11" s="22">
        <v>2</v>
      </c>
      <c r="F11" s="22">
        <v>2</v>
      </c>
      <c r="G11" s="22">
        <v>2</v>
      </c>
      <c r="H11" s="22">
        <v>2</v>
      </c>
      <c r="I11" s="22">
        <v>2</v>
      </c>
      <c r="J11" s="22">
        <v>2</v>
      </c>
      <c r="K11" s="22">
        <v>2</v>
      </c>
      <c r="L11" s="22">
        <v>2</v>
      </c>
      <c r="M11" s="22">
        <v>2</v>
      </c>
      <c r="N11" s="22">
        <v>2</v>
      </c>
    </row>
    <row r="12" spans="1:14" x14ac:dyDescent="0.25">
      <c r="A12" s="22" t="s">
        <v>59</v>
      </c>
      <c r="B12" s="22" t="s">
        <v>56</v>
      </c>
      <c r="C12" s="22">
        <v>2</v>
      </c>
      <c r="D12" s="22">
        <v>2</v>
      </c>
      <c r="E12" s="22">
        <v>2</v>
      </c>
      <c r="F12" s="22">
        <v>2</v>
      </c>
      <c r="G12" s="22">
        <v>2</v>
      </c>
      <c r="H12" s="22">
        <v>2</v>
      </c>
      <c r="I12" s="22">
        <v>2</v>
      </c>
      <c r="J12" s="22">
        <v>2</v>
      </c>
      <c r="K12" s="22">
        <v>2</v>
      </c>
      <c r="L12" s="22">
        <v>2</v>
      </c>
      <c r="M12" s="22">
        <v>2</v>
      </c>
      <c r="N12" s="22">
        <v>2</v>
      </c>
    </row>
    <row r="13" spans="1:14" x14ac:dyDescent="0.25">
      <c r="A13" s="22" t="s">
        <v>57</v>
      </c>
      <c r="B13" s="22" t="s">
        <v>56</v>
      </c>
      <c r="C13" s="22">
        <v>2</v>
      </c>
      <c r="D13" s="22">
        <v>2</v>
      </c>
      <c r="E13" s="22">
        <v>2</v>
      </c>
      <c r="F13" s="22">
        <v>2</v>
      </c>
      <c r="G13" s="22">
        <v>2</v>
      </c>
      <c r="H13" s="22">
        <v>2</v>
      </c>
      <c r="I13" s="22">
        <v>2</v>
      </c>
      <c r="J13" s="22">
        <v>2</v>
      </c>
      <c r="K13" s="22">
        <v>2</v>
      </c>
      <c r="L13" s="22">
        <v>2</v>
      </c>
      <c r="M13" s="22">
        <v>2</v>
      </c>
      <c r="N13" s="22">
        <v>2</v>
      </c>
    </row>
    <row r="14" spans="1:14" x14ac:dyDescent="0.25">
      <c r="A14" s="22" t="s">
        <v>56</v>
      </c>
      <c r="B14" s="22" t="s">
        <v>10</v>
      </c>
      <c r="C14" s="22">
        <v>2</v>
      </c>
      <c r="D14" s="22">
        <v>2</v>
      </c>
      <c r="E14" s="22">
        <v>2</v>
      </c>
      <c r="F14" s="22">
        <v>2</v>
      </c>
      <c r="G14" s="22">
        <v>2</v>
      </c>
      <c r="H14" s="22">
        <v>2</v>
      </c>
      <c r="I14" s="22">
        <v>2</v>
      </c>
      <c r="J14" s="22">
        <v>2</v>
      </c>
      <c r="K14" s="22">
        <v>2</v>
      </c>
      <c r="L14" s="22">
        <v>2</v>
      </c>
      <c r="M14" s="22">
        <v>2</v>
      </c>
      <c r="N14" s="22">
        <v>2</v>
      </c>
    </row>
    <row r="15" spans="1:14" x14ac:dyDescent="0.25">
      <c r="A15" s="22" t="s">
        <v>10</v>
      </c>
      <c r="B15" s="22" t="s">
        <v>53</v>
      </c>
      <c r="C15" s="22">
        <v>2</v>
      </c>
      <c r="D15" s="22">
        <v>2</v>
      </c>
      <c r="E15" s="22">
        <v>2</v>
      </c>
      <c r="F15" s="22">
        <v>2</v>
      </c>
      <c r="G15" s="22">
        <v>2</v>
      </c>
      <c r="H15" s="22">
        <v>2</v>
      </c>
      <c r="I15" s="22">
        <v>2</v>
      </c>
      <c r="J15" s="22">
        <v>2</v>
      </c>
      <c r="K15" s="22">
        <v>2</v>
      </c>
      <c r="L15" s="22">
        <v>2</v>
      </c>
      <c r="M15" s="22">
        <v>2</v>
      </c>
      <c r="N15" s="22">
        <v>2</v>
      </c>
    </row>
    <row r="16" spans="1:14" x14ac:dyDescent="0.25">
      <c r="A16" s="22" t="s">
        <v>10</v>
      </c>
      <c r="B16" s="22" t="s">
        <v>49</v>
      </c>
      <c r="C16" s="22">
        <v>2</v>
      </c>
      <c r="D16" s="22">
        <v>2</v>
      </c>
      <c r="E16" s="22">
        <v>2</v>
      </c>
      <c r="F16" s="22">
        <v>2</v>
      </c>
      <c r="G16" s="22">
        <v>2</v>
      </c>
      <c r="H16" s="22">
        <v>2</v>
      </c>
      <c r="I16" s="22">
        <v>2</v>
      </c>
      <c r="J16" s="22">
        <v>2</v>
      </c>
      <c r="K16" s="22">
        <v>2</v>
      </c>
      <c r="L16" s="22">
        <v>2</v>
      </c>
      <c r="M16" s="22">
        <v>2</v>
      </c>
      <c r="N16" s="22">
        <v>2</v>
      </c>
    </row>
    <row r="17" spans="1:14" x14ac:dyDescent="0.25">
      <c r="A17" s="22" t="s">
        <v>53</v>
      </c>
      <c r="B17" s="22" t="s">
        <v>49</v>
      </c>
      <c r="C17" s="22">
        <v>2</v>
      </c>
      <c r="D17" s="22">
        <v>2</v>
      </c>
      <c r="E17" s="22">
        <v>2</v>
      </c>
      <c r="F17" s="22">
        <v>2</v>
      </c>
      <c r="G17" s="22">
        <v>2</v>
      </c>
      <c r="H17" s="22">
        <v>2</v>
      </c>
      <c r="I17" s="22">
        <v>2</v>
      </c>
      <c r="J17" s="22">
        <v>2</v>
      </c>
      <c r="K17" s="22">
        <v>2</v>
      </c>
      <c r="L17" s="22">
        <v>2</v>
      </c>
      <c r="M17" s="22">
        <v>2</v>
      </c>
      <c r="N17" s="22">
        <v>2</v>
      </c>
    </row>
    <row r="18" spans="1:14" x14ac:dyDescent="0.25">
      <c r="A18" s="22" t="s">
        <v>49</v>
      </c>
      <c r="B18" s="22" t="s">
        <v>34</v>
      </c>
      <c r="C18" s="22">
        <v>2</v>
      </c>
      <c r="D18" s="22">
        <v>2</v>
      </c>
      <c r="E18" s="22">
        <v>2</v>
      </c>
      <c r="F18" s="22">
        <v>2</v>
      </c>
      <c r="G18" s="22">
        <v>2</v>
      </c>
      <c r="H18" s="22">
        <v>2</v>
      </c>
      <c r="I18" s="22">
        <v>2</v>
      </c>
      <c r="J18" s="22">
        <v>2</v>
      </c>
      <c r="K18" s="22">
        <v>2</v>
      </c>
      <c r="L18" s="22">
        <v>2</v>
      </c>
      <c r="M18" s="22">
        <v>2</v>
      </c>
      <c r="N18" s="22">
        <v>2</v>
      </c>
    </row>
    <row r="19" spans="1:14" x14ac:dyDescent="0.25">
      <c r="A19" s="22" t="s">
        <v>55</v>
      </c>
      <c r="B19" s="22" t="s">
        <v>54</v>
      </c>
      <c r="C19" s="22">
        <v>2</v>
      </c>
      <c r="D19" s="22">
        <v>2</v>
      </c>
      <c r="E19" s="22">
        <v>2</v>
      </c>
      <c r="F19" s="22">
        <v>2</v>
      </c>
      <c r="G19" s="22">
        <v>2</v>
      </c>
      <c r="H19" s="22">
        <v>2</v>
      </c>
      <c r="I19" s="22">
        <v>2</v>
      </c>
      <c r="J19" s="22">
        <v>2</v>
      </c>
      <c r="K19" s="22">
        <v>2</v>
      </c>
      <c r="L19" s="22">
        <v>2</v>
      </c>
      <c r="M19" s="22">
        <v>2</v>
      </c>
      <c r="N19" s="22">
        <v>2</v>
      </c>
    </row>
    <row r="20" spans="1:14" x14ac:dyDescent="0.25">
      <c r="A20" s="22" t="s">
        <v>54</v>
      </c>
      <c r="B20" s="22" t="s">
        <v>52</v>
      </c>
      <c r="C20" s="22">
        <v>2</v>
      </c>
      <c r="D20" s="22">
        <v>2</v>
      </c>
      <c r="E20" s="22">
        <v>2</v>
      </c>
      <c r="F20" s="22">
        <v>2</v>
      </c>
      <c r="G20" s="22">
        <v>2</v>
      </c>
      <c r="H20" s="22">
        <v>2</v>
      </c>
      <c r="I20" s="22">
        <v>2</v>
      </c>
      <c r="J20" s="22">
        <v>2</v>
      </c>
      <c r="K20" s="22">
        <v>2</v>
      </c>
      <c r="L20" s="22">
        <v>2</v>
      </c>
      <c r="M20" s="22">
        <v>2</v>
      </c>
      <c r="N20" s="22">
        <v>2</v>
      </c>
    </row>
    <row r="21" spans="1:14" x14ac:dyDescent="0.25">
      <c r="A21" s="22" t="s">
        <v>52</v>
      </c>
      <c r="B21" s="22" t="s">
        <v>50</v>
      </c>
      <c r="C21" s="22">
        <v>2</v>
      </c>
      <c r="D21" s="22">
        <v>2</v>
      </c>
      <c r="E21" s="22">
        <v>2</v>
      </c>
      <c r="F21" s="22">
        <v>2</v>
      </c>
      <c r="G21" s="22">
        <v>2</v>
      </c>
      <c r="H21" s="22">
        <v>2</v>
      </c>
      <c r="I21" s="22">
        <v>2</v>
      </c>
      <c r="J21" s="22">
        <v>2</v>
      </c>
      <c r="K21" s="22">
        <v>2</v>
      </c>
      <c r="L21" s="22">
        <v>2</v>
      </c>
      <c r="M21" s="22">
        <v>2</v>
      </c>
      <c r="N21" s="22">
        <v>2</v>
      </c>
    </row>
    <row r="22" spans="1:14" x14ac:dyDescent="0.25">
      <c r="A22" s="22" t="s">
        <v>54</v>
      </c>
      <c r="B22" s="22" t="s">
        <v>50</v>
      </c>
      <c r="C22" s="22">
        <v>2</v>
      </c>
      <c r="D22" s="22">
        <v>2</v>
      </c>
      <c r="E22" s="22">
        <v>2</v>
      </c>
      <c r="F22" s="22">
        <v>2</v>
      </c>
      <c r="G22" s="22">
        <v>2</v>
      </c>
      <c r="H22" s="22">
        <v>2</v>
      </c>
      <c r="I22" s="22">
        <v>2</v>
      </c>
      <c r="J22" s="22">
        <v>2</v>
      </c>
      <c r="K22" s="22">
        <v>2</v>
      </c>
      <c r="L22" s="22">
        <v>2</v>
      </c>
      <c r="M22" s="22">
        <v>2</v>
      </c>
      <c r="N22" s="22">
        <v>2</v>
      </c>
    </row>
    <row r="23" spans="1:14" x14ac:dyDescent="0.25">
      <c r="A23" s="22" t="s">
        <v>51</v>
      </c>
      <c r="B23" s="22" t="s">
        <v>50</v>
      </c>
      <c r="C23" s="22">
        <v>2</v>
      </c>
      <c r="D23" s="22">
        <v>2</v>
      </c>
      <c r="E23" s="22">
        <v>2</v>
      </c>
      <c r="F23" s="22">
        <v>2</v>
      </c>
      <c r="G23" s="22">
        <v>2</v>
      </c>
      <c r="H23" s="22">
        <v>2</v>
      </c>
      <c r="I23" s="22">
        <v>2</v>
      </c>
      <c r="J23" s="22">
        <v>2</v>
      </c>
      <c r="K23" s="22">
        <v>2</v>
      </c>
      <c r="L23" s="22">
        <v>2</v>
      </c>
      <c r="M23" s="22">
        <v>2</v>
      </c>
      <c r="N23" s="22">
        <v>2</v>
      </c>
    </row>
    <row r="24" spans="1:14" x14ac:dyDescent="0.25">
      <c r="A24" s="22" t="s">
        <v>50</v>
      </c>
      <c r="B24" s="22" t="s">
        <v>49</v>
      </c>
      <c r="C24" s="22">
        <v>2</v>
      </c>
      <c r="D24" s="22">
        <v>2</v>
      </c>
      <c r="E24" s="22">
        <v>2</v>
      </c>
      <c r="F24" s="22">
        <v>2</v>
      </c>
      <c r="G24" s="22">
        <v>2</v>
      </c>
      <c r="H24" s="22">
        <v>2</v>
      </c>
      <c r="I24" s="22">
        <v>2</v>
      </c>
      <c r="J24" s="22">
        <v>2</v>
      </c>
      <c r="K24" s="22">
        <v>2</v>
      </c>
      <c r="L24" s="22">
        <v>2</v>
      </c>
      <c r="M24" s="22">
        <v>2</v>
      </c>
      <c r="N24" s="22">
        <v>2</v>
      </c>
    </row>
    <row r="25" spans="1:14" x14ac:dyDescent="0.25">
      <c r="A25" s="22" t="s">
        <v>34</v>
      </c>
      <c r="B25" s="22" t="s">
        <v>35</v>
      </c>
      <c r="C25" s="22">
        <v>2</v>
      </c>
      <c r="D25" s="22">
        <v>2</v>
      </c>
      <c r="E25" s="22">
        <v>2</v>
      </c>
      <c r="F25" s="22">
        <v>2</v>
      </c>
      <c r="G25" s="22">
        <v>2</v>
      </c>
      <c r="H25" s="22">
        <v>2</v>
      </c>
      <c r="I25" s="22">
        <v>2</v>
      </c>
      <c r="J25" s="22">
        <v>2</v>
      </c>
      <c r="K25" s="22">
        <v>2</v>
      </c>
      <c r="L25" s="22">
        <v>2</v>
      </c>
      <c r="M25" s="22">
        <v>2</v>
      </c>
      <c r="N25" s="22">
        <v>2</v>
      </c>
    </row>
    <row r="26" spans="1:14" x14ac:dyDescent="0.25">
      <c r="A26" s="22" t="s">
        <v>34</v>
      </c>
      <c r="B26" s="22" t="s">
        <v>36</v>
      </c>
      <c r="C26" s="22">
        <v>2</v>
      </c>
      <c r="D26" s="22">
        <v>2</v>
      </c>
      <c r="E26" s="22">
        <v>2</v>
      </c>
      <c r="F26" s="22">
        <v>2</v>
      </c>
      <c r="G26" s="22">
        <v>2</v>
      </c>
      <c r="H26" s="22">
        <v>2</v>
      </c>
      <c r="I26" s="22">
        <v>2</v>
      </c>
      <c r="J26" s="22">
        <v>2</v>
      </c>
      <c r="K26" s="22">
        <v>2</v>
      </c>
      <c r="L26" s="22">
        <v>2</v>
      </c>
      <c r="M26" s="22">
        <v>2</v>
      </c>
      <c r="N26" s="22">
        <v>2</v>
      </c>
    </row>
    <row r="27" spans="1:14" x14ac:dyDescent="0.25">
      <c r="A27" s="22" t="s">
        <v>35</v>
      </c>
      <c r="B27" s="22" t="s">
        <v>36</v>
      </c>
      <c r="C27" s="22">
        <v>2</v>
      </c>
      <c r="D27" s="22">
        <v>2</v>
      </c>
      <c r="E27" s="22">
        <v>2</v>
      </c>
      <c r="F27" s="22">
        <v>2</v>
      </c>
      <c r="G27" s="22">
        <v>2</v>
      </c>
      <c r="H27" s="22">
        <v>2</v>
      </c>
      <c r="I27" s="22">
        <v>2</v>
      </c>
      <c r="J27" s="22">
        <v>2</v>
      </c>
      <c r="K27" s="22">
        <v>2</v>
      </c>
      <c r="L27" s="22">
        <v>2</v>
      </c>
      <c r="M27" s="22">
        <v>2</v>
      </c>
      <c r="N27" s="22">
        <v>2</v>
      </c>
    </row>
    <row r="28" spans="1:14" x14ac:dyDescent="0.25">
      <c r="A28" s="22" t="s">
        <v>36</v>
      </c>
      <c r="B28" s="22" t="s">
        <v>39</v>
      </c>
      <c r="C28" s="22">
        <v>2</v>
      </c>
      <c r="D28" s="22">
        <v>2</v>
      </c>
      <c r="E28" s="22">
        <v>2</v>
      </c>
      <c r="F28" s="22">
        <v>2</v>
      </c>
      <c r="G28" s="22">
        <v>2</v>
      </c>
      <c r="H28" s="22">
        <v>2</v>
      </c>
      <c r="I28" s="22">
        <v>2</v>
      </c>
      <c r="J28" s="22">
        <v>2</v>
      </c>
      <c r="K28" s="22">
        <v>2</v>
      </c>
      <c r="L28" s="22">
        <v>2</v>
      </c>
      <c r="M28" s="22">
        <v>2</v>
      </c>
      <c r="N28" s="22">
        <v>2</v>
      </c>
    </row>
    <row r="29" spans="1:14" x14ac:dyDescent="0.25">
      <c r="A29" s="22" t="s">
        <v>39</v>
      </c>
      <c r="B29" s="22" t="s">
        <v>40</v>
      </c>
      <c r="C29" s="22">
        <v>2</v>
      </c>
      <c r="D29" s="22">
        <v>2</v>
      </c>
      <c r="E29" s="22">
        <v>2</v>
      </c>
      <c r="F29" s="22">
        <v>2</v>
      </c>
      <c r="G29" s="22">
        <v>2</v>
      </c>
      <c r="H29" s="22">
        <v>2</v>
      </c>
      <c r="I29" s="22">
        <v>2</v>
      </c>
      <c r="J29" s="22">
        <v>2</v>
      </c>
      <c r="K29" s="22">
        <v>2</v>
      </c>
      <c r="L29" s="22">
        <v>2</v>
      </c>
      <c r="M29" s="22">
        <v>2</v>
      </c>
      <c r="N29" s="22">
        <v>2</v>
      </c>
    </row>
    <row r="30" spans="1:14" x14ac:dyDescent="0.25">
      <c r="A30" s="22" t="s">
        <v>40</v>
      </c>
      <c r="B30" s="22" t="s">
        <v>41</v>
      </c>
      <c r="C30" s="22">
        <v>2</v>
      </c>
      <c r="D30" s="22">
        <v>2</v>
      </c>
      <c r="E30" s="22">
        <v>2</v>
      </c>
      <c r="F30" s="22">
        <v>2</v>
      </c>
      <c r="G30" s="22">
        <v>2</v>
      </c>
      <c r="H30" s="22">
        <v>2</v>
      </c>
      <c r="I30" s="22">
        <v>2</v>
      </c>
      <c r="J30" s="22">
        <v>2</v>
      </c>
      <c r="K30" s="22">
        <v>2</v>
      </c>
      <c r="L30" s="22">
        <v>2</v>
      </c>
      <c r="M30" s="22">
        <v>2</v>
      </c>
      <c r="N30" s="22">
        <v>2</v>
      </c>
    </row>
    <row r="31" spans="1:14" x14ac:dyDescent="0.25">
      <c r="A31" s="22" t="s">
        <v>39</v>
      </c>
      <c r="B31" s="22" t="s">
        <v>41</v>
      </c>
      <c r="C31" s="22">
        <v>2</v>
      </c>
      <c r="D31" s="22">
        <v>2</v>
      </c>
      <c r="E31" s="22">
        <v>2</v>
      </c>
      <c r="F31" s="22">
        <v>2</v>
      </c>
      <c r="G31" s="22">
        <v>2</v>
      </c>
      <c r="H31" s="22">
        <v>2</v>
      </c>
      <c r="I31" s="22">
        <v>2</v>
      </c>
      <c r="J31" s="22">
        <v>2</v>
      </c>
      <c r="K31" s="22">
        <v>2</v>
      </c>
      <c r="L31" s="22">
        <v>2</v>
      </c>
      <c r="M31" s="22">
        <v>2</v>
      </c>
      <c r="N31" s="22">
        <v>2</v>
      </c>
    </row>
    <row r="32" spans="1:14" x14ac:dyDescent="0.25">
      <c r="A32" s="22" t="s">
        <v>42</v>
      </c>
      <c r="B32" s="22" t="s">
        <v>41</v>
      </c>
      <c r="C32" s="22">
        <v>2</v>
      </c>
      <c r="D32" s="22">
        <v>2</v>
      </c>
      <c r="E32" s="22">
        <v>2</v>
      </c>
      <c r="F32" s="22">
        <v>2</v>
      </c>
      <c r="G32" s="22">
        <v>2</v>
      </c>
      <c r="H32" s="22">
        <v>2</v>
      </c>
      <c r="I32" s="22">
        <v>2</v>
      </c>
      <c r="J32" s="22">
        <v>2</v>
      </c>
      <c r="K32" s="22">
        <v>2</v>
      </c>
      <c r="L32" s="22">
        <v>2</v>
      </c>
      <c r="M32" s="22">
        <v>2</v>
      </c>
      <c r="N32" s="22">
        <v>2</v>
      </c>
    </row>
    <row r="33" spans="1:14" x14ac:dyDescent="0.25">
      <c r="A33" s="22" t="s">
        <v>41</v>
      </c>
      <c r="B33" s="22" t="s">
        <v>44</v>
      </c>
      <c r="C33" s="22">
        <v>2</v>
      </c>
      <c r="D33" s="22">
        <v>2</v>
      </c>
      <c r="E33" s="22">
        <v>2</v>
      </c>
      <c r="F33" s="22">
        <v>2</v>
      </c>
      <c r="G33" s="22">
        <v>2</v>
      </c>
      <c r="H33" s="22">
        <v>2</v>
      </c>
      <c r="I33" s="22">
        <v>2</v>
      </c>
      <c r="J33" s="22">
        <v>2</v>
      </c>
      <c r="K33" s="22">
        <v>2</v>
      </c>
      <c r="L33" s="22">
        <v>2</v>
      </c>
      <c r="M33" s="22">
        <v>2</v>
      </c>
      <c r="N33" s="22">
        <v>2</v>
      </c>
    </row>
    <row r="34" spans="1:14" x14ac:dyDescent="0.25">
      <c r="A34" s="22" t="s">
        <v>44</v>
      </c>
      <c r="B34" s="22" t="s">
        <v>9</v>
      </c>
      <c r="C34" s="22">
        <v>2</v>
      </c>
      <c r="D34" s="22">
        <v>2</v>
      </c>
      <c r="E34" s="22">
        <v>2</v>
      </c>
      <c r="F34" s="22">
        <v>2</v>
      </c>
      <c r="G34" s="22">
        <v>2</v>
      </c>
      <c r="H34" s="22">
        <v>2</v>
      </c>
      <c r="I34" s="22">
        <v>2</v>
      </c>
      <c r="J34" s="22">
        <v>2</v>
      </c>
      <c r="K34" s="22">
        <v>2</v>
      </c>
      <c r="L34" s="22">
        <v>2</v>
      </c>
      <c r="M34" s="22">
        <v>2</v>
      </c>
      <c r="N34" s="22">
        <v>2</v>
      </c>
    </row>
    <row r="35" spans="1:14" x14ac:dyDescent="0.25">
      <c r="A35" s="22" t="s">
        <v>45</v>
      </c>
      <c r="B35" s="22" t="s">
        <v>9</v>
      </c>
      <c r="C35" s="22">
        <v>2</v>
      </c>
      <c r="D35" s="22">
        <v>2</v>
      </c>
      <c r="E35" s="22">
        <v>2</v>
      </c>
      <c r="F35" s="22">
        <v>2</v>
      </c>
      <c r="G35" s="22">
        <v>2</v>
      </c>
      <c r="H35" s="22">
        <v>2</v>
      </c>
      <c r="I35" s="22">
        <v>2</v>
      </c>
      <c r="J35" s="22">
        <v>2</v>
      </c>
      <c r="K35" s="22">
        <v>2</v>
      </c>
      <c r="L35" s="22">
        <v>2</v>
      </c>
      <c r="M35" s="22">
        <v>2</v>
      </c>
      <c r="N35" s="22">
        <v>2</v>
      </c>
    </row>
    <row r="36" spans="1:14" x14ac:dyDescent="0.25">
      <c r="A36" s="22" t="s">
        <v>47</v>
      </c>
      <c r="B36" s="22" t="s">
        <v>9</v>
      </c>
      <c r="C36" s="22">
        <v>2</v>
      </c>
      <c r="D36" s="22">
        <v>2</v>
      </c>
      <c r="E36" s="22">
        <v>2</v>
      </c>
      <c r="F36" s="22">
        <v>2</v>
      </c>
      <c r="G36" s="22">
        <v>2</v>
      </c>
      <c r="H36" s="22">
        <v>2</v>
      </c>
      <c r="I36" s="22">
        <v>2</v>
      </c>
      <c r="J36" s="22">
        <v>2</v>
      </c>
      <c r="K36" s="22">
        <v>2</v>
      </c>
      <c r="L36" s="22">
        <v>2</v>
      </c>
      <c r="M36" s="22">
        <v>2</v>
      </c>
      <c r="N36" s="22">
        <v>2</v>
      </c>
    </row>
    <row r="37" spans="1:14" x14ac:dyDescent="0.25">
      <c r="A37" s="22" t="s">
        <v>9</v>
      </c>
      <c r="B37" s="22" t="s">
        <v>46</v>
      </c>
      <c r="C37" s="22">
        <v>2</v>
      </c>
      <c r="D37" s="22">
        <v>2</v>
      </c>
      <c r="E37" s="22">
        <v>2</v>
      </c>
      <c r="F37" s="22">
        <v>2</v>
      </c>
      <c r="G37" s="22">
        <v>2</v>
      </c>
      <c r="H37" s="22">
        <v>2</v>
      </c>
      <c r="I37" s="22">
        <v>2</v>
      </c>
      <c r="J37" s="22">
        <v>2</v>
      </c>
      <c r="K37" s="22">
        <v>2</v>
      </c>
      <c r="L37" s="22">
        <v>2</v>
      </c>
      <c r="M37" s="22">
        <v>2</v>
      </c>
      <c r="N37" s="22">
        <v>2</v>
      </c>
    </row>
    <row r="38" spans="1:14" x14ac:dyDescent="0.25">
      <c r="A38" s="22" t="s">
        <v>46</v>
      </c>
      <c r="B38" s="22" t="s">
        <v>48</v>
      </c>
      <c r="C38" s="22">
        <v>2</v>
      </c>
      <c r="D38" s="22">
        <v>2</v>
      </c>
      <c r="E38" s="22">
        <v>2</v>
      </c>
      <c r="F38" s="22">
        <v>2</v>
      </c>
      <c r="G38" s="22">
        <v>2</v>
      </c>
      <c r="H38" s="22">
        <v>2</v>
      </c>
      <c r="I38" s="22">
        <v>2</v>
      </c>
      <c r="J38" s="22">
        <v>2</v>
      </c>
      <c r="K38" s="22">
        <v>2</v>
      </c>
      <c r="L38" s="22">
        <v>2</v>
      </c>
      <c r="M38" s="22">
        <v>2</v>
      </c>
      <c r="N38" s="22">
        <v>2</v>
      </c>
    </row>
    <row r="39" spans="1:14" x14ac:dyDescent="0.25">
      <c r="A39" s="22" t="s">
        <v>34</v>
      </c>
      <c r="B39" s="22" t="s">
        <v>43</v>
      </c>
      <c r="C39" s="22">
        <v>2</v>
      </c>
      <c r="D39" s="22">
        <v>2</v>
      </c>
      <c r="E39" s="22">
        <v>2</v>
      </c>
      <c r="F39" s="22">
        <v>2</v>
      </c>
      <c r="G39" s="22">
        <v>2</v>
      </c>
      <c r="H39" s="22">
        <v>2</v>
      </c>
      <c r="I39" s="22">
        <v>2</v>
      </c>
      <c r="J39" s="22">
        <v>2</v>
      </c>
      <c r="K39" s="22">
        <v>2</v>
      </c>
      <c r="L39" s="22">
        <v>2</v>
      </c>
      <c r="M39" s="22">
        <v>2</v>
      </c>
      <c r="N39" s="22">
        <v>2</v>
      </c>
    </row>
    <row r="40" spans="1:14" x14ac:dyDescent="0.25">
      <c r="A40" s="22" t="s">
        <v>57</v>
      </c>
      <c r="B40" s="22" t="s">
        <v>62</v>
      </c>
      <c r="C40" s="22">
        <v>2</v>
      </c>
      <c r="D40" s="22">
        <v>2</v>
      </c>
      <c r="E40" s="22">
        <v>2</v>
      </c>
      <c r="F40" s="22">
        <v>2</v>
      </c>
      <c r="G40" s="22">
        <v>2</v>
      </c>
      <c r="H40" s="22">
        <v>2</v>
      </c>
      <c r="I40" s="22">
        <v>2</v>
      </c>
      <c r="J40" s="22">
        <v>2</v>
      </c>
      <c r="K40" s="22">
        <v>2</v>
      </c>
      <c r="L40" s="22">
        <v>2</v>
      </c>
      <c r="M40" s="22">
        <v>2</v>
      </c>
      <c r="N40" s="22">
        <v>2</v>
      </c>
    </row>
    <row r="41" spans="1:14" x14ac:dyDescent="0.25">
      <c r="A41" s="22" t="s">
        <v>62</v>
      </c>
      <c r="B41" s="22" t="s">
        <v>54</v>
      </c>
      <c r="C41" s="22">
        <v>2</v>
      </c>
      <c r="D41" s="22">
        <v>2</v>
      </c>
      <c r="E41" s="22">
        <v>2</v>
      </c>
      <c r="F41" s="22">
        <v>2</v>
      </c>
      <c r="G41" s="22">
        <v>2</v>
      </c>
      <c r="H41" s="22">
        <v>2</v>
      </c>
      <c r="I41" s="22">
        <v>2</v>
      </c>
      <c r="J41" s="22">
        <v>2</v>
      </c>
      <c r="K41" s="22">
        <v>2</v>
      </c>
      <c r="L41" s="22">
        <v>2</v>
      </c>
      <c r="M41" s="22">
        <v>2</v>
      </c>
      <c r="N41" s="22">
        <v>2</v>
      </c>
    </row>
    <row r="42" spans="1:14" x14ac:dyDescent="0.25">
      <c r="A42" s="22" t="s">
        <v>62</v>
      </c>
      <c r="B42" s="22" t="s">
        <v>53</v>
      </c>
      <c r="C42" s="22">
        <v>2</v>
      </c>
      <c r="D42" s="22">
        <v>2</v>
      </c>
      <c r="E42" s="22">
        <v>2</v>
      </c>
      <c r="F42" s="22">
        <v>2</v>
      </c>
      <c r="G42" s="22">
        <v>2</v>
      </c>
      <c r="H42" s="22">
        <v>2</v>
      </c>
      <c r="I42" s="22">
        <v>2</v>
      </c>
      <c r="J42" s="22">
        <v>2</v>
      </c>
      <c r="K42" s="22">
        <v>2</v>
      </c>
      <c r="L42" s="22">
        <v>2</v>
      </c>
      <c r="M42" s="22">
        <v>2</v>
      </c>
      <c r="N42" s="22">
        <v>2</v>
      </c>
    </row>
    <row r="43" spans="1:14" x14ac:dyDescent="0.25">
      <c r="A43" s="22" t="s">
        <v>32</v>
      </c>
      <c r="B43" s="22" t="s">
        <v>63</v>
      </c>
      <c r="C43" s="22">
        <v>2</v>
      </c>
      <c r="D43" s="22">
        <v>2</v>
      </c>
      <c r="E43" s="22">
        <v>2</v>
      </c>
      <c r="F43" s="22">
        <v>2</v>
      </c>
      <c r="G43" s="22">
        <v>2</v>
      </c>
      <c r="H43" s="22">
        <v>2</v>
      </c>
      <c r="I43" s="22">
        <v>2</v>
      </c>
      <c r="J43" s="22">
        <v>2</v>
      </c>
      <c r="K43" s="22">
        <v>2</v>
      </c>
      <c r="L43" s="22">
        <v>2</v>
      </c>
      <c r="M43" s="22">
        <v>2</v>
      </c>
      <c r="N43" s="22">
        <v>2</v>
      </c>
    </row>
    <row r="44" spans="1:14" x14ac:dyDescent="0.25">
      <c r="A44" s="22" t="s">
        <v>63</v>
      </c>
      <c r="B44" s="22" t="s">
        <v>8</v>
      </c>
      <c r="C44" s="22">
        <v>2</v>
      </c>
      <c r="D44" s="22">
        <v>2</v>
      </c>
      <c r="E44" s="22">
        <v>2</v>
      </c>
      <c r="F44" s="22">
        <v>2</v>
      </c>
      <c r="G44" s="22">
        <v>2</v>
      </c>
      <c r="H44" s="22">
        <v>2</v>
      </c>
      <c r="I44" s="22">
        <v>2</v>
      </c>
      <c r="J44" s="22">
        <v>2</v>
      </c>
      <c r="K44" s="22">
        <v>2</v>
      </c>
      <c r="L44" s="22">
        <v>2</v>
      </c>
      <c r="M44" s="22">
        <v>2</v>
      </c>
      <c r="N44" s="22">
        <v>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W33"/>
  <sheetViews>
    <sheetView zoomScale="85" zoomScaleNormal="85" workbookViewId="0">
      <selection activeCell="C4" sqref="C4"/>
    </sheetView>
  </sheetViews>
  <sheetFormatPr defaultColWidth="9.140625" defaultRowHeight="15" x14ac:dyDescent="0.25"/>
  <cols>
    <col min="1" max="22" width="9.140625" style="22"/>
    <col min="23" max="23" width="14" style="22" customWidth="1"/>
    <col min="24" max="16384" width="9.140625" style="22"/>
  </cols>
  <sheetData>
    <row r="1" spans="1:23" x14ac:dyDescent="0.25">
      <c r="C1" s="22" t="s">
        <v>19</v>
      </c>
      <c r="D1" s="22" t="s">
        <v>20</v>
      </c>
      <c r="E1" s="22" t="s">
        <v>21</v>
      </c>
      <c r="F1" s="22" t="s">
        <v>22</v>
      </c>
      <c r="G1" s="22" t="s">
        <v>23</v>
      </c>
      <c r="H1" s="22" t="s">
        <v>24</v>
      </c>
      <c r="I1" s="22" t="s">
        <v>25</v>
      </c>
      <c r="J1" s="22" t="s">
        <v>26</v>
      </c>
      <c r="K1" s="22" t="s">
        <v>27</v>
      </c>
      <c r="L1" s="22" t="s">
        <v>28</v>
      </c>
      <c r="M1" s="22" t="s">
        <v>29</v>
      </c>
      <c r="N1" s="22" t="s">
        <v>30</v>
      </c>
    </row>
    <row r="2" spans="1:23" x14ac:dyDescent="0.25">
      <c r="A2" s="22" t="s">
        <v>31</v>
      </c>
      <c r="B2" s="22" t="s">
        <v>32</v>
      </c>
      <c r="C2" s="22">
        <f>HeadFlow!B36</f>
        <v>21.266481556794684</v>
      </c>
      <c r="D2" s="62">
        <f>HeadFlow!C36</f>
        <v>26.588724794849202</v>
      </c>
      <c r="E2" s="62">
        <f>HeadFlow!D36</f>
        <v>29.659233108160251</v>
      </c>
      <c r="F2" s="62">
        <f>HeadFlow!E36</f>
        <v>27.04371424017469</v>
      </c>
      <c r="G2" s="62">
        <f>HeadFlow!F36</f>
        <v>18.032910613632446</v>
      </c>
      <c r="H2" s="62">
        <f>HeadFlow!G36</f>
        <v>67.227595036227299</v>
      </c>
      <c r="I2" s="62">
        <f>HeadFlow!H36</f>
        <v>76.37040589184025</v>
      </c>
      <c r="J2" s="62">
        <f>HeadFlow!I36</f>
        <v>66.76657905565088</v>
      </c>
      <c r="K2" s="62">
        <f>HeadFlow!J36</f>
        <v>31.874289755342609</v>
      </c>
      <c r="L2" s="62">
        <f>HeadFlow!K36</f>
        <v>16.034636436863483</v>
      </c>
      <c r="M2" s="62">
        <f>HeadFlow!L36</f>
        <v>21.262040948737525</v>
      </c>
      <c r="N2" s="62">
        <f>HeadFlow!M36</f>
        <v>21.981015959351787</v>
      </c>
      <c r="W2" s="22" t="s">
        <v>311</v>
      </c>
    </row>
    <row r="3" spans="1:23" x14ac:dyDescent="0.25">
      <c r="A3" s="22" t="s">
        <v>7</v>
      </c>
      <c r="B3" s="22" t="s">
        <v>33</v>
      </c>
      <c r="C3" s="22">
        <f>HeadFlow!B7</f>
        <v>1.2510288000000001</v>
      </c>
      <c r="D3" s="62">
        <f>HeadFlow!C7</f>
        <v>1.377621</v>
      </c>
      <c r="E3" s="62">
        <f>HeadFlow!D7</f>
        <v>2.3233391999999999</v>
      </c>
      <c r="F3" s="62">
        <f>HeadFlow!E7</f>
        <v>6.0466392000000004</v>
      </c>
      <c r="G3" s="62">
        <f>HeadFlow!F7</f>
        <v>27.098177400000001</v>
      </c>
      <c r="H3" s="62">
        <f>HeadFlow!G7</f>
        <v>31.126788000000001</v>
      </c>
      <c r="I3" s="62">
        <f>HeadFlow!H7</f>
        <v>8.3476385999999998</v>
      </c>
      <c r="J3" s="62">
        <f>HeadFlow!I7</f>
        <v>4.0807368000000004</v>
      </c>
      <c r="K3" s="62">
        <f>HeadFlow!J7</f>
        <v>2.6882226000000005</v>
      </c>
      <c r="L3" s="62">
        <f>HeadFlow!K7</f>
        <v>2.0999412</v>
      </c>
      <c r="M3" s="62">
        <f>HeadFlow!L7</f>
        <v>1.7350578000000001</v>
      </c>
      <c r="N3" s="62">
        <f>HeadFlow!M7</f>
        <v>1.2808151999999999</v>
      </c>
      <c r="W3" s="22" t="s">
        <v>233</v>
      </c>
    </row>
    <row r="4" spans="1:23" x14ac:dyDescent="0.25">
      <c r="A4" s="22" t="s">
        <v>55</v>
      </c>
      <c r="B4" s="22" t="s">
        <v>54</v>
      </c>
      <c r="C4" s="22">
        <f>HeadFlow!B30</f>
        <v>2.168430252156976</v>
      </c>
      <c r="D4" s="62">
        <f>HeadFlow!C30</f>
        <v>2.1488194838254531</v>
      </c>
      <c r="E4" s="62">
        <f>HeadFlow!D30</f>
        <v>2.7125663663720214</v>
      </c>
      <c r="F4" s="62">
        <f>HeadFlow!E30</f>
        <v>3.0655382876637085</v>
      </c>
      <c r="G4" s="62">
        <f>HeadFlow!F30</f>
        <v>1.8541562225513974</v>
      </c>
      <c r="H4" s="62">
        <f>HeadFlow!G30</f>
        <v>1.895437740675789</v>
      </c>
      <c r="I4" s="62">
        <f>HeadFlow!H30</f>
        <v>2.6063550663682262</v>
      </c>
      <c r="J4" s="62">
        <f>HeadFlow!I30</f>
        <v>2.52775628141675</v>
      </c>
      <c r="K4" s="62">
        <f>HeadFlow!J30</f>
        <v>2.7777060674853185</v>
      </c>
      <c r="L4" s="62">
        <f>HeadFlow!K30</f>
        <v>2.6828950225938195</v>
      </c>
      <c r="M4" s="62">
        <f>HeadFlow!L30</f>
        <v>2.681094557033028</v>
      </c>
      <c r="N4" s="62">
        <f>HeadFlow!M30</f>
        <v>2.5111645503452928</v>
      </c>
      <c r="W4" s="22" t="s">
        <v>312</v>
      </c>
    </row>
    <row r="5" spans="1:23" x14ac:dyDescent="0.25">
      <c r="A5" s="22" t="s">
        <v>58</v>
      </c>
      <c r="B5" s="22" t="s">
        <v>57</v>
      </c>
      <c r="C5" s="22">
        <f>HeadFlow!B33</f>
        <v>0.36061829037794935</v>
      </c>
      <c r="D5" s="62">
        <f>HeadFlow!C33</f>
        <v>0.71265887288124119</v>
      </c>
      <c r="E5" s="62">
        <f>HeadFlow!D33</f>
        <v>1.9918410119794641</v>
      </c>
      <c r="F5" s="62">
        <f>HeadFlow!E33</f>
        <v>7.0829635393978609</v>
      </c>
      <c r="G5" s="62">
        <f>HeadFlow!F33</f>
        <v>2.4235117275988731</v>
      </c>
      <c r="H5" s="62">
        <f>HeadFlow!G33</f>
        <v>0.95366271444306183</v>
      </c>
      <c r="I5" s="62">
        <f>HeadFlow!H33</f>
        <v>0.40857075168487156</v>
      </c>
      <c r="J5" s="62">
        <f>HeadFlow!I33</f>
        <v>0.31828258886594379</v>
      </c>
      <c r="K5" s="62">
        <f>HeadFlow!J33</f>
        <v>0.27602106675186955</v>
      </c>
      <c r="L5" s="62">
        <f>HeadFlow!K33</f>
        <v>0.23577056123924858</v>
      </c>
      <c r="M5" s="62">
        <f>HeadFlow!L33</f>
        <v>0.27362786021476188</v>
      </c>
      <c r="N5" s="62">
        <f>HeadFlow!M33</f>
        <v>6.2560206905460464E-2</v>
      </c>
      <c r="W5" s="22" t="s">
        <v>313</v>
      </c>
    </row>
    <row r="6" spans="1:23" x14ac:dyDescent="0.25">
      <c r="A6" s="22" t="s">
        <v>45</v>
      </c>
      <c r="B6" s="22" t="s">
        <v>9</v>
      </c>
      <c r="C6" s="22">
        <f>HeadFlow!B18</f>
        <v>6.7317368078333608</v>
      </c>
      <c r="D6" s="62">
        <f>HeadFlow!C18</f>
        <v>3.2839556772726901</v>
      </c>
      <c r="E6" s="62">
        <f>HeadFlow!D18</f>
        <v>13.925163529478301</v>
      </c>
      <c r="F6" s="62">
        <f>HeadFlow!E18</f>
        <v>31.581079427014689</v>
      </c>
      <c r="G6" s="62">
        <f>HeadFlow!F18</f>
        <v>47.032798316676441</v>
      </c>
      <c r="H6" s="62">
        <f>HeadFlow!G18</f>
        <v>37.955378882219726</v>
      </c>
      <c r="I6" s="62">
        <f>HeadFlow!H18</f>
        <v>24.298293367212672</v>
      </c>
      <c r="J6" s="62">
        <f>HeadFlow!I18</f>
        <v>15.436825666635571</v>
      </c>
      <c r="K6" s="62">
        <f>HeadFlow!J18</f>
        <v>22.68237866887214</v>
      </c>
      <c r="L6" s="62">
        <f>HeadFlow!K18</f>
        <v>34.805462212182654</v>
      </c>
      <c r="M6" s="62">
        <f>HeadFlow!L18</f>
        <v>13.552832953823799</v>
      </c>
      <c r="N6" s="62">
        <f>HeadFlow!M18</f>
        <v>1.22869089965985</v>
      </c>
      <c r="W6" s="22" t="s">
        <v>83</v>
      </c>
    </row>
    <row r="7" spans="1:23" x14ac:dyDescent="0.25">
      <c r="A7" s="22" t="s">
        <v>9</v>
      </c>
      <c r="B7" s="22" t="s">
        <v>46</v>
      </c>
      <c r="C7" s="22">
        <f>RiversHeadFlow!B10*74466.1151309/1000000</f>
        <v>97.997407512264402</v>
      </c>
      <c r="D7" s="22">
        <f>RiversHeadFlow!C10*74466.1151309/1000000</f>
        <v>95.912356288599199</v>
      </c>
      <c r="E7" s="22">
        <f>RiversHeadFlow!D10*74466.1151309/1000000</f>
        <v>180.05906638651618</v>
      </c>
      <c r="F7" s="22">
        <f>RiversHeadFlow!E10*74466.1151309/1000000</f>
        <v>288.4817300171066</v>
      </c>
      <c r="G7" s="22">
        <f>RiversHeadFlow!F10*74466.1151309/1000000</f>
        <v>395.56400357534079</v>
      </c>
      <c r="H7" s="22">
        <f>RiversHeadFlow!G10*74466.1151309/1000000</f>
        <v>407.25518365089209</v>
      </c>
      <c r="I7" s="22">
        <f>RiversHeadFlow!H10*74466.1151309/1000000</f>
        <v>183.18664322201397</v>
      </c>
      <c r="J7" s="22">
        <f>RiversHeadFlow!I10*74466.1151309/1000000</f>
        <v>101.79517938394029</v>
      </c>
      <c r="K7" s="22">
        <f>RiversHeadFlow!J10*74466.1151309/1000000</f>
        <v>103.5823661470819</v>
      </c>
      <c r="L7" s="22">
        <f>RiversHeadFlow!K10*74466.1151309/1000000</f>
        <v>146.25145011708761</v>
      </c>
      <c r="M7" s="22">
        <f>RiversHeadFlow!L10*74466.1151309/1000000</f>
        <v>165.09137724520528</v>
      </c>
      <c r="N7" s="22">
        <f>RiversHeadFlow!M10*74466.1151309/1000000</f>
        <v>129.42210809750421</v>
      </c>
      <c r="W7" s="22" t="s">
        <v>314</v>
      </c>
    </row>
    <row r="8" spans="1:23" x14ac:dyDescent="0.25">
      <c r="A8" s="22" t="s">
        <v>46</v>
      </c>
      <c r="B8" s="22" t="s">
        <v>48</v>
      </c>
      <c r="C8" s="22">
        <f>C7</f>
        <v>97.997407512264402</v>
      </c>
      <c r="D8" s="62">
        <f t="shared" ref="D8:N8" si="0">D7</f>
        <v>95.912356288599199</v>
      </c>
      <c r="E8" s="62">
        <f t="shared" si="0"/>
        <v>180.05906638651618</v>
      </c>
      <c r="F8" s="62">
        <f t="shared" si="0"/>
        <v>288.4817300171066</v>
      </c>
      <c r="G8" s="62">
        <f t="shared" si="0"/>
        <v>395.56400357534079</v>
      </c>
      <c r="H8" s="62">
        <f t="shared" si="0"/>
        <v>407.25518365089209</v>
      </c>
      <c r="I8" s="62">
        <f t="shared" si="0"/>
        <v>183.18664322201397</v>
      </c>
      <c r="J8" s="62">
        <f t="shared" si="0"/>
        <v>101.79517938394029</v>
      </c>
      <c r="K8" s="62">
        <f t="shared" si="0"/>
        <v>103.5823661470819</v>
      </c>
      <c r="L8" s="62">
        <f t="shared" si="0"/>
        <v>146.25145011708761</v>
      </c>
      <c r="M8" s="62">
        <f t="shared" si="0"/>
        <v>165.09137724520528</v>
      </c>
      <c r="N8" s="62">
        <f t="shared" si="0"/>
        <v>129.42210809750421</v>
      </c>
      <c r="W8" s="22" t="s">
        <v>315</v>
      </c>
    </row>
    <row r="9" spans="1:23" x14ac:dyDescent="0.25">
      <c r="A9" s="22" t="s">
        <v>56</v>
      </c>
      <c r="B9" s="22" t="s">
        <v>10</v>
      </c>
      <c r="C9" s="22">
        <f>RiversHeadFlow!B11*74466.1151309/1000000</f>
        <v>2.91907171313128</v>
      </c>
      <c r="D9" s="62">
        <f>RiversHeadFlow!C11*74466.1151309/1000000</f>
        <v>2.5765275835291397</v>
      </c>
      <c r="E9" s="62">
        <f>RiversHeadFlow!D11*74466.1151309/1000000</f>
        <v>6.1657943328385194</v>
      </c>
      <c r="F9" s="62">
        <f>RiversHeadFlow!E11*74466.1151309/1000000</f>
        <v>27.358850699092656</v>
      </c>
      <c r="G9" s="62">
        <f>RiversHeadFlow!F11*74466.1151309/1000000</f>
        <v>36.786260874664599</v>
      </c>
      <c r="H9" s="62">
        <f>RiversHeadFlow!G11*74466.1151309/1000000</f>
        <v>15.109174760059609</v>
      </c>
      <c r="I9" s="62">
        <f>RiversHeadFlow!H11*74466.1151309/1000000</f>
        <v>3.0084310512883596</v>
      </c>
      <c r="J9" s="62">
        <f>RiversHeadFlow!I11*74466.1151309/1000000</f>
        <v>2.4052555187280693</v>
      </c>
      <c r="K9" s="62">
        <f>RiversHeadFlow!J11*74466.1151309/1000000</f>
        <v>2.7626928713563901</v>
      </c>
      <c r="L9" s="62">
        <f>RiversHeadFlow!K11*74466.1151309/1000000</f>
        <v>3.6264998068748304</v>
      </c>
      <c r="M9" s="62">
        <f>RiversHeadFlow!L11*74466.1151309/1000000</f>
        <v>3.9392574904246098</v>
      </c>
      <c r="N9" s="62">
        <f>RiversHeadFlow!M11*74466.1151309/1000000</f>
        <v>4.5945593035765295</v>
      </c>
      <c r="W9" s="22" t="s">
        <v>316</v>
      </c>
    </row>
    <row r="10" spans="1:23" x14ac:dyDescent="0.25">
      <c r="A10" s="22" t="s">
        <v>34</v>
      </c>
      <c r="B10" s="22" t="s">
        <v>36</v>
      </c>
      <c r="C10" s="22">
        <f>RiversHeadFlow!B12*74466.1151309/1000000</f>
        <v>83.6254472920007</v>
      </c>
      <c r="D10" s="22">
        <f>RiversHeadFlow!C12*74466.1151309/1000000</f>
        <v>76.253301894041599</v>
      </c>
      <c r="E10" s="22">
        <f>RiversHeadFlow!D12*74466.1151309/1000000</f>
        <v>161.8893342945766</v>
      </c>
      <c r="F10" s="22">
        <f>RiversHeadFlow!E12*74466.1151309/1000000</f>
        <v>233.00447424458608</v>
      </c>
      <c r="G10" s="22">
        <f>RiversHeadFlow!F12*74466.1151309/1000000</f>
        <v>387.59612925633451</v>
      </c>
      <c r="H10" s="22">
        <f>RiversHeadFlow!G12*74466.1151309/1000000</f>
        <v>224.5898032347944</v>
      </c>
      <c r="I10" s="22">
        <f>RiversHeadFlow!H12*74466.1151309/1000000</f>
        <v>9.4348567870850299</v>
      </c>
      <c r="J10" s="22">
        <f>RiversHeadFlow!I12*74466.1151309/1000000</f>
        <v>6.9253487071736997</v>
      </c>
      <c r="K10" s="22">
        <f>RiversHeadFlow!J12*74466.1151309/1000000</f>
        <v>18.125052422861057</v>
      </c>
      <c r="L10" s="22">
        <f>RiversHeadFlow!K12*74466.1151309/1000000</f>
        <v>57.770812118552215</v>
      </c>
      <c r="M10" s="22">
        <f>RiversHeadFlow!L12*74466.1151309/1000000</f>
        <v>72.961899605255809</v>
      </c>
      <c r="N10" s="22">
        <f>RiversHeadFlow!M12*74466.1151309/1000000</f>
        <v>90.327397653781702</v>
      </c>
      <c r="W10" s="22" t="s">
        <v>96</v>
      </c>
    </row>
    <row r="11" spans="1:23" x14ac:dyDescent="0.25">
      <c r="A11" s="22" t="s">
        <v>47</v>
      </c>
      <c r="B11" s="22" t="s">
        <v>9</v>
      </c>
      <c r="C11" s="22">
        <f>HeadFlow!B21</f>
        <v>9.0319570669352522</v>
      </c>
      <c r="D11" s="62">
        <f>HeadFlow!C21</f>
        <v>6.2126171188386596</v>
      </c>
      <c r="E11" s="62">
        <f>HeadFlow!D21</f>
        <v>5.9164659650113967</v>
      </c>
      <c r="F11" s="62">
        <f>HeadFlow!E21</f>
        <v>5.2944859705549812</v>
      </c>
      <c r="G11" s="62">
        <f>HeadFlow!F21</f>
        <v>6.8148415925163333</v>
      </c>
      <c r="H11" s="62">
        <f>HeadFlow!G21</f>
        <v>8.6976639690549042</v>
      </c>
      <c r="I11" s="62">
        <f>HeadFlow!H21</f>
        <v>6.123075404974351</v>
      </c>
      <c r="J11" s="62">
        <f>HeadFlow!I21</f>
        <v>4.9483324028222642</v>
      </c>
      <c r="K11" s="62">
        <f>HeadFlow!J21</f>
        <v>9.1196510300003215</v>
      </c>
      <c r="L11" s="62">
        <f>HeadFlow!K21</f>
        <v>9.6097610781372289</v>
      </c>
      <c r="M11" s="62">
        <f>HeadFlow!L21</f>
        <v>6.2997712852264174</v>
      </c>
      <c r="N11" s="62">
        <f>HeadFlow!M21</f>
        <v>5.5292852047666168</v>
      </c>
      <c r="W11" s="22" t="s">
        <v>394</v>
      </c>
    </row>
    <row r="33" spans="7:7" x14ac:dyDescent="0.25">
      <c r="G33"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48" sqref="J48"/>
    </sheetView>
  </sheetViews>
  <sheetFormatPr defaultRowHeight="15" x14ac:dyDescent="0.25"/>
  <cols>
    <col min="1" max="1" width="11.5703125" customWidth="1"/>
    <col min="2" max="2" width="10.285156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36"/>
  <sheetViews>
    <sheetView zoomScaleNormal="100" workbookViewId="0">
      <selection activeCell="G18" sqref="G18"/>
    </sheetView>
  </sheetViews>
  <sheetFormatPr defaultColWidth="9.140625" defaultRowHeight="15" x14ac:dyDescent="0.25"/>
  <cols>
    <col min="1" max="14" width="9.140625" style="22"/>
    <col min="15" max="15" width="8.85546875" customWidth="1"/>
    <col min="16" max="16384" width="9.140625" style="22"/>
  </cols>
  <sheetData>
    <row r="1" spans="1:21" x14ac:dyDescent="0.25">
      <c r="C1" s="22" t="s">
        <v>19</v>
      </c>
      <c r="D1" s="22" t="s">
        <v>20</v>
      </c>
      <c r="E1" s="22" t="s">
        <v>21</v>
      </c>
      <c r="F1" s="22" t="s">
        <v>22</v>
      </c>
      <c r="G1" s="22" t="s">
        <v>23</v>
      </c>
      <c r="H1" s="22" t="s">
        <v>24</v>
      </c>
      <c r="I1" s="22" t="s">
        <v>25</v>
      </c>
      <c r="J1" s="22" t="s">
        <v>26</v>
      </c>
      <c r="K1" s="22" t="s">
        <v>27</v>
      </c>
      <c r="L1" s="22" t="s">
        <v>28</v>
      </c>
      <c r="M1" s="22" t="s">
        <v>29</v>
      </c>
      <c r="N1" s="22" t="s">
        <v>30</v>
      </c>
    </row>
    <row r="2" spans="1:21" x14ac:dyDescent="0.25">
      <c r="A2" s="22" t="s">
        <v>32</v>
      </c>
      <c r="B2" s="22" t="s">
        <v>33</v>
      </c>
      <c r="C2" s="22">
        <v>59.571861035433592</v>
      </c>
      <c r="D2" s="22">
        <v>59.758647828914036</v>
      </c>
      <c r="E2" s="22">
        <v>71.466127391434938</v>
      </c>
      <c r="F2" s="22">
        <v>78.494010210981187</v>
      </c>
      <c r="G2" s="22">
        <v>79.653381749698227</v>
      </c>
      <c r="H2" s="22">
        <v>70.096154222802326</v>
      </c>
      <c r="I2" s="22">
        <v>54.426046266031108</v>
      </c>
      <c r="J2" s="22">
        <v>51.689130126835394</v>
      </c>
      <c r="K2" s="22">
        <v>53.058023536798629</v>
      </c>
      <c r="L2" s="22">
        <v>53.315873916764772</v>
      </c>
      <c r="M2" s="22">
        <v>58.164488692517153</v>
      </c>
      <c r="N2" s="22">
        <v>58.828336924421009</v>
      </c>
      <c r="U2" s="22" t="s">
        <v>240</v>
      </c>
    </row>
    <row r="3" spans="1:21" x14ac:dyDescent="0.25">
      <c r="A3" s="22" t="s">
        <v>7</v>
      </c>
      <c r="B3" s="22" t="s">
        <v>33</v>
      </c>
      <c r="C3" s="22">
        <v>1.0624825306876813</v>
      </c>
      <c r="D3" s="22">
        <v>1.1207894988351759</v>
      </c>
      <c r="E3" s="22">
        <v>2.8535167097777112</v>
      </c>
      <c r="F3" s="22">
        <v>9.8581718295658192</v>
      </c>
      <c r="G3" s="22">
        <v>21.839025092976318</v>
      </c>
      <c r="H3" s="22">
        <v>22.837863917265462</v>
      </c>
      <c r="I3" s="22">
        <v>4.5922756760458485</v>
      </c>
      <c r="J3" s="22">
        <v>1.6142267997308963</v>
      </c>
      <c r="K3" s="22">
        <v>1.5640862822094235</v>
      </c>
      <c r="L3" s="22">
        <v>1.7827684403105</v>
      </c>
      <c r="M3" s="22">
        <v>1.4868897428570573</v>
      </c>
      <c r="N3" s="22">
        <v>1.1362784507824031</v>
      </c>
      <c r="U3" s="22" t="s">
        <v>241</v>
      </c>
    </row>
    <row r="4" spans="1:21" x14ac:dyDescent="0.25">
      <c r="A4" s="22" t="s">
        <v>33</v>
      </c>
      <c r="B4" s="22" t="s">
        <v>8</v>
      </c>
      <c r="C4" s="22">
        <v>72.003619991674654</v>
      </c>
      <c r="D4" s="22">
        <v>69.974759657385292</v>
      </c>
      <c r="E4" s="22">
        <v>88.155624433536971</v>
      </c>
      <c r="F4" s="22">
        <v>99.673950039340653</v>
      </c>
      <c r="G4" s="22">
        <v>116.77244983206471</v>
      </c>
      <c r="H4" s="22">
        <v>99.212806210373387</v>
      </c>
      <c r="I4" s="22">
        <v>62.752775180587655</v>
      </c>
      <c r="J4" s="22">
        <v>55.943543968941412</v>
      </c>
      <c r="K4" s="22">
        <v>59.307712063229268</v>
      </c>
      <c r="L4" s="22">
        <v>58.408521312004467</v>
      </c>
      <c r="M4" s="22">
        <v>60.809674988890741</v>
      </c>
      <c r="N4" s="22">
        <v>65.070768823401522</v>
      </c>
      <c r="U4" s="22" t="s">
        <v>242</v>
      </c>
    </row>
    <row r="5" spans="1:21" x14ac:dyDescent="0.25">
      <c r="A5" s="22" t="s">
        <v>8</v>
      </c>
      <c r="B5" s="22" t="s">
        <v>34</v>
      </c>
      <c r="C5" s="22">
        <v>89.3633457880034</v>
      </c>
      <c r="D5" s="22">
        <v>85.831499183106786</v>
      </c>
      <c r="E5" s="22">
        <v>109.62770138422593</v>
      </c>
      <c r="F5" s="22">
        <v>117.12440828385856</v>
      </c>
      <c r="G5" s="22">
        <v>139.58800550647609</v>
      </c>
      <c r="H5" s="22">
        <v>115.60740489535236</v>
      </c>
      <c r="I5" s="22">
        <v>72.752758136087266</v>
      </c>
      <c r="J5" s="22">
        <v>64.747386743289155</v>
      </c>
      <c r="K5" s="22">
        <v>69.408924932602517</v>
      </c>
      <c r="L5" s="22">
        <v>67.578256727871306</v>
      </c>
      <c r="M5" s="22">
        <v>70.054512302553263</v>
      </c>
      <c r="N5" s="22">
        <v>77.680167435005259</v>
      </c>
      <c r="U5" s="22" t="s">
        <v>243</v>
      </c>
    </row>
    <row r="6" spans="1:21" x14ac:dyDescent="0.25">
      <c r="A6" s="22" t="s">
        <v>34</v>
      </c>
      <c r="B6" s="22" t="s">
        <v>36</v>
      </c>
      <c r="C6" s="22">
        <v>106.12076707966401</v>
      </c>
      <c r="D6" s="22">
        <v>103.99806578818864</v>
      </c>
      <c r="E6" s="22">
        <v>161.11043362353038</v>
      </c>
      <c r="F6" s="22">
        <v>189.7579204449633</v>
      </c>
      <c r="G6" s="22">
        <v>226.69154976147198</v>
      </c>
      <c r="H6" s="22">
        <v>166.44959450552383</v>
      </c>
      <c r="I6" s="22">
        <v>89.952699055666017</v>
      </c>
      <c r="J6" s="22">
        <v>92.722972577542762</v>
      </c>
      <c r="K6" s="22">
        <v>98.87816293558663</v>
      </c>
      <c r="L6" s="22">
        <v>100.79849511258229</v>
      </c>
      <c r="M6" s="22">
        <v>94.514776239822481</v>
      </c>
      <c r="N6" s="22">
        <v>104.05920246871111</v>
      </c>
      <c r="U6" s="22" t="s">
        <v>244</v>
      </c>
    </row>
    <row r="7" spans="1:21" x14ac:dyDescent="0.25">
      <c r="A7" s="22" t="s">
        <v>36</v>
      </c>
      <c r="B7" s="22" t="s">
        <v>39</v>
      </c>
      <c r="C7" s="22">
        <v>66.876975473449463</v>
      </c>
      <c r="D7" s="22">
        <v>67.440952043004842</v>
      </c>
      <c r="E7" s="22">
        <v>104.83572022407311</v>
      </c>
      <c r="F7" s="22">
        <v>125.29951503162731</v>
      </c>
      <c r="G7" s="22">
        <v>146.27589734268508</v>
      </c>
      <c r="H7" s="22">
        <v>106.26450902170117</v>
      </c>
      <c r="I7" s="22">
        <v>52.293308087868603</v>
      </c>
      <c r="J7" s="22">
        <v>53.568890300226386</v>
      </c>
      <c r="K7" s="22">
        <v>60.057748426948798</v>
      </c>
      <c r="L7" s="22">
        <v>64.729104635059826</v>
      </c>
      <c r="M7" s="22">
        <v>62.321994910064994</v>
      </c>
      <c r="N7" s="22">
        <v>66.932296350380199</v>
      </c>
      <c r="U7" s="22" t="s">
        <v>245</v>
      </c>
    </row>
    <row r="8" spans="1:21" x14ac:dyDescent="0.25">
      <c r="A8" s="22" t="s">
        <v>39</v>
      </c>
      <c r="B8" s="22" t="s">
        <v>41</v>
      </c>
      <c r="C8" s="22">
        <v>121.35396515447414</v>
      </c>
      <c r="D8" s="22">
        <v>135.70406956994691</v>
      </c>
      <c r="E8" s="22">
        <v>178.50484686456161</v>
      </c>
      <c r="F8" s="22">
        <v>202.98450245517557</v>
      </c>
      <c r="G8" s="22">
        <v>204.55305670429289</v>
      </c>
      <c r="H8" s="22">
        <v>153.37681480950289</v>
      </c>
      <c r="I8" s="22">
        <v>49.704009565594518</v>
      </c>
      <c r="J8" s="22">
        <v>37.512826759996791</v>
      </c>
      <c r="K8" s="22">
        <v>68.817599666818268</v>
      </c>
      <c r="L8" s="22">
        <v>100.42314121265346</v>
      </c>
      <c r="M8" s="22">
        <v>122.0960944578687</v>
      </c>
      <c r="N8" s="22">
        <v>119.46978627637455</v>
      </c>
      <c r="U8" s="22" t="s">
        <v>246</v>
      </c>
    </row>
    <row r="9" spans="1:21" x14ac:dyDescent="0.25">
      <c r="A9" s="22" t="s">
        <v>41</v>
      </c>
      <c r="B9" s="22" t="s">
        <v>44</v>
      </c>
      <c r="C9" s="22">
        <v>121.35608743875537</v>
      </c>
      <c r="D9" s="22">
        <v>135.70630355340086</v>
      </c>
      <c r="E9" s="22">
        <v>178.52223470244468</v>
      </c>
      <c r="F9" s="22">
        <v>202.99388518568207</v>
      </c>
      <c r="G9" s="22">
        <v>204.54136552421733</v>
      </c>
      <c r="H9" s="22">
        <v>153.37822966569038</v>
      </c>
      <c r="I9" s="22">
        <v>49.486084479663937</v>
      </c>
      <c r="J9" s="22">
        <v>37.344905670376612</v>
      </c>
      <c r="K9" s="22">
        <v>68.77653160432358</v>
      </c>
      <c r="L9" s="22">
        <v>100.43848123237042</v>
      </c>
      <c r="M9" s="22">
        <v>122.10499315862684</v>
      </c>
      <c r="N9" s="22">
        <v>119.47149899702255</v>
      </c>
      <c r="U9" s="22" t="s">
        <v>247</v>
      </c>
    </row>
    <row r="10" spans="1:21" x14ac:dyDescent="0.25">
      <c r="A10" s="22" t="s">
        <v>44</v>
      </c>
      <c r="B10" s="22" t="s">
        <v>9</v>
      </c>
      <c r="C10" s="22">
        <v>121.36075016319511</v>
      </c>
      <c r="D10" s="22">
        <v>135.71137584147385</v>
      </c>
      <c r="E10" s="22">
        <v>178.56060766438787</v>
      </c>
      <c r="F10" s="22">
        <v>203.01773152701202</v>
      </c>
      <c r="G10" s="22">
        <v>204.51100626189469</v>
      </c>
      <c r="H10" s="22">
        <v>153.38176680615908</v>
      </c>
      <c r="I10" s="22">
        <v>48.9936572447914</v>
      </c>
      <c r="J10" s="22">
        <v>36.956536239155461</v>
      </c>
      <c r="K10" s="22">
        <v>68.6835406110132</v>
      </c>
      <c r="L10" s="22">
        <v>100.47248933433443</v>
      </c>
      <c r="M10" s="22">
        <v>122.12472095097384</v>
      </c>
      <c r="N10" s="22">
        <v>119.47521657461638</v>
      </c>
      <c r="U10" s="22" t="s">
        <v>248</v>
      </c>
    </row>
    <row r="11" spans="1:21" x14ac:dyDescent="0.25">
      <c r="A11" s="22" t="s">
        <v>45</v>
      </c>
      <c r="B11" s="22" t="s">
        <v>9</v>
      </c>
      <c r="C11" s="22">
        <v>6.3493329976956971</v>
      </c>
      <c r="D11" s="22">
        <v>7.2364997278758088</v>
      </c>
      <c r="E11" s="22">
        <v>10.612317256083763</v>
      </c>
      <c r="F11" s="22">
        <v>16.660342299568295</v>
      </c>
      <c r="G11" s="22">
        <v>7.0564925621149879</v>
      </c>
      <c r="H11" s="22">
        <v>3.8848949698301092</v>
      </c>
      <c r="I11" s="22">
        <v>1.7267902306725533</v>
      </c>
      <c r="J11" s="22">
        <v>1.7693058693144108</v>
      </c>
      <c r="K11" s="22">
        <v>2.0159872867047053</v>
      </c>
      <c r="L11" s="22">
        <v>3.3637066300289407</v>
      </c>
      <c r="M11" s="22">
        <v>4.5442788800205696</v>
      </c>
      <c r="N11" s="22">
        <v>4.687772827328871</v>
      </c>
      <c r="U11" s="22" t="s">
        <v>249</v>
      </c>
    </row>
    <row r="12" spans="1:21" x14ac:dyDescent="0.25">
      <c r="A12" s="22" t="s">
        <v>9</v>
      </c>
      <c r="B12" s="22" t="s">
        <v>46</v>
      </c>
      <c r="C12" s="22">
        <v>140.80187087957808</v>
      </c>
      <c r="D12" s="22">
        <v>144.85300129696768</v>
      </c>
      <c r="E12" s="22">
        <v>198.3331006837158</v>
      </c>
      <c r="F12" s="22">
        <v>235.87164307547116</v>
      </c>
      <c r="G12" s="22">
        <v>261.36099713216419</v>
      </c>
      <c r="H12" s="22">
        <v>207.74725589079446</v>
      </c>
      <c r="I12" s="22">
        <v>70.033296229387773</v>
      </c>
      <c r="J12" s="22">
        <v>54.391614280027113</v>
      </c>
      <c r="K12" s="22">
        <v>85.195317109151958</v>
      </c>
      <c r="L12" s="22">
        <v>115.01395734528688</v>
      </c>
      <c r="M12" s="22">
        <v>133.33063590441813</v>
      </c>
      <c r="N12" s="22">
        <v>131.28197378901356</v>
      </c>
      <c r="U12" s="22" t="s">
        <v>250</v>
      </c>
    </row>
    <row r="13" spans="1:21" x14ac:dyDescent="0.25">
      <c r="A13" s="22" t="s">
        <v>46</v>
      </c>
      <c r="B13" s="22" t="s">
        <v>48</v>
      </c>
      <c r="C13" s="22">
        <v>140.80187087957808</v>
      </c>
      <c r="D13" s="22">
        <v>144.85617851787993</v>
      </c>
      <c r="E13" s="22">
        <v>198.36529486749075</v>
      </c>
      <c r="F13" s="22">
        <v>235.88154706878353</v>
      </c>
      <c r="G13" s="22">
        <v>261.27039669208824</v>
      </c>
      <c r="H13" s="22">
        <v>207.76641850442147</v>
      </c>
      <c r="I13" s="22">
        <v>69.391696181419945</v>
      </c>
      <c r="J13" s="22">
        <v>53.890606257426413</v>
      </c>
      <c r="K13" s="22">
        <v>85.071057985036859</v>
      </c>
      <c r="L13" s="22">
        <v>115.05230739457929</v>
      </c>
      <c r="M13" s="22">
        <v>133.3498233400835</v>
      </c>
      <c r="N13" s="22">
        <v>131.28197378901356</v>
      </c>
      <c r="U13" s="22" t="s">
        <v>251</v>
      </c>
    </row>
    <row r="14" spans="1:21" x14ac:dyDescent="0.25">
      <c r="A14" s="22" t="s">
        <v>59</v>
      </c>
      <c r="B14" s="22" t="s">
        <v>56</v>
      </c>
      <c r="C14" s="22">
        <v>0.4331869927982035</v>
      </c>
      <c r="D14" s="22">
        <v>0.40278586281367212</v>
      </c>
      <c r="E14" s="22">
        <v>0.9994368097591293</v>
      </c>
      <c r="F14" s="22">
        <v>1.8880179448169365</v>
      </c>
      <c r="G14" s="22">
        <v>4.1074953995164369</v>
      </c>
      <c r="H14" s="22">
        <v>2.8476411076389891</v>
      </c>
      <c r="I14" s="22">
        <v>1.368270185861209</v>
      </c>
      <c r="J14" s="22">
        <v>0.61074399771632171</v>
      </c>
      <c r="K14" s="22">
        <v>0.4345842479039323</v>
      </c>
      <c r="L14" s="22">
        <v>0.35966727429414891</v>
      </c>
      <c r="M14" s="22">
        <v>0.38615554841089317</v>
      </c>
      <c r="N14" s="22">
        <v>0.37480826639431009</v>
      </c>
      <c r="U14" s="22" t="s">
        <v>252</v>
      </c>
    </row>
    <row r="15" spans="1:21" x14ac:dyDescent="0.25">
      <c r="A15" s="22" t="s">
        <v>58</v>
      </c>
      <c r="B15" s="22" t="s">
        <v>57</v>
      </c>
      <c r="C15" s="22">
        <v>0.29900006877934621</v>
      </c>
      <c r="D15" s="22">
        <v>0.26963352887619657</v>
      </c>
      <c r="E15" s="22">
        <v>0.72666103647930302</v>
      </c>
      <c r="F15" s="22">
        <v>2.5135747571987568</v>
      </c>
      <c r="G15" s="22">
        <v>5.1280055933295223</v>
      </c>
      <c r="H15" s="22">
        <v>2.760816738955731</v>
      </c>
      <c r="I15" s="22">
        <v>1.2103660298280545</v>
      </c>
      <c r="J15" s="22">
        <v>0.55817524548604758</v>
      </c>
      <c r="K15" s="22">
        <v>0.43238129199797659</v>
      </c>
      <c r="L15" s="22">
        <v>0.32330704985999076</v>
      </c>
      <c r="M15" s="22">
        <v>0.25877595558947175</v>
      </c>
      <c r="N15" s="22">
        <v>0.2714000306073574</v>
      </c>
      <c r="U15" s="22" t="s">
        <v>253</v>
      </c>
    </row>
    <row r="16" spans="1:21" x14ac:dyDescent="0.25">
      <c r="A16" s="22" t="s">
        <v>62</v>
      </c>
      <c r="B16" s="22" t="s">
        <v>54</v>
      </c>
      <c r="C16" s="22">
        <v>4.1611168694379375</v>
      </c>
      <c r="D16" s="22">
        <v>4.3062389168088728</v>
      </c>
      <c r="E16" s="22">
        <v>6.6181759822587383</v>
      </c>
      <c r="F16" s="22">
        <v>16.709513629318597</v>
      </c>
      <c r="G16" s="22">
        <v>38.52755168884719</v>
      </c>
      <c r="H16" s="22">
        <v>29.776467592932459</v>
      </c>
      <c r="I16" s="22">
        <v>9.3620041044486317</v>
      </c>
      <c r="J16" s="22">
        <v>6.2837238371674893</v>
      </c>
      <c r="K16" s="22">
        <v>5.553062315503098</v>
      </c>
      <c r="L16" s="22">
        <v>5.1336319220283029</v>
      </c>
      <c r="M16" s="22">
        <v>4.6009758004969754</v>
      </c>
      <c r="N16" s="22">
        <v>4.2430171850627403</v>
      </c>
      <c r="U16" s="22" t="s">
        <v>254</v>
      </c>
    </row>
    <row r="17" spans="1:21" x14ac:dyDescent="0.25">
      <c r="A17" s="22" t="s">
        <v>55</v>
      </c>
      <c r="B17" s="22" t="s">
        <v>54</v>
      </c>
      <c r="C17" s="22">
        <v>6.6957994606711875</v>
      </c>
      <c r="D17" s="22">
        <v>7.1939479844508556</v>
      </c>
      <c r="E17" s="22">
        <v>10.144101854037773</v>
      </c>
      <c r="F17" s="22">
        <v>16.925656492893705</v>
      </c>
      <c r="G17" s="22">
        <v>24.361395953174593</v>
      </c>
      <c r="H17" s="22">
        <v>14.915652220057428</v>
      </c>
      <c r="I17" s="22">
        <v>9.4409332220797122</v>
      </c>
      <c r="J17" s="22">
        <v>8.7783188364219367</v>
      </c>
      <c r="K17" s="22">
        <v>8.0057328919388482</v>
      </c>
      <c r="L17" s="22">
        <v>7.5459195242285686</v>
      </c>
      <c r="M17" s="22">
        <v>6.9820769936804199</v>
      </c>
      <c r="N17" s="22">
        <v>6.5562350676928549</v>
      </c>
      <c r="U17" s="22" t="s">
        <v>255</v>
      </c>
    </row>
    <row r="18" spans="1:21" x14ac:dyDescent="0.25">
      <c r="A18" s="22" t="s">
        <v>54</v>
      </c>
      <c r="B18" s="22" t="s">
        <v>50</v>
      </c>
      <c r="C18" s="22">
        <v>7.75117792397538</v>
      </c>
      <c r="D18" s="22">
        <v>8.2656270803572038</v>
      </c>
      <c r="E18" s="22">
        <v>11.45035665921797</v>
      </c>
      <c r="F18" s="22">
        <v>14.340609985793591</v>
      </c>
      <c r="G18" s="22">
        <v>20.83952848467019</v>
      </c>
      <c r="H18" s="22">
        <v>11.294908643882216</v>
      </c>
      <c r="I18" s="22">
        <v>6.2858709434870956</v>
      </c>
      <c r="J18" s="22">
        <v>8.7051260918597748</v>
      </c>
      <c r="K18" s="22">
        <v>8.4142614461584806</v>
      </c>
      <c r="L18" s="22">
        <v>7.5679912807533665</v>
      </c>
      <c r="M18" s="22">
        <v>6.9946766603605672</v>
      </c>
      <c r="N18" s="22">
        <v>6.5598690141112428</v>
      </c>
      <c r="U18" s="22" t="s">
        <v>256</v>
      </c>
    </row>
    <row r="19" spans="1:21" x14ac:dyDescent="0.25">
      <c r="A19" s="22" t="s">
        <v>56</v>
      </c>
      <c r="B19" s="22" t="s">
        <v>10</v>
      </c>
      <c r="C19" s="22">
        <v>4.3899710988658951</v>
      </c>
      <c r="D19" s="22">
        <v>5.8797253049516538</v>
      </c>
      <c r="E19" s="22">
        <v>9.3921281302229183</v>
      </c>
      <c r="F19" s="22">
        <v>21.099139701851051</v>
      </c>
      <c r="G19" s="22">
        <v>28.512628686930828</v>
      </c>
      <c r="H19" s="22">
        <v>14.487218873263306</v>
      </c>
      <c r="I19" s="22">
        <v>4.0912875110758549</v>
      </c>
      <c r="J19" s="22">
        <v>3.7074891536911969</v>
      </c>
      <c r="K19" s="22">
        <v>4.0229425106087149</v>
      </c>
      <c r="L19" s="22">
        <v>4.5180230304449909</v>
      </c>
      <c r="M19" s="22">
        <v>4.2737294931465595</v>
      </c>
      <c r="N19" s="22">
        <v>4.1612558728528493</v>
      </c>
      <c r="U19" s="22" t="s">
        <v>257</v>
      </c>
    </row>
    <row r="20" spans="1:21" x14ac:dyDescent="0.25">
      <c r="A20" s="22" t="s">
        <v>57</v>
      </c>
      <c r="B20" s="22" t="s">
        <v>56</v>
      </c>
      <c r="C20" s="22">
        <v>0.96956743553310076</v>
      </c>
      <c r="D20" s="22">
        <v>1.3137312031393378</v>
      </c>
      <c r="E20" s="22">
        <v>3.3978888334229667</v>
      </c>
      <c r="F20" s="22">
        <v>12.016932096191422</v>
      </c>
      <c r="G20" s="22">
        <v>18.864165848592808</v>
      </c>
      <c r="H20" s="22">
        <v>9.6617178068313176</v>
      </c>
      <c r="I20" s="22">
        <v>2.1426135306613858</v>
      </c>
      <c r="J20" s="22">
        <v>1.1323503632092482</v>
      </c>
      <c r="K20" s="22">
        <v>0.9772932949779316</v>
      </c>
      <c r="L20" s="22">
        <v>0.94197773987710232</v>
      </c>
      <c r="M20" s="22">
        <v>0.85993469753163321</v>
      </c>
      <c r="N20" s="22">
        <v>0.8371852993591431</v>
      </c>
      <c r="U20" s="22" t="s">
        <v>258</v>
      </c>
    </row>
    <row r="21" spans="1:21" x14ac:dyDescent="0.25">
      <c r="A21" s="22" t="s">
        <v>10</v>
      </c>
      <c r="B21" s="22" t="s">
        <v>49</v>
      </c>
      <c r="C21" s="22">
        <v>3.6191928193276106</v>
      </c>
      <c r="D21" s="22">
        <v>4.7393679727129561</v>
      </c>
      <c r="E21" s="22">
        <v>7.7119389354335937</v>
      </c>
      <c r="F21" s="22">
        <v>19.252111037763818</v>
      </c>
      <c r="G21" s="22">
        <v>26.276951128884601</v>
      </c>
      <c r="H21" s="22">
        <v>11.660886329089614</v>
      </c>
      <c r="I21" s="22">
        <v>3.30735199982038</v>
      </c>
      <c r="J21" s="22">
        <v>2.884733525791543</v>
      </c>
      <c r="K21" s="22">
        <v>3.5312762621511915</v>
      </c>
      <c r="L21" s="22">
        <v>3.9728882496706031</v>
      </c>
      <c r="M21" s="22">
        <v>3.6675864858983029</v>
      </c>
      <c r="N21" s="22">
        <v>3.5095880061193165</v>
      </c>
      <c r="U21" s="22" t="s">
        <v>259</v>
      </c>
    </row>
    <row r="22" spans="1:21" x14ac:dyDescent="0.25">
      <c r="A22" s="22" t="s">
        <v>51</v>
      </c>
      <c r="B22" s="22" t="s">
        <v>50</v>
      </c>
      <c r="C22" s="22">
        <v>8.4205538328870393</v>
      </c>
      <c r="D22" s="22">
        <v>8.269586195478329</v>
      </c>
      <c r="E22" s="22">
        <v>10.471946372513075</v>
      </c>
      <c r="F22" s="22">
        <v>19.525797281530853</v>
      </c>
      <c r="G22" s="22">
        <v>44.868626845684652</v>
      </c>
      <c r="H22" s="22">
        <v>50.181982736581382</v>
      </c>
      <c r="I22" s="22">
        <v>25.417506666610908</v>
      </c>
      <c r="J22" s="22">
        <v>13.894855820620023</v>
      </c>
      <c r="K22" s="22">
        <v>11.288790011422293</v>
      </c>
      <c r="L22" s="22">
        <v>10.582416854309763</v>
      </c>
      <c r="M22" s="22">
        <v>9.9956114560590823</v>
      </c>
      <c r="N22" s="22">
        <v>8.9118812605207189</v>
      </c>
      <c r="U22" s="22" t="s">
        <v>260</v>
      </c>
    </row>
    <row r="23" spans="1:21" x14ac:dyDescent="0.25">
      <c r="A23" s="22" t="s">
        <v>50</v>
      </c>
      <c r="B23" s="22" t="s">
        <v>49</v>
      </c>
      <c r="C23" s="22">
        <v>14.596039398709024</v>
      </c>
      <c r="D23" s="22">
        <v>14.739716448845874</v>
      </c>
      <c r="E23" s="22">
        <v>18.834927260387481</v>
      </c>
      <c r="F23" s="22">
        <v>55.564774733832188</v>
      </c>
      <c r="G23" s="22">
        <v>53.831618456226302</v>
      </c>
      <c r="H23" s="22">
        <v>41.084710990431333</v>
      </c>
      <c r="I23" s="22">
        <v>41.429733777865685</v>
      </c>
      <c r="J23" s="22">
        <v>13.563715644649355</v>
      </c>
      <c r="K23" s="22">
        <v>13.852718637472382</v>
      </c>
      <c r="L23" s="22">
        <v>14.634102221557365</v>
      </c>
      <c r="M23" s="22">
        <v>13.823527920341068</v>
      </c>
      <c r="N23" s="22">
        <v>12.5972412123983</v>
      </c>
      <c r="U23" s="22" t="s">
        <v>261</v>
      </c>
    </row>
    <row r="24" spans="1:21" x14ac:dyDescent="0.25">
      <c r="A24" s="22" t="s">
        <v>49</v>
      </c>
      <c r="B24" s="22" t="s">
        <v>34</v>
      </c>
      <c r="C24" s="22">
        <v>13.854839592001557</v>
      </c>
      <c r="D24" s="22">
        <v>14.534733839675452</v>
      </c>
      <c r="E24" s="22">
        <v>19.396677692026067</v>
      </c>
      <c r="F24" s="22">
        <v>56.009935164712807</v>
      </c>
      <c r="G24" s="22">
        <v>68.853827431829458</v>
      </c>
      <c r="H24" s="22">
        <v>40.870224643317329</v>
      </c>
      <c r="I24" s="22">
        <v>14.962574250027846</v>
      </c>
      <c r="J24" s="22">
        <v>5.209118843487456</v>
      </c>
      <c r="K24" s="22">
        <v>23.28214737666519</v>
      </c>
      <c r="L24" s="22">
        <v>25.711958096857678</v>
      </c>
      <c r="M24" s="22">
        <v>12.810019492996485</v>
      </c>
      <c r="N24" s="22">
        <v>11.809744093236279</v>
      </c>
      <c r="U24" s="22" t="s">
        <v>262</v>
      </c>
    </row>
    <row r="36" spans="7:7" x14ac:dyDescent="0.25">
      <c r="G36" s="26"/>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38"/>
  <sheetViews>
    <sheetView zoomScale="85" zoomScaleNormal="85" workbookViewId="0">
      <selection activeCell="B30" sqref="B30"/>
    </sheetView>
  </sheetViews>
  <sheetFormatPr defaultColWidth="9.140625" defaultRowHeight="15" x14ac:dyDescent="0.25"/>
  <cols>
    <col min="1" max="1" width="12.42578125" style="7" bestFit="1" customWidth="1"/>
    <col min="2" max="16384" width="9.1406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31</v>
      </c>
      <c r="B2" s="6">
        <v>0</v>
      </c>
      <c r="C2" s="22">
        <v>0</v>
      </c>
      <c r="D2" s="22">
        <v>0</v>
      </c>
      <c r="E2" s="22">
        <v>0</v>
      </c>
      <c r="F2" s="22">
        <v>0</v>
      </c>
      <c r="G2" s="22">
        <v>0</v>
      </c>
      <c r="H2" s="22">
        <v>0</v>
      </c>
      <c r="I2" s="22">
        <v>0</v>
      </c>
      <c r="J2" s="22">
        <v>0</v>
      </c>
      <c r="K2" s="22">
        <v>0</v>
      </c>
      <c r="L2" s="22">
        <v>0</v>
      </c>
      <c r="M2" s="22">
        <v>0</v>
      </c>
    </row>
    <row r="3" spans="1:13" x14ac:dyDescent="0.25">
      <c r="A3" s="7" t="s">
        <v>5</v>
      </c>
      <c r="B3" s="7">
        <v>0</v>
      </c>
      <c r="C3" s="22">
        <v>0</v>
      </c>
      <c r="D3" s="22">
        <v>0</v>
      </c>
      <c r="E3" s="22">
        <v>0</v>
      </c>
      <c r="F3" s="22">
        <v>0</v>
      </c>
      <c r="G3" s="22">
        <v>0</v>
      </c>
      <c r="H3" s="22">
        <v>0</v>
      </c>
      <c r="I3" s="22">
        <v>0</v>
      </c>
      <c r="J3" s="22">
        <v>0</v>
      </c>
      <c r="K3" s="22">
        <v>0</v>
      </c>
      <c r="L3" s="22">
        <v>0</v>
      </c>
      <c r="M3" s="22">
        <v>0</v>
      </c>
    </row>
    <row r="4" spans="1:13" x14ac:dyDescent="0.25">
      <c r="A4" s="7" t="s">
        <v>6</v>
      </c>
      <c r="B4" s="22">
        <v>0</v>
      </c>
      <c r="C4" s="22">
        <v>0</v>
      </c>
      <c r="D4" s="22">
        <v>0</v>
      </c>
      <c r="E4" s="22">
        <v>0</v>
      </c>
      <c r="F4" s="22">
        <v>0</v>
      </c>
      <c r="G4" s="22">
        <v>0</v>
      </c>
      <c r="H4" s="22">
        <v>0</v>
      </c>
      <c r="I4" s="22">
        <v>0</v>
      </c>
      <c r="J4" s="22">
        <v>0</v>
      </c>
      <c r="K4" s="22">
        <v>0</v>
      </c>
      <c r="L4" s="22">
        <v>0</v>
      </c>
      <c r="M4" s="22">
        <v>0</v>
      </c>
    </row>
    <row r="5" spans="1:13" x14ac:dyDescent="0.25">
      <c r="A5" s="7" t="s">
        <v>32</v>
      </c>
      <c r="B5" s="22">
        <v>0</v>
      </c>
      <c r="C5" s="22">
        <v>0</v>
      </c>
      <c r="D5" s="22">
        <v>0</v>
      </c>
      <c r="E5" s="22">
        <v>0</v>
      </c>
      <c r="F5" s="22">
        <v>0</v>
      </c>
      <c r="G5" s="22">
        <v>0</v>
      </c>
      <c r="H5" s="22">
        <v>0</v>
      </c>
      <c r="I5" s="22">
        <v>0</v>
      </c>
      <c r="J5" s="22">
        <v>0</v>
      </c>
      <c r="K5" s="22">
        <v>0</v>
      </c>
      <c r="L5" s="22">
        <v>0</v>
      </c>
      <c r="M5" s="22">
        <v>0</v>
      </c>
    </row>
    <row r="6" spans="1:13" x14ac:dyDescent="0.25">
      <c r="A6" s="7" t="s">
        <v>33</v>
      </c>
      <c r="B6" s="22">
        <v>0</v>
      </c>
      <c r="C6" s="22">
        <v>0</v>
      </c>
      <c r="D6" s="22">
        <v>0</v>
      </c>
      <c r="E6" s="22">
        <v>0</v>
      </c>
      <c r="F6" s="22">
        <v>0</v>
      </c>
      <c r="G6" s="22">
        <v>0</v>
      </c>
      <c r="H6" s="22">
        <v>0</v>
      </c>
      <c r="I6" s="22">
        <v>0</v>
      </c>
      <c r="J6" s="22">
        <v>0</v>
      </c>
      <c r="K6" s="22">
        <v>0</v>
      </c>
      <c r="L6" s="22">
        <v>0</v>
      </c>
      <c r="M6" s="22">
        <v>0</v>
      </c>
    </row>
    <row r="7" spans="1:13" x14ac:dyDescent="0.25">
      <c r="A7" s="7" t="s">
        <v>7</v>
      </c>
      <c r="B7" s="22">
        <f>RiversHeadFlow!B6*0.074466</f>
        <v>1.2510288000000001</v>
      </c>
      <c r="C7" s="22">
        <f>RiversHeadFlow!C6*0.074466</f>
        <v>1.377621</v>
      </c>
      <c r="D7" s="22">
        <f>RiversHeadFlow!D6*0.074466</f>
        <v>2.3233391999999999</v>
      </c>
      <c r="E7" s="22">
        <f>RiversHeadFlow!E6*0.074466</f>
        <v>6.0466392000000004</v>
      </c>
      <c r="F7" s="22">
        <f>RiversHeadFlow!F6*0.074466</f>
        <v>27.098177400000001</v>
      </c>
      <c r="G7" s="22">
        <f>RiversHeadFlow!G6*0.074466</f>
        <v>31.126788000000001</v>
      </c>
      <c r="H7" s="22">
        <f>RiversHeadFlow!H6*0.074466</f>
        <v>8.3476385999999998</v>
      </c>
      <c r="I7" s="22">
        <f>RiversHeadFlow!I6*0.074466</f>
        <v>4.0807368000000004</v>
      </c>
      <c r="J7" s="22">
        <f>RiversHeadFlow!J6*0.074466</f>
        <v>2.6882226000000005</v>
      </c>
      <c r="K7" s="22">
        <f>RiversHeadFlow!K6*0.074466</f>
        <v>2.0999412</v>
      </c>
      <c r="L7" s="22">
        <f>RiversHeadFlow!L6*0.074466</f>
        <v>1.7350578000000001</v>
      </c>
      <c r="M7" s="22">
        <f>RiversHeadFlow!M6*0.074466</f>
        <v>1.2808151999999999</v>
      </c>
    </row>
    <row r="8" spans="1:13" x14ac:dyDescent="0.25">
      <c r="A8" s="7" t="s">
        <v>34</v>
      </c>
      <c r="B8" s="22">
        <v>0</v>
      </c>
      <c r="C8" s="22">
        <v>0</v>
      </c>
      <c r="D8" s="22">
        <v>0</v>
      </c>
      <c r="E8" s="22">
        <v>0</v>
      </c>
      <c r="F8" s="22">
        <v>0</v>
      </c>
      <c r="G8" s="22">
        <v>0</v>
      </c>
      <c r="H8" s="22">
        <v>0</v>
      </c>
      <c r="I8" s="22">
        <v>0</v>
      </c>
      <c r="J8" s="22">
        <v>0</v>
      </c>
      <c r="K8" s="22">
        <v>0</v>
      </c>
      <c r="L8" s="22">
        <v>0</v>
      </c>
      <c r="M8" s="22">
        <v>0</v>
      </c>
    </row>
    <row r="9" spans="1:13" x14ac:dyDescent="0.25">
      <c r="A9" s="7" t="s">
        <v>35</v>
      </c>
      <c r="B9" s="22">
        <v>0</v>
      </c>
      <c r="C9" s="22">
        <v>0</v>
      </c>
      <c r="D9" s="22">
        <v>0</v>
      </c>
      <c r="E9" s="22">
        <v>0</v>
      </c>
      <c r="F9" s="22">
        <v>0</v>
      </c>
      <c r="G9" s="22">
        <v>0</v>
      </c>
      <c r="H9" s="22">
        <v>0</v>
      </c>
      <c r="I9" s="22">
        <v>0</v>
      </c>
      <c r="J9" s="22">
        <v>0</v>
      </c>
      <c r="K9" s="22">
        <v>0</v>
      </c>
      <c r="L9" s="22">
        <v>0</v>
      </c>
      <c r="M9" s="22">
        <v>0</v>
      </c>
    </row>
    <row r="10" spans="1:13" x14ac:dyDescent="0.25">
      <c r="A10" s="7" t="s">
        <v>36</v>
      </c>
      <c r="B10" s="22">
        <v>0</v>
      </c>
      <c r="C10" s="22">
        <v>0</v>
      </c>
      <c r="D10" s="22">
        <v>0</v>
      </c>
      <c r="E10" s="22">
        <v>0</v>
      </c>
      <c r="F10" s="22">
        <v>0</v>
      </c>
      <c r="G10" s="22">
        <v>0</v>
      </c>
      <c r="H10" s="22">
        <v>0</v>
      </c>
      <c r="I10" s="22">
        <v>0</v>
      </c>
      <c r="J10" s="22">
        <v>0</v>
      </c>
      <c r="K10" s="22">
        <v>0</v>
      </c>
      <c r="L10" s="22">
        <v>0</v>
      </c>
      <c r="M10" s="22">
        <v>0</v>
      </c>
    </row>
    <row r="11" spans="1:13" x14ac:dyDescent="0.25">
      <c r="A11" s="7" t="s">
        <v>39</v>
      </c>
      <c r="B11" s="22">
        <v>0</v>
      </c>
      <c r="C11" s="22">
        <v>0</v>
      </c>
      <c r="D11" s="22">
        <v>0</v>
      </c>
      <c r="E11" s="22">
        <v>0</v>
      </c>
      <c r="F11" s="22">
        <v>0</v>
      </c>
      <c r="G11" s="22">
        <v>0</v>
      </c>
      <c r="H11" s="22">
        <v>0</v>
      </c>
      <c r="I11" s="22">
        <v>0</v>
      </c>
      <c r="J11" s="22">
        <v>0</v>
      </c>
      <c r="K11" s="22">
        <v>0</v>
      </c>
      <c r="L11" s="22">
        <v>0</v>
      </c>
      <c r="M11" s="22">
        <v>0</v>
      </c>
    </row>
    <row r="12" spans="1:13" x14ac:dyDescent="0.25">
      <c r="A12" s="7" t="s">
        <v>40</v>
      </c>
      <c r="B12" s="22">
        <v>0</v>
      </c>
      <c r="C12" s="22">
        <v>0</v>
      </c>
      <c r="D12" s="22">
        <v>0</v>
      </c>
      <c r="E12" s="22">
        <v>0</v>
      </c>
      <c r="F12" s="22">
        <v>0</v>
      </c>
      <c r="G12" s="22">
        <v>0</v>
      </c>
      <c r="H12" s="22">
        <v>0</v>
      </c>
      <c r="I12" s="22">
        <v>0</v>
      </c>
      <c r="J12" s="22">
        <v>0</v>
      </c>
      <c r="K12" s="22">
        <v>0</v>
      </c>
      <c r="L12" s="22">
        <v>0</v>
      </c>
      <c r="M12" s="22">
        <v>0</v>
      </c>
    </row>
    <row r="13" spans="1:13" x14ac:dyDescent="0.25">
      <c r="A13" s="7" t="s">
        <v>41</v>
      </c>
      <c r="B13" s="22">
        <v>0</v>
      </c>
      <c r="C13" s="22">
        <v>0</v>
      </c>
      <c r="D13" s="22">
        <v>0</v>
      </c>
      <c r="E13" s="22">
        <v>0</v>
      </c>
      <c r="F13" s="22">
        <v>0</v>
      </c>
      <c r="G13" s="22">
        <v>0</v>
      </c>
      <c r="H13" s="22">
        <v>0</v>
      </c>
      <c r="I13" s="22">
        <v>0</v>
      </c>
      <c r="J13" s="22">
        <v>0</v>
      </c>
      <c r="K13" s="22">
        <v>0</v>
      </c>
      <c r="L13" s="22">
        <v>0</v>
      </c>
      <c r="M13" s="22">
        <v>0</v>
      </c>
    </row>
    <row r="14" spans="1:13" x14ac:dyDescent="0.25">
      <c r="A14" s="7" t="s">
        <v>42</v>
      </c>
      <c r="B14" s="22">
        <v>0</v>
      </c>
      <c r="C14" s="22">
        <v>0</v>
      </c>
      <c r="D14" s="22">
        <v>0</v>
      </c>
      <c r="E14" s="22">
        <v>0</v>
      </c>
      <c r="F14" s="22">
        <v>0</v>
      </c>
      <c r="G14" s="22">
        <v>0</v>
      </c>
      <c r="H14" s="22">
        <v>0</v>
      </c>
      <c r="I14" s="22">
        <v>0</v>
      </c>
      <c r="J14" s="22">
        <v>0</v>
      </c>
      <c r="K14" s="22">
        <v>0</v>
      </c>
      <c r="L14" s="22">
        <v>0</v>
      </c>
      <c r="M14" s="22">
        <v>0</v>
      </c>
    </row>
    <row r="15" spans="1:13" x14ac:dyDescent="0.25">
      <c r="A15" s="7" t="s">
        <v>43</v>
      </c>
      <c r="B15" s="22">
        <v>0</v>
      </c>
      <c r="C15" s="22">
        <v>0</v>
      </c>
      <c r="D15" s="22">
        <v>0</v>
      </c>
      <c r="E15" s="22">
        <v>0</v>
      </c>
      <c r="F15" s="22">
        <v>0</v>
      </c>
      <c r="G15" s="22">
        <v>0</v>
      </c>
      <c r="H15" s="22">
        <v>0</v>
      </c>
      <c r="I15" s="22">
        <v>0</v>
      </c>
      <c r="J15" s="22">
        <v>0</v>
      </c>
      <c r="K15" s="22">
        <v>0</v>
      </c>
      <c r="L15" s="22">
        <v>0</v>
      </c>
      <c r="M15" s="22">
        <v>0</v>
      </c>
    </row>
    <row r="16" spans="1:13" x14ac:dyDescent="0.25">
      <c r="A16" s="7" t="s">
        <v>44</v>
      </c>
      <c r="B16" s="22">
        <v>0</v>
      </c>
      <c r="C16" s="22">
        <v>0</v>
      </c>
      <c r="D16" s="22">
        <v>0</v>
      </c>
      <c r="E16" s="22">
        <v>0</v>
      </c>
      <c r="F16" s="22">
        <v>0</v>
      </c>
      <c r="G16" s="22">
        <v>0</v>
      </c>
      <c r="H16" s="22">
        <v>0</v>
      </c>
      <c r="I16" s="22">
        <v>0</v>
      </c>
      <c r="J16" s="22">
        <v>0</v>
      </c>
      <c r="K16" s="22">
        <v>0</v>
      </c>
      <c r="L16" s="22">
        <v>0</v>
      </c>
      <c r="M16" s="22">
        <v>0</v>
      </c>
    </row>
    <row r="17" spans="1:13" x14ac:dyDescent="0.25">
      <c r="A17" s="7" t="s">
        <v>8</v>
      </c>
      <c r="B17" s="22">
        <v>0</v>
      </c>
      <c r="C17" s="22">
        <v>0</v>
      </c>
      <c r="D17" s="22">
        <v>0</v>
      </c>
      <c r="E17" s="22">
        <v>0</v>
      </c>
      <c r="F17" s="22">
        <v>0</v>
      </c>
      <c r="G17" s="22">
        <v>0</v>
      </c>
      <c r="H17" s="22">
        <v>0</v>
      </c>
      <c r="I17" s="22">
        <v>0</v>
      </c>
      <c r="J17" s="22">
        <v>0</v>
      </c>
      <c r="K17" s="22">
        <v>0</v>
      </c>
      <c r="L17" s="22">
        <v>0</v>
      </c>
      <c r="M17" s="22">
        <v>0</v>
      </c>
    </row>
    <row r="18" spans="1:13" x14ac:dyDescent="0.25">
      <c r="A18" s="7" t="s">
        <v>45</v>
      </c>
      <c r="B18" s="6">
        <f>RiversHeadFlow!B4*74466.1151309/1000000</f>
        <v>6.7317368078333608</v>
      </c>
      <c r="C18" s="22">
        <f>RiversHeadFlow!C4*74466.1151309/1000000</f>
        <v>3.2839556772726901</v>
      </c>
      <c r="D18" s="22">
        <f>RiversHeadFlow!D4*74466.1151309/1000000</f>
        <v>13.925163529478301</v>
      </c>
      <c r="E18" s="22">
        <f>RiversHeadFlow!E4*74466.1151309/1000000</f>
        <v>31.581079427014689</v>
      </c>
      <c r="F18" s="22">
        <f>RiversHeadFlow!F4*74466.1151309/1000000</f>
        <v>47.032798316676441</v>
      </c>
      <c r="G18" s="22">
        <f>RiversHeadFlow!G4*74466.1151309/1000000</f>
        <v>37.955378882219726</v>
      </c>
      <c r="H18" s="22">
        <f>RiversHeadFlow!H4*74466.1151309/1000000</f>
        <v>24.298293367212672</v>
      </c>
      <c r="I18" s="22">
        <f>RiversHeadFlow!I4*74466.1151309/1000000</f>
        <v>15.436825666635571</v>
      </c>
      <c r="J18" s="22">
        <f>RiversHeadFlow!J4*74466.1151309/1000000</f>
        <v>22.68237866887214</v>
      </c>
      <c r="K18" s="22">
        <f>RiversHeadFlow!K4*74466.1151309/1000000</f>
        <v>34.805462212182654</v>
      </c>
      <c r="L18" s="22">
        <f>RiversHeadFlow!L4*74466.1151309/1000000</f>
        <v>13.552832953823799</v>
      </c>
      <c r="M18" s="22">
        <f>RiversHeadFlow!M4*74466.1151309/1000000</f>
        <v>1.22869089965985</v>
      </c>
    </row>
    <row r="19" spans="1:13" x14ac:dyDescent="0.25">
      <c r="A19" s="7" t="s">
        <v>9</v>
      </c>
      <c r="B19" s="22">
        <v>0</v>
      </c>
      <c r="C19" s="22">
        <v>0</v>
      </c>
      <c r="D19" s="22">
        <v>0</v>
      </c>
      <c r="E19" s="22">
        <v>0</v>
      </c>
      <c r="F19" s="22">
        <v>0</v>
      </c>
      <c r="G19" s="22">
        <v>0</v>
      </c>
      <c r="H19" s="22">
        <v>0</v>
      </c>
      <c r="I19" s="22">
        <v>0</v>
      </c>
      <c r="J19" s="22">
        <v>0</v>
      </c>
      <c r="K19" s="22">
        <v>0</v>
      </c>
      <c r="L19" s="22">
        <v>0</v>
      </c>
      <c r="M19" s="22">
        <v>0</v>
      </c>
    </row>
    <row r="20" spans="1:13" x14ac:dyDescent="0.25">
      <c r="A20" s="7" t="s">
        <v>46</v>
      </c>
      <c r="B20" s="22">
        <v>0</v>
      </c>
      <c r="C20" s="22">
        <v>0</v>
      </c>
      <c r="D20" s="22">
        <v>0</v>
      </c>
      <c r="E20" s="22">
        <v>0</v>
      </c>
      <c r="F20" s="22">
        <v>0</v>
      </c>
      <c r="G20" s="22">
        <v>0</v>
      </c>
      <c r="H20" s="22">
        <v>0</v>
      </c>
      <c r="I20" s="22">
        <v>0</v>
      </c>
      <c r="J20" s="22">
        <v>0</v>
      </c>
      <c r="K20" s="22">
        <v>0</v>
      </c>
      <c r="L20" s="22">
        <v>0</v>
      </c>
      <c r="M20" s="22">
        <v>0</v>
      </c>
    </row>
    <row r="21" spans="1:13" x14ac:dyDescent="0.25">
      <c r="A21" s="7" t="s">
        <v>47</v>
      </c>
      <c r="B21" s="22">
        <f>RiversHeadFlow!B9*74466.1151309/1000000</f>
        <v>9.0319570669352522</v>
      </c>
      <c r="C21" s="22">
        <f>RiversHeadFlow!C9*74466.1151309/1000000</f>
        <v>6.2126171188386596</v>
      </c>
      <c r="D21" s="22">
        <f>RiversHeadFlow!D9*74466.1151309/1000000</f>
        <v>5.9164659650113967</v>
      </c>
      <c r="E21" s="22">
        <f>RiversHeadFlow!E9*74466.1151309/1000000</f>
        <v>5.2944859705549812</v>
      </c>
      <c r="F21" s="22">
        <f>RiversHeadFlow!F9*74466.1151309/1000000</f>
        <v>6.8148415925163333</v>
      </c>
      <c r="G21" s="22">
        <f>RiversHeadFlow!G9*74466.1151309/1000000</f>
        <v>8.6976639690549042</v>
      </c>
      <c r="H21" s="22">
        <f>RiversHeadFlow!H9*74466.1151309/1000000</f>
        <v>6.123075404974351</v>
      </c>
      <c r="I21" s="22">
        <f>RiversHeadFlow!I9*74466.1151309/1000000</f>
        <v>4.9483324028222642</v>
      </c>
      <c r="J21" s="22">
        <f>RiversHeadFlow!J9*74466.1151309/1000000</f>
        <v>9.1196510300003215</v>
      </c>
      <c r="K21" s="22">
        <f>RiversHeadFlow!K9*74466.1151309/1000000</f>
        <v>9.6097610781372289</v>
      </c>
      <c r="L21" s="22">
        <f>RiversHeadFlow!L9*74466.1151309/1000000</f>
        <v>6.2997712852264174</v>
      </c>
      <c r="M21" s="22">
        <f>RiversHeadFlow!M9*74466.1151309/1000000</f>
        <v>5.5292852047666168</v>
      </c>
    </row>
    <row r="22" spans="1:13" x14ac:dyDescent="0.25">
      <c r="A22" s="7" t="s">
        <v>48</v>
      </c>
      <c r="B22" s="22">
        <v>0</v>
      </c>
      <c r="C22" s="22">
        <v>0</v>
      </c>
      <c r="D22" s="22">
        <v>0</v>
      </c>
      <c r="E22" s="22">
        <v>0</v>
      </c>
      <c r="F22" s="22">
        <v>0</v>
      </c>
      <c r="G22" s="22">
        <v>0</v>
      </c>
      <c r="H22" s="22">
        <v>0</v>
      </c>
      <c r="I22" s="22">
        <v>0</v>
      </c>
      <c r="J22" s="22">
        <v>0</v>
      </c>
      <c r="K22" s="22">
        <v>0</v>
      </c>
      <c r="L22" s="22">
        <v>0</v>
      </c>
      <c r="M22" s="22">
        <v>0</v>
      </c>
    </row>
    <row r="23" spans="1:13" x14ac:dyDescent="0.25">
      <c r="A23" s="7" t="s">
        <v>49</v>
      </c>
      <c r="B23" s="22">
        <v>0</v>
      </c>
      <c r="C23" s="22">
        <v>0</v>
      </c>
      <c r="D23" s="22">
        <v>0</v>
      </c>
      <c r="E23" s="22">
        <v>0</v>
      </c>
      <c r="F23" s="22">
        <v>0</v>
      </c>
      <c r="G23" s="22">
        <v>0</v>
      </c>
      <c r="H23" s="22">
        <v>0</v>
      </c>
      <c r="I23" s="22">
        <v>0</v>
      </c>
      <c r="J23" s="22">
        <v>0</v>
      </c>
      <c r="K23" s="22">
        <v>0</v>
      </c>
      <c r="L23" s="22">
        <v>0</v>
      </c>
      <c r="M23" s="22">
        <v>0</v>
      </c>
    </row>
    <row r="24" spans="1:13" x14ac:dyDescent="0.25">
      <c r="A24" s="7" t="s">
        <v>50</v>
      </c>
      <c r="B24" s="22">
        <v>0</v>
      </c>
      <c r="C24" s="22">
        <v>0</v>
      </c>
      <c r="D24" s="22">
        <v>0</v>
      </c>
      <c r="E24" s="22">
        <v>0</v>
      </c>
      <c r="F24" s="22">
        <v>0</v>
      </c>
      <c r="G24" s="22">
        <v>0</v>
      </c>
      <c r="H24" s="22">
        <v>0</v>
      </c>
      <c r="I24" s="22">
        <v>0</v>
      </c>
      <c r="J24" s="22">
        <v>0</v>
      </c>
      <c r="K24" s="22">
        <v>0</v>
      </c>
      <c r="L24" s="22">
        <v>0</v>
      </c>
      <c r="M24" s="22">
        <v>0</v>
      </c>
    </row>
    <row r="25" spans="1:13" x14ac:dyDescent="0.25">
      <c r="A25" s="7" t="s">
        <v>51</v>
      </c>
      <c r="B25" s="22">
        <f>RiversHeadFlow!B7*0.074466</f>
        <v>0</v>
      </c>
      <c r="C25" s="22">
        <f>RiversHeadFlow!C7*0.074466</f>
        <v>0</v>
      </c>
      <c r="D25" s="22">
        <f>RiversHeadFlow!D7*0.074466</f>
        <v>0</v>
      </c>
      <c r="E25" s="22">
        <f>RiversHeadFlow!E7*0.074466</f>
        <v>0</v>
      </c>
      <c r="F25" s="22">
        <f>RiversHeadFlow!F7*0.074466</f>
        <v>0</v>
      </c>
      <c r="G25" s="22">
        <f>RiversHeadFlow!G7*0.074466</f>
        <v>0</v>
      </c>
      <c r="H25" s="22">
        <f>RiversHeadFlow!H7*0.074466</f>
        <v>0</v>
      </c>
      <c r="I25" s="22">
        <f>RiversHeadFlow!I7*0.074466</f>
        <v>0</v>
      </c>
      <c r="J25" s="22">
        <f>RiversHeadFlow!J7*0.074466</f>
        <v>0</v>
      </c>
      <c r="K25" s="22">
        <f>RiversHeadFlow!K7*0.074466</f>
        <v>0</v>
      </c>
      <c r="L25" s="22">
        <f>RiversHeadFlow!L7*0.074466</f>
        <v>0</v>
      </c>
      <c r="M25" s="22">
        <f>RiversHeadFlow!M7*0.074466</f>
        <v>0</v>
      </c>
    </row>
    <row r="26" spans="1:13" x14ac:dyDescent="0.25">
      <c r="A26" s="7" t="s">
        <v>52</v>
      </c>
      <c r="B26" s="22">
        <v>0</v>
      </c>
      <c r="C26" s="22">
        <v>0</v>
      </c>
      <c r="D26" s="22">
        <v>0</v>
      </c>
      <c r="E26" s="22">
        <v>0</v>
      </c>
      <c r="F26" s="22">
        <v>0</v>
      </c>
      <c r="G26" s="22">
        <v>0</v>
      </c>
      <c r="H26" s="22">
        <v>0</v>
      </c>
      <c r="I26" s="22">
        <v>0</v>
      </c>
      <c r="J26" s="22">
        <v>0</v>
      </c>
      <c r="K26" s="22">
        <v>0</v>
      </c>
      <c r="L26" s="22">
        <v>0</v>
      </c>
      <c r="M26" s="22">
        <v>0</v>
      </c>
    </row>
    <row r="27" spans="1:13" x14ac:dyDescent="0.25">
      <c r="A27" s="7" t="s">
        <v>53</v>
      </c>
      <c r="B27" s="22">
        <v>0</v>
      </c>
      <c r="C27" s="22">
        <v>0</v>
      </c>
      <c r="D27" s="22">
        <v>0</v>
      </c>
      <c r="E27" s="22">
        <v>0</v>
      </c>
      <c r="F27" s="22">
        <v>0</v>
      </c>
      <c r="G27" s="22">
        <v>0</v>
      </c>
      <c r="H27" s="22">
        <v>0</v>
      </c>
      <c r="I27" s="22">
        <v>0</v>
      </c>
      <c r="J27" s="22">
        <v>0</v>
      </c>
      <c r="K27" s="22">
        <v>0</v>
      </c>
      <c r="L27" s="22">
        <v>0</v>
      </c>
      <c r="M27" s="22">
        <v>0</v>
      </c>
    </row>
    <row r="28" spans="1:13" x14ac:dyDescent="0.25">
      <c r="A28" s="7" t="s">
        <v>10</v>
      </c>
      <c r="B28" s="22">
        <v>0</v>
      </c>
      <c r="C28" s="22">
        <v>0</v>
      </c>
      <c r="D28" s="22">
        <v>0</v>
      </c>
      <c r="E28" s="22">
        <v>0</v>
      </c>
      <c r="F28" s="22">
        <v>0</v>
      </c>
      <c r="G28" s="22">
        <v>0</v>
      </c>
      <c r="H28" s="22">
        <v>0</v>
      </c>
      <c r="I28" s="22">
        <v>0</v>
      </c>
      <c r="J28" s="22">
        <v>0</v>
      </c>
      <c r="K28" s="22">
        <v>0</v>
      </c>
      <c r="L28" s="22">
        <v>0</v>
      </c>
      <c r="M28" s="22">
        <v>0</v>
      </c>
    </row>
    <row r="29" spans="1:13" x14ac:dyDescent="0.25">
      <c r="A29" s="7" t="s">
        <v>54</v>
      </c>
      <c r="B29" s="22">
        <v>0</v>
      </c>
      <c r="C29" s="22">
        <v>0</v>
      </c>
      <c r="D29" s="22">
        <v>0</v>
      </c>
      <c r="E29" s="22">
        <v>0</v>
      </c>
      <c r="F29" s="22">
        <v>0</v>
      </c>
      <c r="G29" s="22">
        <v>0</v>
      </c>
      <c r="H29" s="22">
        <v>0</v>
      </c>
      <c r="I29" s="22">
        <v>0</v>
      </c>
      <c r="J29" s="22">
        <v>0</v>
      </c>
      <c r="K29" s="22">
        <v>0</v>
      </c>
      <c r="L29" s="22">
        <v>0</v>
      </c>
      <c r="M29" s="22">
        <v>0</v>
      </c>
    </row>
    <row r="30" spans="1:13" x14ac:dyDescent="0.25">
      <c r="A30" s="7" t="s">
        <v>55</v>
      </c>
      <c r="B30" s="6">
        <f>RiversHeadFlow!B3*74466.1151309/1000000</f>
        <v>2.168430252156976</v>
      </c>
      <c r="C30" s="22">
        <f>RiversHeadFlow!C3*74466.1151309/1000000</f>
        <v>2.1488194838254531</v>
      </c>
      <c r="D30" s="22">
        <f>RiversHeadFlow!D3*74466.1151309/1000000</f>
        <v>2.7125663663720214</v>
      </c>
      <c r="E30" s="22">
        <f>RiversHeadFlow!E3*74466.1151309/1000000</f>
        <v>3.0655382876637085</v>
      </c>
      <c r="F30" s="22">
        <f>RiversHeadFlow!F3*74466.1151309/1000000</f>
        <v>1.8541562225513974</v>
      </c>
      <c r="G30" s="22">
        <f>RiversHeadFlow!G3*74466.1151309/1000000</f>
        <v>1.895437740675789</v>
      </c>
      <c r="H30" s="22">
        <f>RiversHeadFlow!H3*74466.1151309/1000000</f>
        <v>2.6063550663682262</v>
      </c>
      <c r="I30" s="22">
        <f>RiversHeadFlow!I3*74466.1151309/1000000</f>
        <v>2.52775628141675</v>
      </c>
      <c r="J30" s="22">
        <f>RiversHeadFlow!J3*74466.1151309/1000000</f>
        <v>2.7777060674853185</v>
      </c>
      <c r="K30" s="22">
        <f>RiversHeadFlow!K3*74466.1151309/1000000</f>
        <v>2.6828950225938195</v>
      </c>
      <c r="L30" s="22">
        <f>RiversHeadFlow!L3*74466.1151309/1000000</f>
        <v>2.681094557033028</v>
      </c>
      <c r="M30" s="22">
        <f>RiversHeadFlow!M3*74466.1151309/1000000</f>
        <v>2.5111645503452928</v>
      </c>
    </row>
    <row r="31" spans="1:13" x14ac:dyDescent="0.25">
      <c r="A31" s="7" t="s">
        <v>56</v>
      </c>
      <c r="B31" s="22">
        <v>0</v>
      </c>
      <c r="C31" s="22">
        <v>0</v>
      </c>
      <c r="D31" s="22">
        <v>0</v>
      </c>
      <c r="E31" s="22">
        <v>0</v>
      </c>
      <c r="F31" s="22">
        <v>0</v>
      </c>
      <c r="G31" s="22">
        <v>0</v>
      </c>
      <c r="H31" s="22">
        <v>0</v>
      </c>
      <c r="I31" s="22">
        <v>0</v>
      </c>
      <c r="J31" s="22">
        <v>0</v>
      </c>
      <c r="K31" s="22">
        <v>0</v>
      </c>
      <c r="L31" s="22">
        <v>0</v>
      </c>
      <c r="M31" s="22">
        <v>0</v>
      </c>
    </row>
    <row r="32" spans="1:13" x14ac:dyDescent="0.25">
      <c r="A32" s="7" t="s">
        <v>57</v>
      </c>
      <c r="B32" s="22">
        <v>0</v>
      </c>
      <c r="C32" s="22">
        <v>0</v>
      </c>
      <c r="D32" s="22">
        <v>0</v>
      </c>
      <c r="E32" s="22">
        <v>0</v>
      </c>
      <c r="F32" s="22">
        <v>0</v>
      </c>
      <c r="G32" s="22">
        <v>0</v>
      </c>
      <c r="H32" s="22">
        <v>0</v>
      </c>
      <c r="I32" s="22">
        <v>0</v>
      </c>
      <c r="J32" s="22">
        <v>0</v>
      </c>
      <c r="K32" s="22">
        <v>0</v>
      </c>
      <c r="L32" s="22">
        <v>0</v>
      </c>
      <c r="M32" s="22">
        <v>0</v>
      </c>
    </row>
    <row r="33" spans="1:13" x14ac:dyDescent="0.25">
      <c r="A33" s="7" t="s">
        <v>58</v>
      </c>
      <c r="B33" s="6">
        <f>RiversHeadFlow!B5*74466.1151309/1000000</f>
        <v>0.36061829037794935</v>
      </c>
      <c r="C33" s="22">
        <f>RiversHeadFlow!C5*74466.1151309/1000000</f>
        <v>0.71265887288124119</v>
      </c>
      <c r="D33" s="22">
        <f>RiversHeadFlow!D5*74466.1151309/1000000</f>
        <v>1.9918410119794641</v>
      </c>
      <c r="E33" s="22">
        <f>RiversHeadFlow!E5*74466.1151309/1000000</f>
        <v>7.0829635393978609</v>
      </c>
      <c r="F33" s="22">
        <f>RiversHeadFlow!F5*74466.1151309/1000000</f>
        <v>2.4235117275988731</v>
      </c>
      <c r="G33" s="22">
        <f>RiversHeadFlow!G5*74466.1151309/1000000</f>
        <v>0.95366271444306183</v>
      </c>
      <c r="H33" s="22">
        <f>RiversHeadFlow!H5*74466.1151309/1000000</f>
        <v>0.40857075168487156</v>
      </c>
      <c r="I33" s="22">
        <f>RiversHeadFlow!I5*74466.1151309/1000000</f>
        <v>0.31828258886594379</v>
      </c>
      <c r="J33" s="22">
        <f>RiversHeadFlow!J5*74466.1151309/1000000</f>
        <v>0.27602106675186955</v>
      </c>
      <c r="K33" s="22">
        <f>RiversHeadFlow!K5*74466.1151309/1000000</f>
        <v>0.23577056123924858</v>
      </c>
      <c r="L33" s="22">
        <f>RiversHeadFlow!L5*74466.1151309/1000000</f>
        <v>0.27362786021476188</v>
      </c>
      <c r="M33" s="22">
        <f>RiversHeadFlow!M5*74466.1151309/1000000</f>
        <v>6.2560206905460464E-2</v>
      </c>
    </row>
    <row r="34" spans="1:13" x14ac:dyDescent="0.25">
      <c r="A34" s="7" t="s">
        <v>59</v>
      </c>
      <c r="B34" s="22">
        <f>RiversHeadFlow!B13*74466.1151309/1000000</f>
        <v>1.3344850878176353</v>
      </c>
      <c r="C34" s="22">
        <f>RiversHeadFlow!C13*74466.1151309/1000000</f>
        <v>1.4176457224224928</v>
      </c>
      <c r="D34" s="22">
        <f>RiversHeadFlow!D13*74466.1151309/1000000</f>
        <v>3.8320748519351762</v>
      </c>
      <c r="E34" s="22">
        <f>RiversHeadFlow!E13*74466.1151309/1000000</f>
        <v>6.1591739552011617</v>
      </c>
      <c r="F34" s="22">
        <f>RiversHeadFlow!F13*74466.1151309/1000000</f>
        <v>8.9734717232667904</v>
      </c>
      <c r="G34" s="22">
        <f>RiversHeadFlow!G13*74466.1151309/1000000</f>
        <v>5.1887233926718892</v>
      </c>
      <c r="H34" s="22">
        <f>RiversHeadFlow!H13*74466.1151309/1000000</f>
        <v>1.9548556288234324</v>
      </c>
      <c r="I34" s="22">
        <f>RiversHeadFlow!I13*74466.1151309/1000000</f>
        <v>1.7756565259600428</v>
      </c>
      <c r="J34" s="22">
        <f>RiversHeadFlow!J13*74466.1151309/1000000</f>
        <v>1.6326886833849812</v>
      </c>
      <c r="K34" s="22">
        <f>RiversHeadFlow!K13*74466.1151309/1000000</f>
        <v>1.2173584701421836</v>
      </c>
      <c r="L34" s="22">
        <f>RiversHeadFlow!L13*74466.1151309/1000000</f>
        <v>1.2857471951176724</v>
      </c>
      <c r="M34" s="22">
        <f>RiversHeadFlow!M13*74466.1151309/1000000</f>
        <v>1.1699178535636534</v>
      </c>
    </row>
    <row r="35" spans="1:13" x14ac:dyDescent="0.25">
      <c r="A35" s="7" t="s">
        <v>60</v>
      </c>
      <c r="B35" s="22">
        <f>IF((RiversHeadFlow!B8*74466.1151309/1000000 - B7 -B25 ) &lt;0,0, (RiversHeadFlow!B8*74466.1151309/1000000 - B7 -B25 ) )</f>
        <v>52.589259578994131</v>
      </c>
      <c r="C35" s="22">
        <f>IF((RiversHeadFlow!C8*74466.1151309/1000000 - C7 -C25 ) &lt;0,0, (RiversHeadFlow!C8*74466.1151309/1000000 - C7 -C25 ) )</f>
        <v>41.72400250498054</v>
      </c>
      <c r="D35" s="22">
        <f>IF((RiversHeadFlow!D8*74466.1151309/1000000 - D7 -D25 ) &lt;0,0, (RiversHeadFlow!D8*74466.1151309/1000000 - D7 -D25 ) )</f>
        <v>56.847860257956654</v>
      </c>
      <c r="E35" s="22">
        <f>IF((RiversHeadFlow!E8*74466.1151309/1000000 - E7 -E25 ) &lt;0,0, (RiversHeadFlow!E8*74466.1151309/1000000 - E7 -E25 ) )</f>
        <v>55.268006029367349</v>
      </c>
      <c r="F35" s="22">
        <f>IF((RiversHeadFlow!F8*74466.1151309/1000000 - F7 -F25 ) &lt;0,0, (RiversHeadFlow!F8*74466.1151309/1000000 - F7 -F25 ) )</f>
        <v>28.164639983712245</v>
      </c>
      <c r="G35" s="22">
        <f>IF((RiversHeadFlow!G8*74466.1151309/1000000 - G7 -G25 ) &lt;0,0, (RiversHeadFlow!G8*74466.1151309/1000000 - G7 -G25 ) )</f>
        <v>0</v>
      </c>
      <c r="H35" s="22">
        <f>IF((RiversHeadFlow!H8*74466.1151309/1000000 - H7 -H25 ) &lt;0,0, (RiversHeadFlow!H8*74466.1151309/1000000 - H7 -H25 ) )</f>
        <v>0</v>
      </c>
      <c r="I35" s="22">
        <f>IF((RiversHeadFlow!I8*74466.1151309/1000000 - I7 -I25 ) &lt;0,0, (RiversHeadFlow!I8*74466.1151309/1000000 - I7 -I25 ) )</f>
        <v>0</v>
      </c>
      <c r="J35" s="22">
        <f>IF((RiversHeadFlow!J8*74466.1151309/1000000 - J7 -J25 ) &lt;0,0, (RiversHeadFlow!J8*74466.1151309/1000000 - J7 -J25 ) )</f>
        <v>14.749779590028204</v>
      </c>
      <c r="K35" s="22">
        <f>IF((RiversHeadFlow!K8*74466.1151309/1000000 - K7 -K25 ) &lt;0,0, (RiversHeadFlow!K8*74466.1151309/1000000 - K7 -K25 ) )</f>
        <v>11.679794213963156</v>
      </c>
      <c r="L35" s="22">
        <f>IF((RiversHeadFlow!L8*74466.1151309/1000000 - L7 -L25 ) &lt;0,0, (RiversHeadFlow!L8*74466.1151309/1000000 - L7 -L25 ) )</f>
        <v>20.870784178730354</v>
      </c>
      <c r="M35" s="22">
        <f>IF((RiversHeadFlow!M8*74466.1151309/1000000 - M7 -M25 ) &lt;0,0, (RiversHeadFlow!M8*74466.1151309/1000000 - M7 -M25 ) )</f>
        <v>27.787655392962531</v>
      </c>
    </row>
    <row r="36" spans="1:13" x14ac:dyDescent="0.25">
      <c r="A36" s="7" t="s">
        <v>61</v>
      </c>
      <c r="B36" s="7">
        <f>RiversHeadFlow!B2*74466.1151309/1000000</f>
        <v>21.266481556794684</v>
      </c>
      <c r="C36" s="22">
        <f>RiversHeadFlow!C2*74466.1151309/1000000</f>
        <v>26.588724794849202</v>
      </c>
      <c r="D36" s="22">
        <f>RiversHeadFlow!D2*74466.1151309/1000000</f>
        <v>29.659233108160251</v>
      </c>
      <c r="E36" s="22">
        <f>RiversHeadFlow!E2*74466.1151309/1000000</f>
        <v>27.04371424017469</v>
      </c>
      <c r="F36" s="22">
        <f>RiversHeadFlow!F2*74466.1151309/1000000</f>
        <v>18.032910613632446</v>
      </c>
      <c r="G36" s="22">
        <f>RiversHeadFlow!G2*74466.1151309/1000000</f>
        <v>67.227595036227299</v>
      </c>
      <c r="H36" s="22">
        <f>RiversHeadFlow!H2*74466.1151309/1000000</f>
        <v>76.37040589184025</v>
      </c>
      <c r="I36" s="22">
        <f>RiversHeadFlow!I2*74466.1151309/1000000</f>
        <v>66.76657905565088</v>
      </c>
      <c r="J36" s="22">
        <f>RiversHeadFlow!J2*74466.1151309/1000000</f>
        <v>31.874289755342609</v>
      </c>
      <c r="K36" s="22">
        <f>RiversHeadFlow!K2*74466.1151309/1000000</f>
        <v>16.034636436863483</v>
      </c>
      <c r="L36" s="22">
        <f>RiversHeadFlow!L2*74466.1151309/1000000</f>
        <v>21.262040948737525</v>
      </c>
      <c r="M36" s="22">
        <f>RiversHeadFlow!M2*74466.1151309/1000000</f>
        <v>21.981015959351787</v>
      </c>
    </row>
    <row r="37" spans="1:13" x14ac:dyDescent="0.25">
      <c r="A37" s="7" t="s">
        <v>62</v>
      </c>
      <c r="B37" s="22">
        <v>0</v>
      </c>
      <c r="C37" s="22">
        <v>0</v>
      </c>
      <c r="D37" s="22">
        <v>0</v>
      </c>
      <c r="E37" s="22">
        <v>0</v>
      </c>
      <c r="F37" s="22">
        <v>0</v>
      </c>
      <c r="G37" s="22">
        <v>0</v>
      </c>
      <c r="H37" s="22">
        <v>0</v>
      </c>
      <c r="I37" s="22">
        <v>0</v>
      </c>
      <c r="J37" s="22">
        <v>0</v>
      </c>
      <c r="K37" s="22">
        <v>0</v>
      </c>
      <c r="L37" s="22">
        <v>0</v>
      </c>
      <c r="M37" s="22">
        <v>0</v>
      </c>
    </row>
    <row r="38" spans="1:13" x14ac:dyDescent="0.25">
      <c r="A38" s="7"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263</v>
      </c>
      <c r="T2" s="26" t="s">
        <v>264</v>
      </c>
      <c r="U2" s="22" t="s">
        <v>238</v>
      </c>
    </row>
    <row r="3" spans="1:21" x14ac:dyDescent="0.25">
      <c r="A3" s="22" t="s">
        <v>5</v>
      </c>
      <c r="B3" s="22">
        <v>0</v>
      </c>
      <c r="C3" s="22">
        <v>0</v>
      </c>
      <c r="D3" s="22">
        <v>0</v>
      </c>
      <c r="E3" s="22">
        <v>0</v>
      </c>
      <c r="F3" s="22">
        <v>0</v>
      </c>
      <c r="G3" s="22">
        <v>0</v>
      </c>
      <c r="H3" s="22">
        <v>0</v>
      </c>
      <c r="I3" s="22">
        <v>0</v>
      </c>
      <c r="J3" s="22">
        <v>0</v>
      </c>
      <c r="K3" s="22">
        <v>0</v>
      </c>
      <c r="L3" s="22">
        <v>0</v>
      </c>
      <c r="M3" s="22">
        <v>0</v>
      </c>
      <c r="R3" s="22" t="s">
        <v>265</v>
      </c>
      <c r="T3" s="26" t="s">
        <v>266</v>
      </c>
      <c r="U3" s="22" t="s">
        <v>267</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268</v>
      </c>
      <c r="T17" s="22" t="s">
        <v>278</v>
      </c>
      <c r="U17" s="22" t="s">
        <v>276</v>
      </c>
      <c r="V17" s="22" t="s">
        <v>277</v>
      </c>
    </row>
    <row r="18" spans="1:23" x14ac:dyDescent="0.25">
      <c r="A18" s="22" t="s">
        <v>45</v>
      </c>
      <c r="B18" s="22">
        <f>HeadFlow!B18*(1+$V$19/100)</f>
        <v>10.097605211750041</v>
      </c>
      <c r="C18" s="22">
        <f>HeadFlow!C18*(1+$V$19/100)</f>
        <v>4.9259335159090352</v>
      </c>
      <c r="D18" s="22">
        <f>HeadFlow!D18*(1+$T$19/100)</f>
        <v>11.39078376711325</v>
      </c>
      <c r="E18" s="22">
        <f>HeadFlow!E18*(1+$T$19/100)</f>
        <v>25.833322971298017</v>
      </c>
      <c r="F18" s="22">
        <f>HeadFlow!F18*(1+$U$19/100)</f>
        <v>35.274598737507333</v>
      </c>
      <c r="G18" s="22">
        <f>HeadFlow!G18*(1+$U$19/100)</f>
        <v>28.466534161664796</v>
      </c>
      <c r="H18" s="22">
        <f>HeadFlow!H18*(1+$U$19/100)</f>
        <v>18.223720025409506</v>
      </c>
      <c r="I18" s="22">
        <f>HeadFlow!I18*(1+$U$19/100)</f>
        <v>11.577619249976678</v>
      </c>
      <c r="J18" s="22">
        <f>HeadFlow!J18*(1+$U$19/100)</f>
        <v>17.011784001654107</v>
      </c>
      <c r="K18" s="22">
        <f>HeadFlow!K18*(1+$U$19/100)</f>
        <v>26.104096659136992</v>
      </c>
      <c r="L18" s="22">
        <f>HeadFlow!L18*(1+$V$19/100)</f>
        <v>20.3292494307357</v>
      </c>
      <c r="M18" s="22">
        <f>HeadFlow!M18*(1+$V$19/100)</f>
        <v>1.843036349489775</v>
      </c>
      <c r="T18" s="22" t="s">
        <v>273</v>
      </c>
      <c r="U18" s="22" t="s">
        <v>274</v>
      </c>
      <c r="V18" s="22" t="s">
        <v>275</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-18.2</v>
      </c>
      <c r="U19" s="22">
        <v>-25</v>
      </c>
      <c r="V19" s="22">
        <v>50</v>
      </c>
      <c r="W19" s="22" t="s">
        <v>267</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269</v>
      </c>
      <c r="T20" s="22">
        <v>-4.5999999999999996</v>
      </c>
      <c r="U20" s="22">
        <v>-10</v>
      </c>
      <c r="V20" s="22">
        <v>30</v>
      </c>
      <c r="W20" s="22" t="s">
        <v>267</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270</v>
      </c>
      <c r="T21" s="22">
        <v>-6.6</v>
      </c>
      <c r="W21" s="22" t="s">
        <v>267</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2.5877883135189084</v>
      </c>
      <c r="E30" s="22">
        <f>HeadFlow!E30*(1+$T$20/100)</f>
        <v>2.924523526431178</v>
      </c>
      <c r="F30" s="22">
        <f>HeadFlow!F30*(1+$U$20/100)</f>
        <v>1.6687406002962577</v>
      </c>
      <c r="G30" s="22">
        <f>HeadFlow!G30*(1+$U$20/100)</f>
        <v>1.70589396660821</v>
      </c>
      <c r="H30" s="22">
        <f>HeadFlow!H30*(1+$U$20/100)</f>
        <v>2.3457195597314038</v>
      </c>
      <c r="I30" s="22">
        <f>HeadFlow!I30*(1+$U$20/100)</f>
        <v>2.2749806532750751</v>
      </c>
      <c r="J30" s="22">
        <f>HeadFlow!J30*(1+$U$20/100)</f>
        <v>2.4999354607367867</v>
      </c>
      <c r="K30" s="22">
        <f>HeadFlow!K30*(1+$U$20/100)</f>
        <v>2.4146055203344376</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1.9002163254284086</v>
      </c>
      <c r="E33" s="22">
        <f>HeadFlow!E33*(1+$T$20/100)</f>
        <v>6.7571472165855591</v>
      </c>
      <c r="F33" s="22">
        <f>HeadFlow!F33*(1+$U$20/100)</f>
        <v>2.1811605548389861</v>
      </c>
      <c r="G33" s="22">
        <f>HeadFlow!G33*(1+$U$20/100)</f>
        <v>0.85829644299875563</v>
      </c>
      <c r="H33" s="22">
        <f>HeadFlow!H33*(1+$U$20/100)</f>
        <v>0.36771367651638442</v>
      </c>
      <c r="I33" s="22">
        <f>HeadFlow!I33*(1+$U$20/100)</f>
        <v>0.28645432997934944</v>
      </c>
      <c r="J33" s="22">
        <f>HeadFlow!J33*(1+$U$20/100)</f>
        <v>0.2484189600766826</v>
      </c>
      <c r="K33" s="22">
        <f>HeadFlow!K33*(1+$U$20/100)</f>
        <v>0.21219350511532373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HeadFlow!B36*(1+HeadFlow_Climate1!$V$19/100)</f>
        <v>31.899722335192024</v>
      </c>
      <c r="C36" s="22">
        <f>HeadFlow!C36*(1+HeadFlow_Climate1!$V$19/100)</f>
        <v>39.883087192273805</v>
      </c>
      <c r="D36" s="22">
        <f>HeadFlow!D36*(1+HeadFlow_Climate1!$T$19/100)</f>
        <v>24.261252682475089</v>
      </c>
      <c r="E36" s="22">
        <f>HeadFlow!E36*(1+HeadFlow_Climate1!$T$19/100)</f>
        <v>22.1217582484629</v>
      </c>
      <c r="F36" s="22">
        <f>HeadFlow!F36*(1+HeadFlow_Climate1!$U$19/100)</f>
        <v>13.524682960224334</v>
      </c>
      <c r="G36" s="22">
        <f>HeadFlow!G36*(1+HeadFlow_Climate1!$U$19/100)</f>
        <v>50.420696277170478</v>
      </c>
      <c r="H36" s="22">
        <f>HeadFlow!H36*(1+HeadFlow_Climate1!$U$19/100)</f>
        <v>57.277804418880187</v>
      </c>
      <c r="I36" s="22">
        <f>HeadFlow!I36*(1+HeadFlow_Climate1!$U$19/100)</f>
        <v>50.07493429173816</v>
      </c>
      <c r="J36" s="22">
        <f>HeadFlow!J36*(1+HeadFlow_Climate1!$U$19/100)</f>
        <v>23.905717316506959</v>
      </c>
      <c r="K36" s="22">
        <f>HeadFlow!K36*(1+HeadFlow_Climate1!$U$19/100)</f>
        <v>12.025977327647613</v>
      </c>
      <c r="L36" s="22">
        <f>HeadFlow!L36*(1+HeadFlow_Climate1!$V$19/100)</f>
        <v>31.893061423106289</v>
      </c>
      <c r="M36" s="22">
        <f>HeadFlow!M36*(1+HeadFlow_Climate1!$V$19/100)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263</v>
      </c>
      <c r="T2" s="26" t="s">
        <v>271</v>
      </c>
      <c r="U2" s="22" t="s">
        <v>238</v>
      </c>
    </row>
    <row r="3" spans="1:21" x14ac:dyDescent="0.25">
      <c r="A3" s="22" t="s">
        <v>5</v>
      </c>
      <c r="B3" s="22">
        <v>0</v>
      </c>
      <c r="C3" s="22">
        <v>0</v>
      </c>
      <c r="D3" s="22">
        <v>0</v>
      </c>
      <c r="E3" s="22">
        <v>0</v>
      </c>
      <c r="F3" s="22">
        <v>0</v>
      </c>
      <c r="G3" s="22">
        <v>0</v>
      </c>
      <c r="H3" s="22">
        <v>0</v>
      </c>
      <c r="I3" s="22">
        <v>0</v>
      </c>
      <c r="J3" s="22">
        <v>0</v>
      </c>
      <c r="K3" s="22">
        <v>0</v>
      </c>
      <c r="L3" s="22">
        <v>0</v>
      </c>
      <c r="M3" s="22">
        <v>0</v>
      </c>
      <c r="R3" s="22" t="s">
        <v>265</v>
      </c>
      <c r="T3" s="26" t="s">
        <v>272</v>
      </c>
      <c r="U3" s="22" t="s">
        <v>267</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268</v>
      </c>
      <c r="T17" s="22" t="s">
        <v>278</v>
      </c>
      <c r="U17" s="22" t="s">
        <v>276</v>
      </c>
      <c r="V17" s="22" t="s">
        <v>277</v>
      </c>
    </row>
    <row r="18" spans="1:23" x14ac:dyDescent="0.25">
      <c r="A18" s="22" t="s">
        <v>45</v>
      </c>
      <c r="B18" s="22">
        <f>HeadFlow!B18*(1+$V$19/100)</f>
        <v>10.097605211750041</v>
      </c>
      <c r="C18" s="22">
        <f>HeadFlow!C18*(1+$V$19/100)</f>
        <v>4.9259335159090352</v>
      </c>
      <c r="D18" s="22">
        <f>HeadFlow!D18*(1+$T$19/100)</f>
        <v>12.059191616528208</v>
      </c>
      <c r="E18" s="22">
        <f>HeadFlow!E18*(1+$T$19/100)</f>
        <v>27.349214783794721</v>
      </c>
      <c r="F18" s="22">
        <f>HeadFlow!F18*(1+$U$19/100)</f>
        <v>23.516399158338221</v>
      </c>
      <c r="G18" s="22">
        <f>HeadFlow!G18*(1+$U$19/100)</f>
        <v>18.977689441109863</v>
      </c>
      <c r="H18" s="22">
        <f>HeadFlow!H18*(1+$U$19/100)</f>
        <v>12.149146683606336</v>
      </c>
      <c r="I18" s="22">
        <f>HeadFlow!I18*(1+$U$19/100)</f>
        <v>7.7184128333177853</v>
      </c>
      <c r="J18" s="22">
        <f>HeadFlow!J18*(1+$U$19/100)</f>
        <v>11.34118933443607</v>
      </c>
      <c r="K18" s="22">
        <f>HeadFlow!K18*(1+$U$19/100)</f>
        <v>17.402731106091327</v>
      </c>
      <c r="L18" s="22">
        <f>HeadFlow!L18*(1+$V$19/100)</f>
        <v>20.3292494307357</v>
      </c>
      <c r="M18" s="22">
        <f>HeadFlow!M18*(1+$V$19/100)</f>
        <v>1.843036349489775</v>
      </c>
      <c r="T18" s="22" t="s">
        <v>273</v>
      </c>
      <c r="U18" s="22" t="s">
        <v>274</v>
      </c>
      <c r="V18" s="22" t="s">
        <v>275</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-13.4</v>
      </c>
      <c r="U19" s="22">
        <v>-50</v>
      </c>
      <c r="V19" s="22">
        <v>50</v>
      </c>
      <c r="W19" s="22" t="s">
        <v>267</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269</v>
      </c>
      <c r="T20" s="22">
        <v>-7.7</v>
      </c>
      <c r="U20" s="22">
        <v>-15</v>
      </c>
      <c r="V20" s="22">
        <v>30</v>
      </c>
      <c r="W20" s="22" t="s">
        <v>267</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270</v>
      </c>
      <c r="T21" s="22">
        <v>4.5999999999999996</v>
      </c>
      <c r="W21" s="22" t="s">
        <v>267</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2.5036987561613757</v>
      </c>
      <c r="E30" s="22">
        <f>HeadFlow!E30*(1+$T$20/100)</f>
        <v>2.8294918395136031</v>
      </c>
      <c r="F30" s="22">
        <f>HeadFlow!F30*(1+$U$20/100)</f>
        <v>1.5760327891686878</v>
      </c>
      <c r="G30" s="22">
        <f>HeadFlow!G30*(1+$U$20/100)</f>
        <v>1.6111220795744206</v>
      </c>
      <c r="H30" s="22">
        <f>HeadFlow!H30*(1+$U$20/100)</f>
        <v>2.2154018064129923</v>
      </c>
      <c r="I30" s="22">
        <f>HeadFlow!I30*(1+$U$20/100)</f>
        <v>2.1485928392042375</v>
      </c>
      <c r="J30" s="22">
        <f>HeadFlow!J30*(1+$U$20/100)</f>
        <v>2.3610501573625204</v>
      </c>
      <c r="K30" s="22">
        <f>HeadFlow!K30*(1+$U$20/100)</f>
        <v>2.2804607692047467</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1.8384692540570453</v>
      </c>
      <c r="E33" s="22">
        <f>HeadFlow!E33*(1+$T$20/100)</f>
        <v>6.5375753468642257</v>
      </c>
      <c r="F33" s="22">
        <f>HeadFlow!F33*(1+$U$20/100)</f>
        <v>2.0599849684590419</v>
      </c>
      <c r="G33" s="22">
        <f>HeadFlow!G33*(1+$U$20/100)</f>
        <v>0.81061330727660252</v>
      </c>
      <c r="H33" s="22">
        <f>HeadFlow!H33*(1+$U$20/100)</f>
        <v>0.3472851389321408</v>
      </c>
      <c r="I33" s="22">
        <f>HeadFlow!I33*(1+$U$20/100)</f>
        <v>0.27054020053605221</v>
      </c>
      <c r="J33" s="22">
        <f>HeadFlow!J33*(1+$U$20/100)</f>
        <v>0.23461790673908911</v>
      </c>
      <c r="K33" s="22">
        <f>HeadFlow!K33*(1+$U$20/100)</f>
        <v>0.2004049770533613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HeadFlow!B36*(1+HeadFlow_Climate2!$V$19/100)</f>
        <v>31.899722335192024</v>
      </c>
      <c r="C36" s="22">
        <f>HeadFlow!C36*(1+HeadFlow_Climate2!$V$19/100)</f>
        <v>39.883087192273805</v>
      </c>
      <c r="D36" s="22">
        <f>HeadFlow!D36*(1+HeadFlow_Climate2!$T$19/100)</f>
        <v>25.684895871666779</v>
      </c>
      <c r="E36" s="22">
        <f>HeadFlow!E36*(1+HeadFlow_Climate2!$T$19/100)</f>
        <v>23.419856531991282</v>
      </c>
      <c r="F36" s="22">
        <f>HeadFlow!F36*(1+HeadFlow_Climate2!$U$19/100)</f>
        <v>9.0164553068162228</v>
      </c>
      <c r="G36" s="22">
        <f>HeadFlow!G36*(1+HeadFlow_Climate2!$U$19/100)</f>
        <v>33.61379751811365</v>
      </c>
      <c r="H36" s="22">
        <f>HeadFlow!H36*(1+HeadFlow_Climate2!$U$19/100)</f>
        <v>38.185202945920125</v>
      </c>
      <c r="I36" s="22">
        <f>HeadFlow!I36*(1+HeadFlow_Climate2!$U$19/100)</f>
        <v>33.38328952782544</v>
      </c>
      <c r="J36" s="22">
        <f>HeadFlow!J36*(1+HeadFlow_Climate2!$U$19/100)</f>
        <v>15.937144877671304</v>
      </c>
      <c r="K36" s="22">
        <f>HeadFlow!K36*(1+HeadFlow_Climate2!$U$19/100)</f>
        <v>8.0173182184317415</v>
      </c>
      <c r="L36" s="22">
        <f>HeadFlow!L36*(1+HeadFlow_Climate2!$V$19/100)</f>
        <v>31.893061423106289</v>
      </c>
      <c r="M36" s="22">
        <f>HeadFlow!M36*(1+HeadFlow_Climate2!$V$19/100)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BF23"/>
  <sheetViews>
    <sheetView workbookViewId="0">
      <selection activeCell="B2" sqref="B2:M13"/>
    </sheetView>
  </sheetViews>
  <sheetFormatPr defaultRowHeight="15" x14ac:dyDescent="0.25"/>
  <cols>
    <col min="1" max="1" width="37.85546875" customWidth="1"/>
  </cols>
  <sheetData>
    <row r="1" spans="1:58" x14ac:dyDescent="0.25">
      <c r="A1" t="s">
        <v>232</v>
      </c>
      <c r="B1" t="s">
        <v>19</v>
      </c>
      <c r="C1" t="s">
        <v>20</v>
      </c>
      <c r="D1" s="22" t="s">
        <v>21</v>
      </c>
      <c r="E1" s="22" t="s">
        <v>22</v>
      </c>
      <c r="F1" s="22" t="s">
        <v>23</v>
      </c>
      <c r="G1" s="22" t="s">
        <v>24</v>
      </c>
      <c r="H1" s="22" t="s">
        <v>25</v>
      </c>
      <c r="I1" s="22" t="s">
        <v>26</v>
      </c>
      <c r="J1" s="22" t="s">
        <v>27</v>
      </c>
      <c r="K1" s="22" t="s">
        <v>28</v>
      </c>
      <c r="L1" s="22" t="s">
        <v>29</v>
      </c>
      <c r="M1" s="22" t="s">
        <v>30</v>
      </c>
    </row>
    <row r="2" spans="1:58" x14ac:dyDescent="0.25">
      <c r="A2" t="s">
        <v>81</v>
      </c>
      <c r="B2" s="62">
        <v>285.58602150000002</v>
      </c>
      <c r="C2" s="62">
        <v>357.0580357</v>
      </c>
      <c r="D2" s="62">
        <v>398.29166670000001</v>
      </c>
      <c r="E2" s="62">
        <v>363.1680556</v>
      </c>
      <c r="F2" s="62">
        <v>242.1626344</v>
      </c>
      <c r="G2" s="62">
        <v>902.79444439999997</v>
      </c>
      <c r="H2" s="62">
        <v>1025.5725809999999</v>
      </c>
      <c r="I2" s="62">
        <v>896.60349459999998</v>
      </c>
      <c r="J2" s="62">
        <v>428.03750000000002</v>
      </c>
      <c r="K2" s="62">
        <v>215.327957</v>
      </c>
      <c r="L2" s="62">
        <v>285.52638889999997</v>
      </c>
      <c r="M2" s="62">
        <v>295.1814516</v>
      </c>
    </row>
    <row r="3" spans="1:58" x14ac:dyDescent="0.25">
      <c r="A3" t="s">
        <v>82</v>
      </c>
      <c r="B3" s="62">
        <v>29.119690859999999</v>
      </c>
      <c r="C3" s="62">
        <v>28.856339290000001</v>
      </c>
      <c r="D3" s="62">
        <v>36.426854839999997</v>
      </c>
      <c r="E3" s="62">
        <v>41.166888890000003</v>
      </c>
      <c r="F3" s="62">
        <v>24.899327960000001</v>
      </c>
      <c r="G3" s="62">
        <v>25.45369444</v>
      </c>
      <c r="H3" s="62">
        <v>35.000551080000001</v>
      </c>
      <c r="I3" s="62">
        <v>33.94505376</v>
      </c>
      <c r="J3" s="62">
        <v>37.301611110000003</v>
      </c>
      <c r="K3" s="62">
        <v>36.02840054</v>
      </c>
      <c r="L3" s="62">
        <v>36.004222220000003</v>
      </c>
      <c r="M3" s="62">
        <v>33.722244619999998</v>
      </c>
    </row>
    <row r="4" spans="1:58" x14ac:dyDescent="0.25">
      <c r="A4" t="s">
        <v>83</v>
      </c>
      <c r="B4" s="62">
        <v>90.4</v>
      </c>
      <c r="C4" s="62">
        <v>44.1</v>
      </c>
      <c r="D4" s="62">
        <v>187</v>
      </c>
      <c r="E4" s="62">
        <v>424.1</v>
      </c>
      <c r="F4" s="62">
        <v>631.6</v>
      </c>
      <c r="G4" s="62">
        <v>509.7</v>
      </c>
      <c r="H4" s="62">
        <v>326.3</v>
      </c>
      <c r="I4" s="62">
        <v>207.3</v>
      </c>
      <c r="J4" s="62">
        <v>304.60000000000002</v>
      </c>
      <c r="K4" s="62">
        <v>467.4</v>
      </c>
      <c r="L4" s="62">
        <v>182</v>
      </c>
      <c r="M4" s="62">
        <v>16.5</v>
      </c>
    </row>
    <row r="5" spans="1:58" x14ac:dyDescent="0.25">
      <c r="A5" t="s">
        <v>358</v>
      </c>
      <c r="B5" s="62">
        <v>4.8427165798032803</v>
      </c>
      <c r="C5" s="62">
        <v>9.5702437495026604</v>
      </c>
      <c r="D5" s="62">
        <v>26.748286901741999</v>
      </c>
      <c r="E5" s="62">
        <v>95.116598025116502</v>
      </c>
      <c r="F5" s="62">
        <v>32.545161290322604</v>
      </c>
      <c r="G5" s="62">
        <v>12.8066666666667</v>
      </c>
      <c r="H5" s="62">
        <v>5.4866666666666699</v>
      </c>
      <c r="I5" s="62">
        <v>4.2741935483870996</v>
      </c>
      <c r="J5" s="62">
        <v>3.7066666666666701</v>
      </c>
      <c r="K5" s="62">
        <v>3.1661455794330098</v>
      </c>
      <c r="L5" s="62">
        <v>3.6745284715573798</v>
      </c>
      <c r="M5" s="62">
        <v>0.84011643141970305</v>
      </c>
    </row>
    <row r="6" spans="1:58" x14ac:dyDescent="0.25">
      <c r="A6" t="s">
        <v>279</v>
      </c>
      <c r="B6" s="62">
        <v>16.8</v>
      </c>
      <c r="C6" s="62">
        <v>18.5</v>
      </c>
      <c r="D6" s="62">
        <v>31.2</v>
      </c>
      <c r="E6" s="62">
        <v>81.2</v>
      </c>
      <c r="F6" s="62">
        <v>363.9</v>
      </c>
      <c r="G6" s="62">
        <v>418</v>
      </c>
      <c r="H6" s="62">
        <v>112.1</v>
      </c>
      <c r="I6" s="62">
        <v>54.8</v>
      </c>
      <c r="J6" s="62">
        <v>36.1</v>
      </c>
      <c r="K6" s="62">
        <v>28.2</v>
      </c>
      <c r="L6" s="62">
        <v>23.3</v>
      </c>
      <c r="M6" s="62">
        <v>17.2</v>
      </c>
    </row>
    <row r="7" spans="1:58" x14ac:dyDescent="0.25">
      <c r="A7" t="s">
        <v>280</v>
      </c>
      <c r="B7" s="62">
        <v>0</v>
      </c>
      <c r="C7" s="62">
        <v>0</v>
      </c>
      <c r="D7" s="62">
        <v>0</v>
      </c>
      <c r="E7" s="62">
        <v>0</v>
      </c>
      <c r="F7" s="62">
        <v>0</v>
      </c>
      <c r="G7" s="62">
        <v>0</v>
      </c>
      <c r="H7" s="62">
        <v>0</v>
      </c>
      <c r="I7" s="62">
        <v>0</v>
      </c>
      <c r="J7" s="62">
        <v>0</v>
      </c>
      <c r="K7" s="62">
        <v>0</v>
      </c>
      <c r="L7" s="62">
        <v>0</v>
      </c>
      <c r="M7" s="62">
        <v>0</v>
      </c>
    </row>
    <row r="8" spans="1:58" x14ac:dyDescent="0.25">
      <c r="A8" t="s">
        <v>286</v>
      </c>
      <c r="B8" s="62">
        <v>723.01728490000005</v>
      </c>
      <c r="C8" s="62">
        <v>578.80854169999998</v>
      </c>
      <c r="D8" s="62">
        <v>794.60569889999999</v>
      </c>
      <c r="E8" s="62">
        <v>823.38987499999996</v>
      </c>
      <c r="F8" s="62">
        <v>742.12032260000001</v>
      </c>
      <c r="G8" s="62">
        <v>247.97269439999999</v>
      </c>
      <c r="H8" s="62">
        <v>0</v>
      </c>
      <c r="I8" s="62">
        <v>0</v>
      </c>
      <c r="J8" s="62">
        <v>234.17365280000001</v>
      </c>
      <c r="K8" s="62">
        <v>185.0470565</v>
      </c>
      <c r="L8" s="62">
        <v>303.5721944</v>
      </c>
      <c r="M8" s="62">
        <v>390.35836019999999</v>
      </c>
    </row>
    <row r="9" spans="1:58" x14ac:dyDescent="0.25">
      <c r="A9" t="s">
        <v>287</v>
      </c>
      <c r="B9" s="62">
        <v>121.28948920000001</v>
      </c>
      <c r="C9" s="62">
        <v>83.428779759999998</v>
      </c>
      <c r="D9" s="62">
        <v>79.451787629999998</v>
      </c>
      <c r="E9" s="62">
        <v>71.099263890000003</v>
      </c>
      <c r="F9" s="62">
        <v>91.516008060000004</v>
      </c>
      <c r="G9" s="62">
        <v>116.8002917</v>
      </c>
      <c r="H9" s="62">
        <v>82.226330649999994</v>
      </c>
      <c r="I9" s="62">
        <v>66.450793009999998</v>
      </c>
      <c r="J9" s="62">
        <v>122.467125</v>
      </c>
      <c r="K9" s="62">
        <v>129.04877690000001</v>
      </c>
      <c r="L9" s="62">
        <v>84.599166670000002</v>
      </c>
      <c r="M9" s="62">
        <v>74.252365589999997</v>
      </c>
      <c r="N9" s="62">
        <v>58.060483869999999</v>
      </c>
      <c r="O9" s="62">
        <v>73.18519345</v>
      </c>
      <c r="P9" s="62">
        <v>41.639287629999998</v>
      </c>
      <c r="Q9" s="62">
        <v>26.32590278</v>
      </c>
      <c r="R9" s="62">
        <v>62.723212369999999</v>
      </c>
      <c r="S9" s="62">
        <v>80.866652779999995</v>
      </c>
      <c r="T9" s="62">
        <v>40.419529570000002</v>
      </c>
      <c r="U9" s="62">
        <v>50.354865590000003</v>
      </c>
      <c r="V9" s="62">
        <v>111.86618060000001</v>
      </c>
      <c r="W9" s="62">
        <v>124.48362899999999</v>
      </c>
      <c r="X9" s="62">
        <v>81.767430559999994</v>
      </c>
      <c r="Y9" s="62">
        <v>61.579892469999997</v>
      </c>
      <c r="Z9" s="62">
        <v>75.483508060000005</v>
      </c>
      <c r="AA9" s="62">
        <v>96.749583329999993</v>
      </c>
      <c r="AB9" s="62">
        <v>111.8062769</v>
      </c>
      <c r="AC9" s="62">
        <v>26.633444440000002</v>
      </c>
      <c r="AD9" s="62">
        <v>72.871599459999999</v>
      </c>
      <c r="AE9" s="62">
        <v>136.29977779999999</v>
      </c>
      <c r="AF9" s="62">
        <v>43.000537629999997</v>
      </c>
      <c r="AG9" s="62">
        <v>46.741129030000003</v>
      </c>
      <c r="AH9" s="62">
        <v>114.6659861</v>
      </c>
      <c r="AI9" s="62">
        <v>133.54887099999999</v>
      </c>
      <c r="AJ9" s="62">
        <v>87.099833329999996</v>
      </c>
      <c r="AK9" s="62">
        <v>101.6774059</v>
      </c>
      <c r="AL9" s="62">
        <v>132.48361560000001</v>
      </c>
      <c r="AM9" s="62">
        <v>90.107187499999995</v>
      </c>
      <c r="AN9" s="62">
        <v>193.61301080000001</v>
      </c>
      <c r="AO9" s="62">
        <v>222.6668889</v>
      </c>
      <c r="AP9" s="62">
        <v>515.2892339</v>
      </c>
      <c r="AQ9" s="62">
        <v>347.799375</v>
      </c>
      <c r="AR9" s="62">
        <v>136.93491940000001</v>
      </c>
      <c r="AS9" s="62">
        <v>122.4832258</v>
      </c>
      <c r="AT9" s="62">
        <v>121.9327083</v>
      </c>
      <c r="AU9" s="62">
        <v>144.41935480000001</v>
      </c>
      <c r="AV9" s="62">
        <v>97.299125000000004</v>
      </c>
      <c r="AW9" s="62">
        <v>116.6121237</v>
      </c>
      <c r="AX9" s="62">
        <v>219.5483199</v>
      </c>
      <c r="AY9" s="62">
        <v>172.3925893</v>
      </c>
      <c r="AZ9" s="62">
        <v>227.61336019999999</v>
      </c>
      <c r="BA9" s="62">
        <v>402.4325556</v>
      </c>
      <c r="BB9" s="62">
        <v>351.19274189999999</v>
      </c>
      <c r="BC9" s="62">
        <v>190.4338333</v>
      </c>
      <c r="BD9" s="62">
        <v>122.6458602</v>
      </c>
      <c r="BE9" s="62">
        <v>119.8387903</v>
      </c>
      <c r="BF9" s="62">
        <v>137.6660694</v>
      </c>
    </row>
    <row r="10" spans="1:58" x14ac:dyDescent="0.25">
      <c r="A10" t="s">
        <v>288</v>
      </c>
      <c r="B10" s="62">
        <v>1316</v>
      </c>
      <c r="C10" s="62">
        <v>1288</v>
      </c>
      <c r="D10" s="62">
        <v>2418</v>
      </c>
      <c r="E10" s="62">
        <v>3874</v>
      </c>
      <c r="F10" s="62">
        <v>5312</v>
      </c>
      <c r="G10" s="62">
        <v>5469</v>
      </c>
      <c r="H10" s="62">
        <v>2460</v>
      </c>
      <c r="I10" s="62">
        <v>1367</v>
      </c>
      <c r="J10" s="62">
        <v>1391</v>
      </c>
      <c r="K10" s="62">
        <v>1964</v>
      </c>
      <c r="L10" s="62">
        <v>2217</v>
      </c>
      <c r="M10" s="62">
        <v>1738</v>
      </c>
    </row>
    <row r="11" spans="1:58" x14ac:dyDescent="0.25">
      <c r="A11" t="s">
        <v>310</v>
      </c>
      <c r="B11" s="62">
        <v>39.200000000000003</v>
      </c>
      <c r="C11" s="62">
        <v>34.6</v>
      </c>
      <c r="D11" s="62">
        <v>82.8</v>
      </c>
      <c r="E11" s="62">
        <v>367.4</v>
      </c>
      <c r="F11" s="62">
        <v>494</v>
      </c>
      <c r="G11" s="62">
        <v>202.9</v>
      </c>
      <c r="H11" s="62">
        <v>40.4</v>
      </c>
      <c r="I11" s="62">
        <v>32.299999999999997</v>
      </c>
      <c r="J11" s="62">
        <v>37.1</v>
      </c>
      <c r="K11" s="62">
        <v>48.7</v>
      </c>
      <c r="L11" s="62">
        <v>52.9</v>
      </c>
      <c r="M11" s="62">
        <v>61.7</v>
      </c>
    </row>
    <row r="12" spans="1:58" x14ac:dyDescent="0.25">
      <c r="A12" t="s">
        <v>96</v>
      </c>
      <c r="B12" s="62">
        <v>1123</v>
      </c>
      <c r="C12" s="62">
        <v>1024</v>
      </c>
      <c r="D12" s="62">
        <v>2174</v>
      </c>
      <c r="E12" s="62">
        <v>3129</v>
      </c>
      <c r="F12" s="62">
        <v>5205</v>
      </c>
      <c r="G12" s="62">
        <v>3016</v>
      </c>
      <c r="H12" s="62">
        <v>126.7</v>
      </c>
      <c r="I12" s="62">
        <v>93</v>
      </c>
      <c r="J12" s="62">
        <v>243.4</v>
      </c>
      <c r="K12" s="62">
        <v>775.8</v>
      </c>
      <c r="L12" s="62">
        <v>979.8</v>
      </c>
      <c r="M12" s="62">
        <v>1213</v>
      </c>
    </row>
    <row r="13" spans="1:58" x14ac:dyDescent="0.25">
      <c r="A13" s="22" t="s">
        <v>359</v>
      </c>
      <c r="B13" s="62">
        <v>17.9207023956039</v>
      </c>
      <c r="C13" s="62">
        <v>19.037460460109799</v>
      </c>
      <c r="D13" s="62">
        <v>51.460652206698001</v>
      </c>
      <c r="E13" s="62">
        <v>82.711095434135103</v>
      </c>
      <c r="F13" s="62">
        <v>120.504093808208</v>
      </c>
      <c r="G13" s="62">
        <v>69.678985986457207</v>
      </c>
      <c r="H13" s="62">
        <v>26.251612903225801</v>
      </c>
      <c r="I13" s="62">
        <v>23.845161290322601</v>
      </c>
      <c r="J13" s="62">
        <v>21.925256615239899</v>
      </c>
      <c r="K13" s="62">
        <v>16.347817634937101</v>
      </c>
      <c r="L13" s="62">
        <v>17.266204808153699</v>
      </c>
      <c r="M13" s="62">
        <v>15.7107410734012</v>
      </c>
    </row>
    <row r="23" spans="1:13" x14ac:dyDescent="0.25">
      <c r="A23" s="22" t="s">
        <v>358</v>
      </c>
      <c r="B23" s="22">
        <v>15.0550672</v>
      </c>
      <c r="C23" s="22">
        <v>3.5849851190000002</v>
      </c>
      <c r="D23" s="22">
        <v>35.805591399999997</v>
      </c>
      <c r="E23" s="22">
        <v>74.477180559999994</v>
      </c>
      <c r="F23" s="22">
        <v>81.109032260000006</v>
      </c>
      <c r="G23" s="22">
        <v>43.207083330000003</v>
      </c>
      <c r="H23" s="22">
        <v>20.680591400000001</v>
      </c>
      <c r="I23" s="22">
        <v>16.489502689999998</v>
      </c>
      <c r="J23" s="22">
        <v>17.52483333</v>
      </c>
      <c r="K23" s="22">
        <v>18.005255380000001</v>
      </c>
      <c r="L23" s="22">
        <v>19.556625</v>
      </c>
      <c r="M23" s="22">
        <v>17.66697581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62"/>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62" t="s">
        <v>81</v>
      </c>
      <c r="B2" s="22">
        <v>310.469086</v>
      </c>
      <c r="C2" s="22">
        <v>299.25892859999999</v>
      </c>
      <c r="D2" s="22">
        <v>509.04569889999999</v>
      </c>
      <c r="E2" s="22">
        <v>1039.2555560000001</v>
      </c>
      <c r="F2" s="22">
        <v>1245.454301</v>
      </c>
      <c r="G2" s="22">
        <v>898.42499999999995</v>
      </c>
      <c r="H2" s="22">
        <v>730.87903229999995</v>
      </c>
      <c r="I2" s="22">
        <v>753.97311830000001</v>
      </c>
      <c r="J2" s="22">
        <v>443.16250000000002</v>
      </c>
      <c r="K2" s="22">
        <v>417.97043009999999</v>
      </c>
      <c r="L2" s="22">
        <v>434.08749999999998</v>
      </c>
      <c r="M2" s="22">
        <v>423.5</v>
      </c>
    </row>
    <row r="3" spans="1:13" x14ac:dyDescent="0.25">
      <c r="A3" s="62" t="s">
        <v>82</v>
      </c>
      <c r="B3" s="22">
        <v>25.014798389999999</v>
      </c>
      <c r="C3" s="22">
        <v>25.507232139999999</v>
      </c>
      <c r="D3" s="22">
        <v>40.640712370000003</v>
      </c>
      <c r="E3" s="22">
        <v>45.030486109999998</v>
      </c>
      <c r="F3" s="22">
        <v>25.577513440000001</v>
      </c>
      <c r="G3" s="22">
        <v>25.806611109999999</v>
      </c>
      <c r="H3" s="22">
        <v>36.755376339999998</v>
      </c>
      <c r="I3" s="22">
        <v>32.495981180000001</v>
      </c>
      <c r="J3" s="22">
        <v>32.676722220000002</v>
      </c>
      <c r="K3" s="22">
        <v>32.012956989999999</v>
      </c>
      <c r="L3" s="22">
        <v>32.871666670000003</v>
      </c>
      <c r="M3" s="22">
        <v>29.721438169999999</v>
      </c>
    </row>
    <row r="4" spans="1:13" x14ac:dyDescent="0.25">
      <c r="A4" s="62" t="s">
        <v>83</v>
      </c>
      <c r="B4" s="22">
        <v>32.637473120000003</v>
      </c>
      <c r="C4" s="22">
        <v>58.740818449999999</v>
      </c>
      <c r="D4" s="22">
        <v>96.435698919999993</v>
      </c>
      <c r="E4" s="22">
        <v>53.720638889999996</v>
      </c>
      <c r="F4" s="22">
        <v>19.93897849</v>
      </c>
      <c r="G4" s="22">
        <v>29.22990278</v>
      </c>
      <c r="H4" s="22">
        <v>16.052016129999998</v>
      </c>
      <c r="I4" s="22">
        <v>13.783266129999999</v>
      </c>
      <c r="J4" s="22">
        <v>15.731680559999999</v>
      </c>
      <c r="K4" s="22">
        <v>24.29432796</v>
      </c>
      <c r="L4" s="22">
        <v>32.585972220000002</v>
      </c>
      <c r="M4" s="22">
        <v>50.267043010000002</v>
      </c>
    </row>
    <row r="5" spans="1:13" x14ac:dyDescent="0.25">
      <c r="A5" s="62" t="s">
        <v>358</v>
      </c>
      <c r="B5" s="22">
        <v>5.81138805245598</v>
      </c>
      <c r="C5" s="22">
        <v>10.627779158112199</v>
      </c>
      <c r="D5" s="22">
        <v>28.0584038547854</v>
      </c>
      <c r="E5" s="22">
        <v>102.75810036191</v>
      </c>
      <c r="F5" s="22">
        <v>80.670967741935499</v>
      </c>
      <c r="G5" s="22">
        <v>49.453333333333298</v>
      </c>
      <c r="H5" s="22">
        <v>34.632258064516101</v>
      </c>
      <c r="I5" s="22">
        <v>28.9870967741935</v>
      </c>
      <c r="J5" s="22">
        <v>26.883333333333301</v>
      </c>
      <c r="K5" s="22">
        <v>23.427543766258001</v>
      </c>
      <c r="L5" s="22">
        <v>23.136393392818299</v>
      </c>
      <c r="M5" s="22">
        <v>23.071865803737602</v>
      </c>
    </row>
    <row r="6" spans="1:13" x14ac:dyDescent="0.25">
      <c r="A6" s="62" t="s">
        <v>279</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62" t="s">
        <v>280</v>
      </c>
      <c r="B7" s="22">
        <v>0</v>
      </c>
      <c r="C7" s="22">
        <v>0</v>
      </c>
      <c r="D7" s="22">
        <v>0</v>
      </c>
      <c r="E7" s="22">
        <v>0</v>
      </c>
      <c r="F7" s="22">
        <v>0</v>
      </c>
      <c r="G7" s="22">
        <v>0</v>
      </c>
      <c r="H7" s="22">
        <v>0</v>
      </c>
      <c r="I7" s="22">
        <v>0</v>
      </c>
      <c r="J7" s="22">
        <v>0</v>
      </c>
      <c r="K7" s="22">
        <v>0</v>
      </c>
      <c r="L7" s="22">
        <v>0</v>
      </c>
      <c r="M7" s="22">
        <v>0</v>
      </c>
    </row>
    <row r="8" spans="1:13" x14ac:dyDescent="0.25">
      <c r="A8" s="62" t="s">
        <v>286</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62" t="s">
        <v>287</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62" t="s">
        <v>288</v>
      </c>
      <c r="B10" s="22">
        <v>1240</v>
      </c>
      <c r="C10" s="22">
        <v>1016</v>
      </c>
      <c r="D10" s="22">
        <v>2232</v>
      </c>
      <c r="E10" s="22">
        <v>3114</v>
      </c>
      <c r="F10" s="22">
        <v>5862</v>
      </c>
      <c r="G10" s="22">
        <v>3241</v>
      </c>
      <c r="H10" s="22">
        <v>243.8</v>
      </c>
      <c r="I10" s="22">
        <v>171.1</v>
      </c>
      <c r="J10" s="22">
        <v>297.10000000000002</v>
      </c>
      <c r="K10" s="22">
        <v>775.8</v>
      </c>
      <c r="L10" s="22">
        <v>870.9</v>
      </c>
      <c r="M10" s="22">
        <v>1189</v>
      </c>
    </row>
    <row r="11" spans="1:13" x14ac:dyDescent="0.25">
      <c r="A11" s="62" t="s">
        <v>310</v>
      </c>
      <c r="B11" s="22">
        <v>39.200000000000003</v>
      </c>
      <c r="C11" s="22">
        <v>34.6</v>
      </c>
      <c r="D11" s="22">
        <v>82.8</v>
      </c>
      <c r="E11" s="22">
        <v>367.4</v>
      </c>
      <c r="F11" s="22">
        <v>494</v>
      </c>
      <c r="G11" s="22">
        <v>202.9</v>
      </c>
      <c r="H11" s="22">
        <v>40.4</v>
      </c>
      <c r="I11" s="22">
        <v>32.299999999999997</v>
      </c>
      <c r="J11" s="22">
        <v>37.1</v>
      </c>
      <c r="K11" s="22">
        <v>48.7</v>
      </c>
      <c r="L11" s="22">
        <v>52.9</v>
      </c>
      <c r="M11" s="22">
        <v>61.7</v>
      </c>
    </row>
    <row r="12" spans="1:13" x14ac:dyDescent="0.25">
      <c r="A12" s="62" t="s">
        <v>96</v>
      </c>
      <c r="B12" s="22">
        <v>1123</v>
      </c>
      <c r="C12" s="22">
        <v>1024</v>
      </c>
      <c r="D12" s="22">
        <v>2174</v>
      </c>
      <c r="E12" s="22">
        <v>3129</v>
      </c>
      <c r="F12" s="22">
        <v>5205</v>
      </c>
      <c r="G12" s="22">
        <v>3016</v>
      </c>
      <c r="H12" s="22">
        <v>126.7</v>
      </c>
      <c r="I12" s="22">
        <v>93</v>
      </c>
      <c r="J12" s="22">
        <v>243.4</v>
      </c>
      <c r="K12" s="22">
        <v>775.8</v>
      </c>
      <c r="L12" s="22">
        <v>979.8</v>
      </c>
      <c r="M12" s="22">
        <v>1213</v>
      </c>
    </row>
    <row r="13" spans="1:13" x14ac:dyDescent="0.25">
      <c r="A13" s="62" t="s">
        <v>359</v>
      </c>
      <c r="B13" s="22">
        <v>20.938262895401699</v>
      </c>
      <c r="C13" s="22">
        <v>14.938262895401699</v>
      </c>
      <c r="D13" s="22">
        <v>56.197866873377698</v>
      </c>
      <c r="E13" s="22">
        <v>151.02467377501</v>
      </c>
      <c r="F13" s="22">
        <v>239.58230454930199</v>
      </c>
      <c r="G13" s="22">
        <v>138.052442718695</v>
      </c>
      <c r="H13" s="22">
        <v>60.0372605724653</v>
      </c>
      <c r="I13" s="22">
        <v>49.735132269779797</v>
      </c>
      <c r="J13" s="22">
        <v>26.770347688394001</v>
      </c>
      <c r="K13" s="22">
        <v>38.024643489632098</v>
      </c>
      <c r="L13" s="22">
        <v>46.975235629952998</v>
      </c>
      <c r="M13" s="22">
        <v>36.916481206007703</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62"/>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62" t="s">
        <v>81</v>
      </c>
      <c r="B2" s="22">
        <v>531.48924729999999</v>
      </c>
      <c r="C2" s="22">
        <v>411.43601189999998</v>
      </c>
      <c r="D2" s="22">
        <v>719.81989250000004</v>
      </c>
      <c r="E2" s="22">
        <v>1733.6611109999999</v>
      </c>
      <c r="F2" s="22">
        <v>1244.8037629999999</v>
      </c>
      <c r="G2" s="22">
        <v>474.92500000000001</v>
      </c>
      <c r="H2" s="22">
        <v>643.86962370000003</v>
      </c>
      <c r="I2" s="22">
        <v>772.18817200000001</v>
      </c>
      <c r="J2" s="22">
        <v>528.3666667</v>
      </c>
      <c r="K2" s="22">
        <v>504.97983870000002</v>
      </c>
      <c r="L2" s="22">
        <v>498.28472219999998</v>
      </c>
      <c r="M2" s="22">
        <v>466.92338710000001</v>
      </c>
    </row>
    <row r="3" spans="1:13" x14ac:dyDescent="0.25">
      <c r="A3" s="62" t="s">
        <v>82</v>
      </c>
      <c r="B3" s="22">
        <v>27.068870969999999</v>
      </c>
      <c r="C3" s="22">
        <v>25.381190480000001</v>
      </c>
      <c r="D3" s="22">
        <v>40.388629029999997</v>
      </c>
      <c r="E3" s="22">
        <v>61.328513890000004</v>
      </c>
      <c r="F3" s="22">
        <v>49.927137100000003</v>
      </c>
      <c r="G3" s="22">
        <v>43.34152778</v>
      </c>
      <c r="H3" s="22">
        <v>73.675013440000001</v>
      </c>
      <c r="I3" s="22">
        <v>68.150322579999994</v>
      </c>
      <c r="J3" s="22">
        <v>61.273055560000003</v>
      </c>
      <c r="K3" s="22">
        <v>54.136115590000003</v>
      </c>
      <c r="L3" s="22">
        <v>50.562874999999998</v>
      </c>
      <c r="M3" s="22">
        <v>47.351008059999998</v>
      </c>
    </row>
    <row r="4" spans="1:13" x14ac:dyDescent="0.25">
      <c r="A4" s="62" t="s">
        <v>83</v>
      </c>
      <c r="B4" s="22">
        <v>54.132862899999999</v>
      </c>
      <c r="C4" s="22">
        <v>55.154032739999998</v>
      </c>
      <c r="D4" s="22">
        <v>155.41344090000001</v>
      </c>
      <c r="E4" s="22">
        <v>143.43709720000001</v>
      </c>
      <c r="F4" s="22">
        <v>172.368078</v>
      </c>
      <c r="G4" s="22">
        <v>63.656083330000001</v>
      </c>
      <c r="H4" s="22">
        <v>24.29432796</v>
      </c>
      <c r="I4" s="22">
        <v>20.732634409999999</v>
      </c>
      <c r="J4" s="22">
        <v>21.176680560000001</v>
      </c>
      <c r="K4" s="22">
        <v>32.108911290000002</v>
      </c>
      <c r="L4" s="22">
        <v>37.943583330000003</v>
      </c>
      <c r="M4" s="22">
        <v>55.88443548</v>
      </c>
    </row>
    <row r="5" spans="1:13" x14ac:dyDescent="0.25">
      <c r="A5" s="62" t="s">
        <v>358</v>
      </c>
      <c r="B5" s="62">
        <v>15.289041203541601</v>
      </c>
      <c r="C5" s="62">
        <v>14.5907405005442</v>
      </c>
      <c r="D5" s="62">
        <v>27.976893662693801</v>
      </c>
      <c r="E5" s="62">
        <v>102.282676910673</v>
      </c>
      <c r="F5" s="62">
        <v>77.676774193548397</v>
      </c>
      <c r="G5" s="62">
        <v>44.322000000000003</v>
      </c>
      <c r="H5" s="62">
        <v>35.106774193548397</v>
      </c>
      <c r="I5" s="62">
        <v>30.514838709677399</v>
      </c>
      <c r="J5" s="62">
        <v>29.263666666666701</v>
      </c>
      <c r="K5" s="62">
        <v>25.188278677808601</v>
      </c>
      <c r="L5" s="62">
        <v>25.054189209842502</v>
      </c>
      <c r="M5" s="62">
        <v>24.459964622149599</v>
      </c>
    </row>
    <row r="6" spans="1:13" x14ac:dyDescent="0.25">
      <c r="A6" s="62" t="s">
        <v>279</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62" t="s">
        <v>280</v>
      </c>
      <c r="B7" s="22">
        <v>0</v>
      </c>
      <c r="C7" s="22">
        <v>0</v>
      </c>
      <c r="D7" s="22">
        <v>0</v>
      </c>
      <c r="E7" s="22">
        <v>0</v>
      </c>
      <c r="F7" s="22">
        <v>0</v>
      </c>
      <c r="G7" s="22">
        <v>0</v>
      </c>
      <c r="H7" s="22">
        <v>0</v>
      </c>
      <c r="I7" s="22">
        <v>0</v>
      </c>
      <c r="J7" s="22">
        <v>0</v>
      </c>
      <c r="K7" s="22">
        <v>0</v>
      </c>
      <c r="L7" s="22">
        <v>0</v>
      </c>
      <c r="M7" s="22">
        <v>0</v>
      </c>
    </row>
    <row r="8" spans="1:13" x14ac:dyDescent="0.25">
      <c r="A8" s="62" t="s">
        <v>286</v>
      </c>
      <c r="B8" s="22">
        <v>756.44028230000004</v>
      </c>
      <c r="C8" s="22">
        <v>600.79561009999998</v>
      </c>
      <c r="D8" s="22">
        <v>1444.4326209999999</v>
      </c>
      <c r="E8" s="22">
        <v>1656.6765419999999</v>
      </c>
      <c r="F8" s="22">
        <v>3922.0507389999998</v>
      </c>
      <c r="G8" s="22">
        <v>2548.0801809999998</v>
      </c>
      <c r="H8" s="22">
        <v>143.99813169999999</v>
      </c>
      <c r="I8" s="22">
        <v>9.7466801079999996</v>
      </c>
      <c r="J8" s="22">
        <v>313.79165280000001</v>
      </c>
      <c r="K8" s="22">
        <v>182.17981180000001</v>
      </c>
      <c r="L8" s="22">
        <v>259.59037499999999</v>
      </c>
      <c r="M8" s="22">
        <v>572.94150539999998</v>
      </c>
    </row>
    <row r="9" spans="1:13" x14ac:dyDescent="0.25">
      <c r="A9" s="62" t="s">
        <v>287</v>
      </c>
      <c r="B9" s="22">
        <v>132.48361560000001</v>
      </c>
      <c r="C9" s="22">
        <v>90.107187499999995</v>
      </c>
      <c r="D9" s="22">
        <v>193.61301080000001</v>
      </c>
      <c r="E9" s="22">
        <v>222.6668889</v>
      </c>
      <c r="F9" s="22">
        <v>515.2892339</v>
      </c>
      <c r="G9" s="22">
        <v>347.799375</v>
      </c>
      <c r="H9" s="22">
        <v>136.93491940000001</v>
      </c>
      <c r="I9" s="22">
        <v>122.4832258</v>
      </c>
      <c r="J9" s="22">
        <v>121.9327083</v>
      </c>
      <c r="K9" s="22">
        <v>144.41935480000001</v>
      </c>
      <c r="L9" s="22">
        <v>97.299125000000004</v>
      </c>
      <c r="M9" s="22">
        <v>116.6121237</v>
      </c>
    </row>
    <row r="10" spans="1:13" x14ac:dyDescent="0.25">
      <c r="A10" s="62" t="s">
        <v>288</v>
      </c>
      <c r="B10" s="22">
        <v>1811</v>
      </c>
      <c r="C10" s="22">
        <v>1585</v>
      </c>
      <c r="D10" s="22">
        <v>2500</v>
      </c>
      <c r="E10" s="22">
        <v>4968</v>
      </c>
      <c r="F10" s="22">
        <v>3853</v>
      </c>
      <c r="G10" s="22">
        <v>1201</v>
      </c>
      <c r="H10" s="22">
        <v>122.6</v>
      </c>
      <c r="I10" s="22">
        <v>149.19999999999999</v>
      </c>
      <c r="J10" s="22">
        <v>640.1</v>
      </c>
      <c r="K10" s="22">
        <v>1111</v>
      </c>
      <c r="L10" s="22">
        <v>1297</v>
      </c>
      <c r="M10" s="22">
        <v>1414</v>
      </c>
    </row>
    <row r="11" spans="1:13" x14ac:dyDescent="0.25">
      <c r="A11" s="62" t="s">
        <v>310</v>
      </c>
    </row>
    <row r="12" spans="1:13" x14ac:dyDescent="0.25">
      <c r="A12" s="62" t="s">
        <v>96</v>
      </c>
      <c r="B12" s="58"/>
      <c r="C12" s="58"/>
      <c r="D12" s="58"/>
      <c r="E12" s="58"/>
      <c r="F12" s="58"/>
      <c r="G12" s="58"/>
      <c r="H12" s="59"/>
      <c r="I12" s="59"/>
      <c r="J12" s="59"/>
      <c r="K12" s="58"/>
      <c r="L12" s="58"/>
      <c r="M12" s="58"/>
    </row>
    <row r="13" spans="1:13" x14ac:dyDescent="0.25">
      <c r="A13" s="62" t="s">
        <v>359</v>
      </c>
      <c r="B13" s="62">
        <v>34.637987564483502</v>
      </c>
      <c r="C13" s="62">
        <v>28.637987564483499</v>
      </c>
      <c r="D13" s="62">
        <v>69.664161292386495</v>
      </c>
      <c r="E13" s="62">
        <v>155.96042958278201</v>
      </c>
      <c r="F13" s="62">
        <v>196.81020917291701</v>
      </c>
      <c r="G13" s="62">
        <v>108.769745600139</v>
      </c>
      <c r="H13" s="62">
        <v>60.307542238629303</v>
      </c>
      <c r="I13" s="62">
        <v>50.613024913998103</v>
      </c>
      <c r="J13" s="62">
        <v>28.623042639601401</v>
      </c>
      <c r="K13" s="62">
        <v>39.738048997940602</v>
      </c>
      <c r="L13" s="62">
        <v>49.163042993382803</v>
      </c>
      <c r="M13" s="62">
        <v>32.488474432839197</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M13"/>
  <sheetViews>
    <sheetView workbookViewId="0">
      <selection sqref="A1:A13"/>
    </sheetView>
  </sheetViews>
  <sheetFormatPr defaultColWidth="9.140625" defaultRowHeight="15" x14ac:dyDescent="0.25"/>
  <cols>
    <col min="1" max="1" width="37.85546875" style="22" customWidth="1"/>
    <col min="2" max="16384" width="9.140625" style="22"/>
  </cols>
  <sheetData>
    <row r="1" spans="1:13" x14ac:dyDescent="0.25">
      <c r="A1" s="62"/>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62" t="s">
        <v>81</v>
      </c>
      <c r="B2" s="22">
        <v>576.6</v>
      </c>
      <c r="C2" s="22">
        <v>493.1</v>
      </c>
      <c r="D2" s="22">
        <v>785</v>
      </c>
      <c r="E2" s="22">
        <v>1777</v>
      </c>
      <c r="F2" s="22">
        <v>2035</v>
      </c>
      <c r="G2" s="22">
        <v>1702</v>
      </c>
      <c r="H2" s="22">
        <v>1006</v>
      </c>
      <c r="I2" s="22">
        <v>1231</v>
      </c>
      <c r="J2" s="22">
        <v>1249</v>
      </c>
      <c r="K2" s="22">
        <v>1297</v>
      </c>
      <c r="L2" s="22">
        <v>1475</v>
      </c>
      <c r="M2" s="22">
        <v>1242</v>
      </c>
    </row>
    <row r="3" spans="1:13" x14ac:dyDescent="0.25">
      <c r="A3" s="62" t="s">
        <v>82</v>
      </c>
      <c r="B3" s="22">
        <v>84.3</v>
      </c>
      <c r="C3" s="22">
        <v>75.5</v>
      </c>
      <c r="D3" s="22">
        <v>130.1</v>
      </c>
      <c r="E3" s="22">
        <v>368.8</v>
      </c>
      <c r="F3" s="22">
        <v>758.6</v>
      </c>
      <c r="G3" s="22">
        <v>527.29999999999995</v>
      </c>
      <c r="H3" s="22">
        <v>286.3</v>
      </c>
      <c r="I3" s="22">
        <v>226.3</v>
      </c>
      <c r="J3" s="22">
        <v>193.3</v>
      </c>
      <c r="K3" s="22">
        <v>166.3</v>
      </c>
      <c r="L3" s="22">
        <v>147.4</v>
      </c>
      <c r="M3" s="22">
        <v>126.5</v>
      </c>
    </row>
    <row r="4" spans="1:13" x14ac:dyDescent="0.25">
      <c r="A4" s="62" t="s">
        <v>83</v>
      </c>
      <c r="B4" s="22">
        <v>90.4</v>
      </c>
      <c r="C4" s="22">
        <v>44.1</v>
      </c>
      <c r="D4" s="22">
        <v>187</v>
      </c>
      <c r="E4" s="22">
        <v>424.1</v>
      </c>
      <c r="F4" s="22">
        <v>631.6</v>
      </c>
      <c r="G4" s="22">
        <v>509.7</v>
      </c>
      <c r="H4" s="22">
        <v>326.3</v>
      </c>
      <c r="I4" s="22">
        <v>207.3</v>
      </c>
      <c r="J4" s="22">
        <v>304.60000000000002</v>
      </c>
      <c r="K4" s="22">
        <v>467.4</v>
      </c>
      <c r="L4" s="22">
        <v>182</v>
      </c>
      <c r="M4" s="22">
        <v>16.5</v>
      </c>
    </row>
    <row r="5" spans="1:13" x14ac:dyDescent="0.25">
      <c r="A5" s="62" t="s">
        <v>358</v>
      </c>
      <c r="B5" s="22">
        <v>59.9</v>
      </c>
      <c r="C5" s="22">
        <v>49.4</v>
      </c>
      <c r="D5" s="22">
        <v>138.6</v>
      </c>
      <c r="E5" s="22">
        <v>354.2</v>
      </c>
      <c r="F5" s="22">
        <v>693.5</v>
      </c>
      <c r="G5" s="22">
        <v>576.9</v>
      </c>
      <c r="H5" s="22">
        <v>123.6</v>
      </c>
      <c r="I5" s="22">
        <v>62.2</v>
      </c>
      <c r="J5" s="22">
        <v>59.6</v>
      </c>
      <c r="K5" s="22">
        <v>65.8</v>
      </c>
      <c r="L5" s="22">
        <v>65.900000000000006</v>
      </c>
      <c r="M5" s="22">
        <v>58.2</v>
      </c>
    </row>
    <row r="6" spans="1:13" x14ac:dyDescent="0.25">
      <c r="A6" s="62" t="s">
        <v>279</v>
      </c>
      <c r="B6" s="22">
        <v>16.8</v>
      </c>
      <c r="C6" s="22">
        <v>18.5</v>
      </c>
      <c r="D6" s="22">
        <v>31.2</v>
      </c>
      <c r="E6" s="22">
        <v>81.2</v>
      </c>
      <c r="F6" s="22">
        <v>363.9</v>
      </c>
      <c r="G6" s="22">
        <v>418</v>
      </c>
      <c r="H6" s="22">
        <v>112.1</v>
      </c>
      <c r="I6" s="22">
        <v>54.8</v>
      </c>
      <c r="J6" s="22">
        <v>36.1</v>
      </c>
      <c r="K6" s="22">
        <v>28.2</v>
      </c>
      <c r="L6" s="22">
        <v>23.3</v>
      </c>
      <c r="M6" s="22">
        <v>17.2</v>
      </c>
    </row>
    <row r="7" spans="1:13" x14ac:dyDescent="0.25">
      <c r="A7" s="62" t="s">
        <v>280</v>
      </c>
      <c r="B7" s="22">
        <v>0</v>
      </c>
      <c r="C7" s="22">
        <v>0</v>
      </c>
      <c r="D7" s="22">
        <v>0</v>
      </c>
      <c r="E7" s="22">
        <v>0</v>
      </c>
      <c r="F7" s="22">
        <v>0</v>
      </c>
      <c r="G7" s="22">
        <v>0</v>
      </c>
      <c r="H7" s="22">
        <v>0</v>
      </c>
      <c r="I7" s="22">
        <v>0</v>
      </c>
      <c r="J7" s="22">
        <v>0</v>
      </c>
      <c r="K7" s="22">
        <v>0</v>
      </c>
      <c r="L7" s="22">
        <v>0</v>
      </c>
      <c r="M7" s="22">
        <v>0</v>
      </c>
    </row>
    <row r="8" spans="1:13" x14ac:dyDescent="0.25">
      <c r="A8" s="62" t="s">
        <v>286</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62" t="s">
        <v>287</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62" t="s">
        <v>288</v>
      </c>
      <c r="B10" s="22">
        <v>1316</v>
      </c>
      <c r="C10" s="22">
        <v>1288</v>
      </c>
      <c r="D10" s="22">
        <v>2418</v>
      </c>
      <c r="E10" s="22">
        <v>3874</v>
      </c>
      <c r="F10" s="22">
        <v>5312</v>
      </c>
      <c r="G10" s="22">
        <v>5469</v>
      </c>
      <c r="H10" s="22">
        <v>2460</v>
      </c>
      <c r="I10" s="22">
        <v>1367</v>
      </c>
      <c r="J10" s="22">
        <v>1391</v>
      </c>
      <c r="K10" s="22">
        <v>1964</v>
      </c>
      <c r="L10" s="22">
        <v>2217</v>
      </c>
      <c r="M10" s="22">
        <v>1738</v>
      </c>
    </row>
    <row r="11" spans="1:13" x14ac:dyDescent="0.25">
      <c r="A11" s="62" t="s">
        <v>310</v>
      </c>
    </row>
    <row r="12" spans="1:13" x14ac:dyDescent="0.25">
      <c r="A12" s="62" t="s">
        <v>96</v>
      </c>
      <c r="B12" s="59"/>
      <c r="C12" s="59"/>
      <c r="D12" s="59"/>
      <c r="E12" s="59"/>
      <c r="F12" s="59"/>
      <c r="G12" s="59"/>
      <c r="H12" s="59"/>
      <c r="I12" s="59"/>
      <c r="J12" s="59"/>
      <c r="K12" s="59"/>
      <c r="L12" s="59"/>
      <c r="M12" s="59"/>
    </row>
    <row r="13" spans="1:13" x14ac:dyDescent="0.25">
      <c r="A13" s="62" t="s">
        <v>359</v>
      </c>
    </row>
  </sheetData>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M13"/>
  <sheetViews>
    <sheetView workbookViewId="0">
      <selection activeCell="G27" sqref="G27"/>
    </sheetView>
  </sheetViews>
  <sheetFormatPr defaultColWidth="9.140625" defaultRowHeight="15" x14ac:dyDescent="0.25"/>
  <cols>
    <col min="1" max="1" width="37.85546875" style="22" customWidth="1"/>
    <col min="2" max="16384" width="9.140625" style="22"/>
  </cols>
  <sheetData>
    <row r="1" spans="1:13" x14ac:dyDescent="0.25">
      <c r="A1" s="62"/>
      <c r="B1" s="62" t="s">
        <v>19</v>
      </c>
      <c r="C1" s="62" t="s">
        <v>20</v>
      </c>
      <c r="D1" s="62" t="s">
        <v>21</v>
      </c>
      <c r="E1" s="62" t="s">
        <v>22</v>
      </c>
      <c r="F1" s="62" t="s">
        <v>23</v>
      </c>
      <c r="G1" s="62" t="s">
        <v>24</v>
      </c>
      <c r="H1" s="62" t="s">
        <v>25</v>
      </c>
      <c r="I1" s="62" t="s">
        <v>26</v>
      </c>
      <c r="J1" s="62" t="s">
        <v>27</v>
      </c>
      <c r="K1" s="62" t="s">
        <v>28</v>
      </c>
      <c r="L1" s="62" t="s">
        <v>29</v>
      </c>
      <c r="M1" s="62" t="s">
        <v>30</v>
      </c>
    </row>
    <row r="2" spans="1:13" x14ac:dyDescent="0.25">
      <c r="A2" s="62" t="s">
        <v>81</v>
      </c>
      <c r="B2" s="62">
        <v>285.58602150000002</v>
      </c>
      <c r="C2" s="62">
        <v>357.0580357</v>
      </c>
      <c r="D2" s="62">
        <v>398.29166670000001</v>
      </c>
      <c r="E2" s="62">
        <v>363.1680556</v>
      </c>
      <c r="F2" s="62">
        <v>242.1626344</v>
      </c>
      <c r="G2" s="62">
        <v>902.79444439999997</v>
      </c>
      <c r="H2" s="62">
        <v>1025.5725809999999</v>
      </c>
      <c r="I2" s="62">
        <v>896.60349459999998</v>
      </c>
      <c r="J2" s="62">
        <v>428.03750000000002</v>
      </c>
      <c r="K2" s="62">
        <v>215.327957</v>
      </c>
      <c r="L2" s="62">
        <v>285.52638889999997</v>
      </c>
      <c r="M2" s="62">
        <v>295.1814516</v>
      </c>
    </row>
    <row r="3" spans="1:13" x14ac:dyDescent="0.25">
      <c r="A3" s="62" t="s">
        <v>82</v>
      </c>
      <c r="B3" s="62">
        <v>29.119690859999999</v>
      </c>
      <c r="C3" s="62">
        <v>28.856339290000001</v>
      </c>
      <c r="D3" s="62">
        <v>36.426854839999997</v>
      </c>
      <c r="E3" s="62">
        <v>41.166888890000003</v>
      </c>
      <c r="F3" s="62">
        <v>24.899327960000001</v>
      </c>
      <c r="G3" s="62">
        <v>25.45369444</v>
      </c>
      <c r="H3" s="62">
        <v>35.000551080000001</v>
      </c>
      <c r="I3" s="62">
        <v>33.94505376</v>
      </c>
      <c r="J3" s="62">
        <v>37.301611110000003</v>
      </c>
      <c r="K3" s="62">
        <v>36.02840054</v>
      </c>
      <c r="L3" s="62">
        <v>36.004222220000003</v>
      </c>
      <c r="M3" s="62">
        <v>33.722244619999998</v>
      </c>
    </row>
    <row r="4" spans="1:13" x14ac:dyDescent="0.25">
      <c r="A4" s="62" t="s">
        <v>83</v>
      </c>
      <c r="B4" s="62">
        <v>90.4</v>
      </c>
      <c r="C4" s="62">
        <v>44.1</v>
      </c>
      <c r="D4" s="62">
        <v>187</v>
      </c>
      <c r="E4" s="62">
        <v>424.1</v>
      </c>
      <c r="F4" s="62">
        <v>631.6</v>
      </c>
      <c r="G4" s="62">
        <v>509.7</v>
      </c>
      <c r="H4" s="62">
        <v>326.3</v>
      </c>
      <c r="I4" s="62">
        <v>207.3</v>
      </c>
      <c r="J4" s="62">
        <v>304.60000000000002</v>
      </c>
      <c r="K4" s="62">
        <v>467.4</v>
      </c>
      <c r="L4" s="62">
        <v>182</v>
      </c>
      <c r="M4" s="62">
        <v>16.5</v>
      </c>
    </row>
    <row r="5" spans="1:13" x14ac:dyDescent="0.25">
      <c r="A5" s="62" t="s">
        <v>358</v>
      </c>
      <c r="B5" s="62">
        <v>4.8427165798032803</v>
      </c>
      <c r="C5" s="62">
        <v>9.5702437495026604</v>
      </c>
      <c r="D5" s="62">
        <v>26.748286901741999</v>
      </c>
      <c r="E5" s="62">
        <v>95.116598025116502</v>
      </c>
      <c r="F5" s="62">
        <v>32.545161290322604</v>
      </c>
      <c r="G5" s="62">
        <v>12.8066666666667</v>
      </c>
      <c r="H5" s="62">
        <v>5.4866666666666699</v>
      </c>
      <c r="I5" s="62">
        <v>4.2741935483870996</v>
      </c>
      <c r="J5" s="62">
        <v>3.7066666666666701</v>
      </c>
      <c r="K5" s="62">
        <v>3.1661455794330098</v>
      </c>
      <c r="L5" s="62">
        <v>3.6745284715573798</v>
      </c>
      <c r="M5" s="62">
        <v>0.84011643141970305</v>
      </c>
    </row>
    <row r="6" spans="1:13" x14ac:dyDescent="0.25">
      <c r="A6" s="62" t="s">
        <v>279</v>
      </c>
      <c r="B6" s="62">
        <v>16.8</v>
      </c>
      <c r="C6" s="62">
        <v>18.5</v>
      </c>
      <c r="D6" s="62">
        <v>31.2</v>
      </c>
      <c r="E6" s="62">
        <v>81.2</v>
      </c>
      <c r="F6" s="62">
        <v>363.9</v>
      </c>
      <c r="G6" s="62">
        <v>418</v>
      </c>
      <c r="H6" s="62">
        <v>112.1</v>
      </c>
      <c r="I6" s="62">
        <v>54.8</v>
      </c>
      <c r="J6" s="62">
        <v>36.1</v>
      </c>
      <c r="K6" s="62">
        <v>28.2</v>
      </c>
      <c r="L6" s="62">
        <v>23.3</v>
      </c>
      <c r="M6" s="62">
        <v>17.2</v>
      </c>
    </row>
    <row r="7" spans="1:13" x14ac:dyDescent="0.25">
      <c r="A7" s="62" t="s">
        <v>280</v>
      </c>
      <c r="B7" s="62">
        <v>0</v>
      </c>
      <c r="C7" s="62">
        <v>0</v>
      </c>
      <c r="D7" s="62">
        <v>0</v>
      </c>
      <c r="E7" s="62">
        <v>0</v>
      </c>
      <c r="F7" s="62">
        <v>0</v>
      </c>
      <c r="G7" s="62">
        <v>0</v>
      </c>
      <c r="H7" s="62">
        <v>0</v>
      </c>
      <c r="I7" s="62">
        <v>0</v>
      </c>
      <c r="J7" s="62">
        <v>0</v>
      </c>
      <c r="K7" s="62">
        <v>0</v>
      </c>
      <c r="L7" s="62">
        <v>0</v>
      </c>
      <c r="M7" s="62">
        <v>0</v>
      </c>
    </row>
    <row r="8" spans="1:13" x14ac:dyDescent="0.25">
      <c r="A8" s="62" t="s">
        <v>286</v>
      </c>
      <c r="B8" s="62">
        <v>723.01728490000005</v>
      </c>
      <c r="C8" s="62">
        <v>578.80854169999998</v>
      </c>
      <c r="D8" s="62">
        <v>794.60569889999999</v>
      </c>
      <c r="E8" s="62">
        <v>823.38987499999996</v>
      </c>
      <c r="F8" s="62">
        <v>742.12032260000001</v>
      </c>
      <c r="G8" s="62">
        <v>247.97269439999999</v>
      </c>
      <c r="H8" s="62">
        <v>0</v>
      </c>
      <c r="I8" s="62">
        <v>0</v>
      </c>
      <c r="J8" s="62">
        <v>234.17365280000001</v>
      </c>
      <c r="K8" s="62">
        <v>185.0470565</v>
      </c>
      <c r="L8" s="62">
        <v>303.5721944</v>
      </c>
      <c r="M8" s="62">
        <v>390.35836019999999</v>
      </c>
    </row>
    <row r="9" spans="1:13" x14ac:dyDescent="0.25">
      <c r="A9" s="62" t="s">
        <v>287</v>
      </c>
      <c r="B9" s="62">
        <v>121.28948920000001</v>
      </c>
      <c r="C9" s="62">
        <v>83.428779759999998</v>
      </c>
      <c r="D9" s="62">
        <v>79.451787629999998</v>
      </c>
      <c r="E9" s="62">
        <v>71.099263890000003</v>
      </c>
      <c r="F9" s="62">
        <v>91.516008060000004</v>
      </c>
      <c r="G9" s="62">
        <v>116.8002917</v>
      </c>
      <c r="H9" s="62">
        <v>82.226330649999994</v>
      </c>
      <c r="I9" s="62">
        <v>66.450793009999998</v>
      </c>
      <c r="J9" s="62">
        <v>122.467125</v>
      </c>
      <c r="K9" s="62">
        <v>129.04877690000001</v>
      </c>
      <c r="L9" s="62">
        <v>84.599166670000002</v>
      </c>
      <c r="M9" s="62">
        <v>74.252365589999997</v>
      </c>
    </row>
    <row r="10" spans="1:13" x14ac:dyDescent="0.25">
      <c r="A10" s="62" t="s">
        <v>288</v>
      </c>
      <c r="B10" s="62">
        <v>1316</v>
      </c>
      <c r="C10" s="62">
        <v>1288</v>
      </c>
      <c r="D10" s="62">
        <v>2418</v>
      </c>
      <c r="E10" s="62">
        <v>3874</v>
      </c>
      <c r="F10" s="62">
        <v>5312</v>
      </c>
      <c r="G10" s="62">
        <v>5469</v>
      </c>
      <c r="H10" s="62">
        <v>2460</v>
      </c>
      <c r="I10" s="62">
        <v>1367</v>
      </c>
      <c r="J10" s="62">
        <v>1391</v>
      </c>
      <c r="K10" s="62">
        <v>1964</v>
      </c>
      <c r="L10" s="62">
        <v>2217</v>
      </c>
      <c r="M10" s="62">
        <v>1738</v>
      </c>
    </row>
    <row r="11" spans="1:13" x14ac:dyDescent="0.25">
      <c r="A11" s="62" t="s">
        <v>310</v>
      </c>
      <c r="B11" s="62">
        <v>39.200000000000003</v>
      </c>
      <c r="C11" s="62">
        <v>34.6</v>
      </c>
      <c r="D11" s="62">
        <v>82.8</v>
      </c>
      <c r="E11" s="62">
        <v>367.4</v>
      </c>
      <c r="F11" s="62">
        <v>494</v>
      </c>
      <c r="G11" s="62">
        <v>202.9</v>
      </c>
      <c r="H11" s="62">
        <v>40.4</v>
      </c>
      <c r="I11" s="62">
        <v>32.299999999999997</v>
      </c>
      <c r="J11" s="62">
        <v>37.1</v>
      </c>
      <c r="K11" s="62">
        <v>48.7</v>
      </c>
      <c r="L11" s="62">
        <v>52.9</v>
      </c>
      <c r="M11" s="62">
        <v>61.7</v>
      </c>
    </row>
    <row r="12" spans="1:13" x14ac:dyDescent="0.25">
      <c r="A12" s="62" t="s">
        <v>96</v>
      </c>
      <c r="B12" s="62">
        <v>1123</v>
      </c>
      <c r="C12" s="62">
        <v>1024</v>
      </c>
      <c r="D12" s="62">
        <v>2174</v>
      </c>
      <c r="E12" s="62">
        <v>3129</v>
      </c>
      <c r="F12" s="62">
        <v>5205</v>
      </c>
      <c r="G12" s="62">
        <v>3016</v>
      </c>
      <c r="H12" s="62">
        <v>126.7</v>
      </c>
      <c r="I12" s="62">
        <v>93</v>
      </c>
      <c r="J12" s="62">
        <v>243.4</v>
      </c>
      <c r="K12" s="62">
        <v>775.8</v>
      </c>
      <c r="L12" s="62">
        <v>979.8</v>
      </c>
      <c r="M12" s="62">
        <v>1213</v>
      </c>
    </row>
    <row r="13" spans="1:13" x14ac:dyDescent="0.25">
      <c r="A13" s="62" t="s">
        <v>359</v>
      </c>
      <c r="B13" s="62">
        <v>17.9207023956039</v>
      </c>
      <c r="C13" s="62">
        <v>19.037460460109799</v>
      </c>
      <c r="D13" s="62">
        <v>51.460652206698001</v>
      </c>
      <c r="E13" s="62">
        <v>82.711095434135103</v>
      </c>
      <c r="F13" s="62">
        <v>120.504093808208</v>
      </c>
      <c r="G13" s="62">
        <v>69.678985986457207</v>
      </c>
      <c r="H13" s="62">
        <v>26.251612903225801</v>
      </c>
      <c r="I13" s="62">
        <v>23.845161290322601</v>
      </c>
      <c r="J13" s="62">
        <v>21.925256615239899</v>
      </c>
      <c r="K13" s="62">
        <v>16.347817634937101</v>
      </c>
      <c r="L13" s="62">
        <v>17.266204808153699</v>
      </c>
      <c r="M13" s="62">
        <v>15.7107410734012</v>
      </c>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V79"/>
  <sheetViews>
    <sheetView topLeftCell="A57" zoomScale="85" zoomScaleNormal="85" workbookViewId="0">
      <selection activeCell="A2" sqref="A2:O79"/>
    </sheetView>
  </sheetViews>
  <sheetFormatPr defaultRowHeight="15" x14ac:dyDescent="0.25"/>
  <cols>
    <col min="1" max="1" width="10.140625" bestFit="1" customWidth="1"/>
    <col min="3" max="5" width="11.5703125" bestFit="1" customWidth="1"/>
  </cols>
  <sheetData>
    <row r="1" spans="1:22" x14ac:dyDescent="0.25">
      <c r="A1" s="22"/>
      <c r="B1" s="22"/>
      <c r="C1" s="22"/>
      <c r="D1" s="22" t="s">
        <v>19</v>
      </c>
      <c r="E1" s="22" t="s">
        <v>20</v>
      </c>
      <c r="F1" s="22" t="s">
        <v>21</v>
      </c>
      <c r="G1" s="22" t="s">
        <v>22</v>
      </c>
      <c r="H1" s="22" t="s">
        <v>23</v>
      </c>
      <c r="I1" s="22" t="s">
        <v>24</v>
      </c>
      <c r="J1" s="22" t="s">
        <v>25</v>
      </c>
      <c r="K1" s="22" t="s">
        <v>26</v>
      </c>
      <c r="L1" s="22" t="s">
        <v>27</v>
      </c>
      <c r="M1" s="22" t="s">
        <v>28</v>
      </c>
      <c r="N1" s="22" t="s">
        <v>29</v>
      </c>
      <c r="O1" s="22" t="s">
        <v>30</v>
      </c>
      <c r="P1" s="1"/>
      <c r="Q1" s="1"/>
      <c r="R1" s="1"/>
      <c r="S1" s="1"/>
    </row>
    <row r="2" spans="1:22" x14ac:dyDescent="0.25">
      <c r="A2" s="25" t="s">
        <v>0</v>
      </c>
      <c r="B2" s="22" t="s">
        <v>32</v>
      </c>
      <c r="C2" s="22" t="s">
        <v>33</v>
      </c>
      <c r="D2" s="23">
        <v>1</v>
      </c>
      <c r="E2" s="23">
        <v>1</v>
      </c>
      <c r="F2" s="23">
        <v>1</v>
      </c>
      <c r="G2" s="23">
        <v>1</v>
      </c>
      <c r="H2" s="23">
        <v>1</v>
      </c>
      <c r="I2" s="23">
        <v>1</v>
      </c>
      <c r="J2" s="23">
        <v>1</v>
      </c>
      <c r="K2" s="23">
        <v>1</v>
      </c>
      <c r="L2" s="23">
        <v>1</v>
      </c>
      <c r="M2" s="23">
        <v>1</v>
      </c>
      <c r="N2" s="23">
        <v>1</v>
      </c>
      <c r="O2" s="23">
        <v>1</v>
      </c>
      <c r="P2" s="1"/>
      <c r="Q2" s="1"/>
      <c r="R2" s="1"/>
      <c r="S2" s="1"/>
      <c r="T2" s="62"/>
      <c r="U2" s="62"/>
    </row>
    <row r="3" spans="1:22" x14ac:dyDescent="0.25">
      <c r="A3" s="25" t="s">
        <v>1</v>
      </c>
      <c r="B3" s="22" t="s">
        <v>32</v>
      </c>
      <c r="C3" s="22" t="s">
        <v>33</v>
      </c>
      <c r="D3" s="23">
        <v>1</v>
      </c>
      <c r="E3" s="23">
        <v>1</v>
      </c>
      <c r="F3" s="23">
        <v>1</v>
      </c>
      <c r="G3" s="23">
        <v>1</v>
      </c>
      <c r="H3" s="23">
        <v>1</v>
      </c>
      <c r="I3" s="23">
        <v>1</v>
      </c>
      <c r="J3" s="23">
        <v>1</v>
      </c>
      <c r="K3" s="23">
        <v>1</v>
      </c>
      <c r="L3" s="23">
        <v>1</v>
      </c>
      <c r="M3" s="23">
        <v>1</v>
      </c>
      <c r="N3" s="23">
        <v>1</v>
      </c>
      <c r="O3" s="23">
        <v>1</v>
      </c>
      <c r="P3" s="1"/>
      <c r="Q3" s="1"/>
      <c r="R3" s="1"/>
      <c r="S3" s="1"/>
      <c r="T3" s="62"/>
      <c r="U3" s="62"/>
    </row>
    <row r="4" spans="1:22" x14ac:dyDescent="0.25">
      <c r="A4" s="25" t="s">
        <v>2</v>
      </c>
      <c r="B4" s="22" t="s">
        <v>32</v>
      </c>
      <c r="C4" s="22" t="s">
        <v>33</v>
      </c>
      <c r="D4" s="23">
        <v>0</v>
      </c>
      <c r="E4" s="23">
        <v>0</v>
      </c>
      <c r="F4" s="23">
        <v>0</v>
      </c>
      <c r="G4" s="23">
        <v>0</v>
      </c>
      <c r="H4" s="23">
        <v>0</v>
      </c>
      <c r="I4" s="23">
        <v>0</v>
      </c>
      <c r="J4" s="23">
        <v>0</v>
      </c>
      <c r="K4" s="23">
        <v>0</v>
      </c>
      <c r="L4" s="23">
        <v>0</v>
      </c>
      <c r="M4" s="23">
        <v>0</v>
      </c>
      <c r="N4" s="23">
        <v>0</v>
      </c>
      <c r="O4" s="23">
        <v>0</v>
      </c>
      <c r="P4" s="1"/>
      <c r="Q4" s="1"/>
      <c r="R4" s="1"/>
      <c r="S4" s="1"/>
      <c r="T4" s="62"/>
      <c r="U4" s="62"/>
    </row>
    <row r="5" spans="1:22" x14ac:dyDescent="0.25">
      <c r="A5" s="25" t="s">
        <v>0</v>
      </c>
      <c r="B5" s="22" t="s">
        <v>7</v>
      </c>
      <c r="C5" s="22" t="s">
        <v>33</v>
      </c>
      <c r="D5" s="23">
        <v>1</v>
      </c>
      <c r="E5" s="23">
        <v>1</v>
      </c>
      <c r="F5" s="23">
        <v>1</v>
      </c>
      <c r="G5" s="23">
        <v>1</v>
      </c>
      <c r="H5" s="23">
        <v>1</v>
      </c>
      <c r="I5" s="23">
        <v>1</v>
      </c>
      <c r="J5" s="23">
        <v>1</v>
      </c>
      <c r="K5" s="23">
        <v>1</v>
      </c>
      <c r="L5" s="23">
        <v>1</v>
      </c>
      <c r="M5" s="23">
        <v>1</v>
      </c>
      <c r="N5" s="23">
        <v>1</v>
      </c>
      <c r="O5" s="23">
        <v>1</v>
      </c>
      <c r="P5" s="1"/>
      <c r="Q5" s="1"/>
      <c r="R5" s="1"/>
      <c r="S5" s="1"/>
      <c r="T5" s="62"/>
      <c r="U5" s="62"/>
    </row>
    <row r="6" spans="1:22" x14ac:dyDescent="0.25">
      <c r="A6" s="25" t="s">
        <v>1</v>
      </c>
      <c r="B6" s="22" t="s">
        <v>7</v>
      </c>
      <c r="C6" s="22" t="s">
        <v>33</v>
      </c>
      <c r="D6" s="23">
        <v>1</v>
      </c>
      <c r="E6" s="23">
        <v>1</v>
      </c>
      <c r="F6" s="23">
        <v>1</v>
      </c>
      <c r="G6" s="23">
        <v>1</v>
      </c>
      <c r="H6" s="23">
        <v>1</v>
      </c>
      <c r="I6" s="23">
        <v>1</v>
      </c>
      <c r="J6" s="23">
        <v>1</v>
      </c>
      <c r="K6" s="23">
        <v>1</v>
      </c>
      <c r="L6" s="23">
        <v>1</v>
      </c>
      <c r="M6" s="23">
        <v>1</v>
      </c>
      <c r="N6" s="23">
        <v>1</v>
      </c>
      <c r="O6" s="23">
        <v>1</v>
      </c>
      <c r="P6" s="1"/>
      <c r="Q6" s="1"/>
      <c r="R6" s="1"/>
      <c r="S6" s="1"/>
      <c r="T6" s="62"/>
      <c r="U6" s="62"/>
    </row>
    <row r="7" spans="1:22" x14ac:dyDescent="0.25">
      <c r="A7" s="25" t="s">
        <v>2</v>
      </c>
      <c r="B7" s="22" t="s">
        <v>7</v>
      </c>
      <c r="C7" s="22" t="s">
        <v>33</v>
      </c>
      <c r="D7" s="23">
        <v>0</v>
      </c>
      <c r="E7" s="23">
        <v>0</v>
      </c>
      <c r="F7" s="23">
        <v>0</v>
      </c>
      <c r="G7" s="23">
        <v>0</v>
      </c>
      <c r="H7" s="23">
        <v>0</v>
      </c>
      <c r="I7" s="23">
        <v>0</v>
      </c>
      <c r="J7" s="23">
        <v>0</v>
      </c>
      <c r="K7" s="23">
        <v>0</v>
      </c>
      <c r="L7" s="23">
        <v>0</v>
      </c>
      <c r="M7" s="23">
        <v>0</v>
      </c>
      <c r="N7" s="23">
        <v>0</v>
      </c>
      <c r="O7" s="23">
        <v>0</v>
      </c>
      <c r="P7" s="1"/>
      <c r="Q7" s="1"/>
      <c r="R7" s="1"/>
      <c r="S7" s="1"/>
      <c r="T7" s="62"/>
      <c r="U7" s="62"/>
    </row>
    <row r="8" spans="1:22" x14ac:dyDescent="0.25">
      <c r="A8" s="25" t="s">
        <v>0</v>
      </c>
      <c r="B8" s="22" t="s">
        <v>33</v>
      </c>
      <c r="C8" s="22" t="s">
        <v>8</v>
      </c>
      <c r="D8" s="23">
        <v>1</v>
      </c>
      <c r="E8" s="23">
        <v>1</v>
      </c>
      <c r="F8" s="23">
        <v>1</v>
      </c>
      <c r="G8" s="23">
        <v>1</v>
      </c>
      <c r="H8" s="23">
        <v>1</v>
      </c>
      <c r="I8" s="23">
        <v>1</v>
      </c>
      <c r="J8" s="23">
        <v>1</v>
      </c>
      <c r="K8" s="23">
        <v>1</v>
      </c>
      <c r="L8" s="23">
        <v>1</v>
      </c>
      <c r="M8" s="23">
        <v>1</v>
      </c>
      <c r="N8" s="23">
        <v>1</v>
      </c>
      <c r="O8" s="23">
        <v>1</v>
      </c>
      <c r="P8" s="1"/>
      <c r="Q8" s="1"/>
      <c r="R8" s="1"/>
      <c r="S8" s="1"/>
      <c r="U8" s="62"/>
      <c r="V8" s="62"/>
    </row>
    <row r="9" spans="1:22" x14ac:dyDescent="0.25">
      <c r="A9" s="25" t="s">
        <v>1</v>
      </c>
      <c r="B9" s="22" t="s">
        <v>33</v>
      </c>
      <c r="C9" s="22" t="s">
        <v>8</v>
      </c>
      <c r="D9" s="23">
        <v>1</v>
      </c>
      <c r="E9" s="23">
        <v>1</v>
      </c>
      <c r="F9" s="23">
        <v>1</v>
      </c>
      <c r="G9" s="23">
        <v>1</v>
      </c>
      <c r="H9" s="23">
        <v>1</v>
      </c>
      <c r="I9" s="23">
        <v>1</v>
      </c>
      <c r="J9" s="23">
        <v>1</v>
      </c>
      <c r="K9" s="23">
        <v>1</v>
      </c>
      <c r="L9" s="23">
        <v>1</v>
      </c>
      <c r="M9" s="23">
        <v>1</v>
      </c>
      <c r="N9" s="23">
        <v>1</v>
      </c>
      <c r="O9" s="23">
        <v>1</v>
      </c>
      <c r="P9" s="1"/>
      <c r="Q9" s="1"/>
      <c r="R9" s="1"/>
      <c r="S9" s="1"/>
      <c r="U9" s="62"/>
      <c r="V9" s="62"/>
    </row>
    <row r="10" spans="1:22" ht="15.75" customHeight="1" x14ac:dyDescent="0.25">
      <c r="A10" s="25" t="s">
        <v>2</v>
      </c>
      <c r="B10" s="22" t="s">
        <v>33</v>
      </c>
      <c r="C10" s="22" t="s">
        <v>8</v>
      </c>
      <c r="D10" s="23">
        <v>0</v>
      </c>
      <c r="E10" s="23">
        <v>0</v>
      </c>
      <c r="F10" s="23">
        <v>0</v>
      </c>
      <c r="G10" s="23">
        <v>0</v>
      </c>
      <c r="H10" s="23">
        <v>0</v>
      </c>
      <c r="I10" s="23">
        <v>0</v>
      </c>
      <c r="J10" s="23">
        <v>0</v>
      </c>
      <c r="K10" s="23">
        <v>0</v>
      </c>
      <c r="L10" s="23">
        <v>0</v>
      </c>
      <c r="M10" s="23">
        <v>0</v>
      </c>
      <c r="N10" s="23">
        <v>0</v>
      </c>
      <c r="O10" s="23">
        <v>0</v>
      </c>
      <c r="P10" s="1"/>
      <c r="Q10" s="1"/>
      <c r="R10" s="1"/>
      <c r="S10" s="1"/>
      <c r="U10" s="62"/>
      <c r="V10" s="62"/>
    </row>
    <row r="11" spans="1:22" x14ac:dyDescent="0.25">
      <c r="A11" s="25" t="s">
        <v>0</v>
      </c>
      <c r="B11" s="22" t="s">
        <v>46</v>
      </c>
      <c r="C11" s="22" t="s">
        <v>48</v>
      </c>
      <c r="D11" s="23">
        <v>0</v>
      </c>
      <c r="E11" s="23">
        <v>0</v>
      </c>
      <c r="F11" s="23">
        <v>0</v>
      </c>
      <c r="G11" s="23">
        <v>0</v>
      </c>
      <c r="H11" s="23">
        <v>0</v>
      </c>
      <c r="I11" s="23">
        <v>0</v>
      </c>
      <c r="J11" s="23">
        <v>0</v>
      </c>
      <c r="K11" s="23">
        <v>0</v>
      </c>
      <c r="L11" s="23">
        <v>0</v>
      </c>
      <c r="M11" s="23">
        <v>0</v>
      </c>
      <c r="N11" s="23">
        <v>0</v>
      </c>
      <c r="O11" s="23">
        <v>0</v>
      </c>
      <c r="P11" s="1"/>
      <c r="Q11" s="1"/>
      <c r="R11" s="1"/>
      <c r="S11" s="1"/>
      <c r="U11" s="62"/>
      <c r="V11" s="62"/>
    </row>
    <row r="12" spans="1:22" x14ac:dyDescent="0.25">
      <c r="A12" s="25" t="s">
        <v>1</v>
      </c>
      <c r="B12" s="22" t="s">
        <v>46</v>
      </c>
      <c r="C12" s="22" t="s">
        <v>48</v>
      </c>
      <c r="D12" s="23">
        <v>0</v>
      </c>
      <c r="E12" s="23">
        <v>0</v>
      </c>
      <c r="F12" s="23">
        <v>0</v>
      </c>
      <c r="G12" s="23">
        <v>0</v>
      </c>
      <c r="H12" s="23">
        <v>0</v>
      </c>
      <c r="I12" s="23">
        <v>0</v>
      </c>
      <c r="J12" s="23">
        <v>0</v>
      </c>
      <c r="K12" s="23">
        <v>0</v>
      </c>
      <c r="L12" s="23">
        <v>0</v>
      </c>
      <c r="M12" s="23">
        <v>0</v>
      </c>
      <c r="N12" s="23">
        <v>0</v>
      </c>
      <c r="O12" s="23">
        <v>0</v>
      </c>
      <c r="P12" s="1"/>
      <c r="Q12" s="1"/>
      <c r="R12" s="1"/>
      <c r="S12" s="1"/>
      <c r="U12" s="62"/>
      <c r="V12" s="62"/>
    </row>
    <row r="13" spans="1:22" x14ac:dyDescent="0.25">
      <c r="A13" s="25" t="s">
        <v>2</v>
      </c>
      <c r="B13" s="22" t="s">
        <v>46</v>
      </c>
      <c r="C13" s="22" t="s">
        <v>48</v>
      </c>
      <c r="D13" s="23">
        <v>1</v>
      </c>
      <c r="E13" s="23">
        <v>1</v>
      </c>
      <c r="F13" s="23">
        <v>1</v>
      </c>
      <c r="G13" s="23">
        <v>1</v>
      </c>
      <c r="H13" s="23">
        <v>1</v>
      </c>
      <c r="I13" s="23">
        <v>1</v>
      </c>
      <c r="J13" s="23">
        <v>1</v>
      </c>
      <c r="K13" s="23">
        <v>1</v>
      </c>
      <c r="L13" s="23">
        <v>1</v>
      </c>
      <c r="M13" s="23">
        <v>1</v>
      </c>
      <c r="N13" s="23">
        <v>1</v>
      </c>
      <c r="O13" s="23">
        <v>1</v>
      </c>
      <c r="P13" s="1"/>
      <c r="Q13" s="1"/>
      <c r="R13" s="1"/>
      <c r="U13" s="62"/>
      <c r="V13" s="62"/>
    </row>
    <row r="14" spans="1:22" x14ac:dyDescent="0.25">
      <c r="A14" s="25" t="s">
        <v>0</v>
      </c>
      <c r="B14" s="22" t="s">
        <v>8</v>
      </c>
      <c r="C14" s="22" t="s">
        <v>34</v>
      </c>
      <c r="D14" s="23">
        <v>1</v>
      </c>
      <c r="E14" s="23">
        <v>1</v>
      </c>
      <c r="F14" s="23">
        <v>1</v>
      </c>
      <c r="G14" s="23">
        <v>1</v>
      </c>
      <c r="H14" s="23">
        <v>1</v>
      </c>
      <c r="I14" s="23">
        <v>1</v>
      </c>
      <c r="J14" s="23">
        <v>1</v>
      </c>
      <c r="K14" s="23">
        <v>1</v>
      </c>
      <c r="L14" s="23">
        <v>1</v>
      </c>
      <c r="M14" s="23">
        <v>1</v>
      </c>
      <c r="N14" s="23">
        <v>1</v>
      </c>
      <c r="O14" s="23">
        <v>1</v>
      </c>
      <c r="T14" s="62"/>
      <c r="U14" s="62"/>
    </row>
    <row r="15" spans="1:22" x14ac:dyDescent="0.25">
      <c r="A15" s="25" t="s">
        <v>1</v>
      </c>
      <c r="B15" s="22" t="s">
        <v>8</v>
      </c>
      <c r="C15" s="22" t="s">
        <v>34</v>
      </c>
      <c r="D15" s="23">
        <v>1</v>
      </c>
      <c r="E15" s="23">
        <v>1</v>
      </c>
      <c r="F15" s="23">
        <v>1</v>
      </c>
      <c r="G15" s="23">
        <v>1</v>
      </c>
      <c r="H15" s="23">
        <v>1</v>
      </c>
      <c r="I15" s="23">
        <v>1</v>
      </c>
      <c r="J15" s="23">
        <v>1</v>
      </c>
      <c r="K15" s="23">
        <v>1</v>
      </c>
      <c r="L15" s="23">
        <v>1</v>
      </c>
      <c r="M15" s="23">
        <v>1</v>
      </c>
      <c r="N15" s="23">
        <v>1</v>
      </c>
      <c r="O15" s="23">
        <v>1</v>
      </c>
      <c r="T15" s="62"/>
      <c r="U15" s="62"/>
    </row>
    <row r="16" spans="1:22" x14ac:dyDescent="0.25">
      <c r="A16" s="25" t="s">
        <v>2</v>
      </c>
      <c r="B16" s="22" t="s">
        <v>8</v>
      </c>
      <c r="C16" s="22" t="s">
        <v>34</v>
      </c>
      <c r="D16" s="23">
        <v>0</v>
      </c>
      <c r="E16" s="23">
        <v>0</v>
      </c>
      <c r="F16" s="23">
        <v>0</v>
      </c>
      <c r="G16" s="23">
        <v>0</v>
      </c>
      <c r="H16" s="23">
        <v>0</v>
      </c>
      <c r="I16" s="23">
        <v>0</v>
      </c>
      <c r="J16" s="23">
        <v>0</v>
      </c>
      <c r="K16" s="23">
        <v>0</v>
      </c>
      <c r="L16" s="23">
        <v>0</v>
      </c>
      <c r="M16" s="23">
        <v>0</v>
      </c>
      <c r="N16" s="23">
        <v>0</v>
      </c>
      <c r="O16" s="23">
        <v>0</v>
      </c>
    </row>
    <row r="17" spans="1:15" x14ac:dyDescent="0.25">
      <c r="A17" s="25" t="s">
        <v>0</v>
      </c>
      <c r="B17" s="22" t="s">
        <v>34</v>
      </c>
      <c r="C17" s="22" t="s">
        <v>36</v>
      </c>
      <c r="D17" s="23">
        <v>1</v>
      </c>
      <c r="E17" s="23">
        <v>1</v>
      </c>
      <c r="F17" s="23">
        <v>1</v>
      </c>
      <c r="G17" s="23">
        <v>1</v>
      </c>
      <c r="H17" s="23">
        <v>1</v>
      </c>
      <c r="I17" s="23">
        <v>1</v>
      </c>
      <c r="J17" s="23">
        <v>1</v>
      </c>
      <c r="K17" s="23">
        <v>1</v>
      </c>
      <c r="L17" s="23">
        <v>1</v>
      </c>
      <c r="M17" s="23">
        <v>1</v>
      </c>
      <c r="N17" s="23">
        <v>1</v>
      </c>
      <c r="O17" s="23">
        <v>1</v>
      </c>
    </row>
    <row r="18" spans="1:15" x14ac:dyDescent="0.25">
      <c r="A18" s="25" t="s">
        <v>1</v>
      </c>
      <c r="B18" s="22" t="s">
        <v>34</v>
      </c>
      <c r="C18" s="22" t="s">
        <v>36</v>
      </c>
      <c r="D18" s="23">
        <v>1</v>
      </c>
      <c r="E18" s="23">
        <v>1</v>
      </c>
      <c r="F18" s="23">
        <v>1</v>
      </c>
      <c r="G18" s="23">
        <v>1</v>
      </c>
      <c r="H18" s="23">
        <v>1</v>
      </c>
      <c r="I18" s="23">
        <v>1</v>
      </c>
      <c r="J18" s="23">
        <v>1</v>
      </c>
      <c r="K18" s="23">
        <v>1</v>
      </c>
      <c r="L18" s="23">
        <v>1</v>
      </c>
      <c r="M18" s="23">
        <v>1</v>
      </c>
      <c r="N18" s="23">
        <v>1</v>
      </c>
      <c r="O18" s="23">
        <v>1</v>
      </c>
    </row>
    <row r="19" spans="1:15" x14ac:dyDescent="0.25">
      <c r="A19" s="25" t="s">
        <v>2</v>
      </c>
      <c r="B19" s="22" t="s">
        <v>34</v>
      </c>
      <c r="C19" s="22" t="s">
        <v>36</v>
      </c>
      <c r="D19" s="23">
        <v>0</v>
      </c>
      <c r="E19" s="23">
        <v>0</v>
      </c>
      <c r="F19" s="23">
        <v>0</v>
      </c>
      <c r="G19" s="23">
        <v>0</v>
      </c>
      <c r="H19" s="23">
        <v>0</v>
      </c>
      <c r="I19" s="23">
        <v>0</v>
      </c>
      <c r="J19" s="23">
        <v>0</v>
      </c>
      <c r="K19" s="23">
        <v>0</v>
      </c>
      <c r="L19" s="23">
        <v>0</v>
      </c>
      <c r="M19" s="23">
        <v>0</v>
      </c>
      <c r="N19" s="23">
        <v>0</v>
      </c>
      <c r="O19" s="23">
        <v>0</v>
      </c>
    </row>
    <row r="20" spans="1:15" x14ac:dyDescent="0.25">
      <c r="A20" s="25" t="s">
        <v>0</v>
      </c>
      <c r="B20" t="s">
        <v>36</v>
      </c>
      <c r="C20" t="s">
        <v>39</v>
      </c>
      <c r="D20" s="23">
        <v>1</v>
      </c>
      <c r="E20" s="23">
        <v>1</v>
      </c>
      <c r="F20" s="23">
        <v>1</v>
      </c>
      <c r="G20" s="23">
        <v>1</v>
      </c>
      <c r="H20" s="23">
        <v>1</v>
      </c>
      <c r="I20" s="23">
        <v>1</v>
      </c>
      <c r="J20" s="23">
        <v>1</v>
      </c>
      <c r="K20" s="23">
        <v>1</v>
      </c>
      <c r="L20" s="23">
        <v>1</v>
      </c>
      <c r="M20" s="23">
        <v>1</v>
      </c>
      <c r="N20" s="23">
        <v>1</v>
      </c>
      <c r="O20" s="23">
        <v>1</v>
      </c>
    </row>
    <row r="21" spans="1:15" x14ac:dyDescent="0.25">
      <c r="A21" s="25" t="s">
        <v>1</v>
      </c>
      <c r="B21" s="22" t="s">
        <v>36</v>
      </c>
      <c r="C21" s="22" t="s">
        <v>39</v>
      </c>
      <c r="D21" s="23">
        <v>1</v>
      </c>
      <c r="E21" s="23">
        <v>1</v>
      </c>
      <c r="F21" s="23">
        <v>1</v>
      </c>
      <c r="G21" s="23">
        <v>1</v>
      </c>
      <c r="H21" s="23">
        <v>1</v>
      </c>
      <c r="I21" s="23">
        <v>1</v>
      </c>
      <c r="J21" s="23">
        <v>1</v>
      </c>
      <c r="K21" s="23">
        <v>1</v>
      </c>
      <c r="L21" s="23">
        <v>1</v>
      </c>
      <c r="M21" s="23">
        <v>1</v>
      </c>
      <c r="N21" s="23">
        <v>1</v>
      </c>
      <c r="O21" s="23">
        <v>1</v>
      </c>
    </row>
    <row r="22" spans="1:15" x14ac:dyDescent="0.25">
      <c r="A22" s="25" t="s">
        <v>2</v>
      </c>
      <c r="B22" s="22" t="s">
        <v>36</v>
      </c>
      <c r="C22" s="22" t="s">
        <v>39</v>
      </c>
      <c r="D22" s="23">
        <v>0</v>
      </c>
      <c r="E22" s="23">
        <v>0</v>
      </c>
      <c r="F22" s="23">
        <v>0</v>
      </c>
      <c r="G22" s="23">
        <v>0</v>
      </c>
      <c r="H22" s="23">
        <v>0</v>
      </c>
      <c r="I22" s="23">
        <v>0</v>
      </c>
      <c r="J22" s="23">
        <v>0</v>
      </c>
      <c r="K22" s="23">
        <v>0</v>
      </c>
      <c r="L22" s="23">
        <v>0</v>
      </c>
      <c r="M22" s="23">
        <v>0</v>
      </c>
      <c r="N22" s="23">
        <v>0</v>
      </c>
      <c r="O22" s="23">
        <v>0</v>
      </c>
    </row>
    <row r="23" spans="1:15" x14ac:dyDescent="0.25">
      <c r="A23" s="25" t="s">
        <v>0</v>
      </c>
      <c r="B23" s="22" t="s">
        <v>39</v>
      </c>
      <c r="C23" s="22" t="s">
        <v>41</v>
      </c>
      <c r="D23" s="23">
        <v>1</v>
      </c>
      <c r="E23" s="23">
        <v>1</v>
      </c>
      <c r="F23" s="23">
        <v>1</v>
      </c>
      <c r="G23" s="23">
        <v>1</v>
      </c>
      <c r="H23" s="23">
        <v>1</v>
      </c>
      <c r="I23" s="23">
        <v>1</v>
      </c>
      <c r="J23" s="23">
        <v>1</v>
      </c>
      <c r="K23" s="23">
        <v>1</v>
      </c>
      <c r="L23" s="23">
        <v>1</v>
      </c>
      <c r="M23" s="23">
        <v>1</v>
      </c>
      <c r="N23" s="23">
        <v>1</v>
      </c>
      <c r="O23" s="23">
        <v>1</v>
      </c>
    </row>
    <row r="24" spans="1:15" x14ac:dyDescent="0.25">
      <c r="A24" s="25" t="s">
        <v>1</v>
      </c>
      <c r="B24" s="22" t="s">
        <v>39</v>
      </c>
      <c r="C24" s="22" t="s">
        <v>41</v>
      </c>
      <c r="D24" s="23">
        <v>1</v>
      </c>
      <c r="E24" s="23">
        <v>1</v>
      </c>
      <c r="F24" s="23">
        <v>1</v>
      </c>
      <c r="G24" s="23">
        <v>1</v>
      </c>
      <c r="H24" s="23">
        <v>1</v>
      </c>
      <c r="I24" s="23">
        <v>1</v>
      </c>
      <c r="J24" s="23">
        <v>1</v>
      </c>
      <c r="K24" s="23">
        <v>1</v>
      </c>
      <c r="L24" s="23">
        <v>1</v>
      </c>
      <c r="M24" s="23">
        <v>1</v>
      </c>
      <c r="N24" s="23">
        <v>1</v>
      </c>
      <c r="O24" s="23">
        <v>1</v>
      </c>
    </row>
    <row r="25" spans="1:15" x14ac:dyDescent="0.25">
      <c r="A25" s="25" t="s">
        <v>2</v>
      </c>
      <c r="B25" s="22" t="s">
        <v>39</v>
      </c>
      <c r="C25" s="22" t="s">
        <v>41</v>
      </c>
      <c r="D25" s="23">
        <v>0</v>
      </c>
      <c r="E25" s="23">
        <v>0</v>
      </c>
      <c r="F25" s="23">
        <v>0</v>
      </c>
      <c r="G25" s="23">
        <v>0</v>
      </c>
      <c r="H25" s="23">
        <v>0</v>
      </c>
      <c r="I25" s="23">
        <v>0</v>
      </c>
      <c r="J25" s="23">
        <v>0</v>
      </c>
      <c r="K25" s="23">
        <v>0</v>
      </c>
      <c r="L25" s="23">
        <v>0</v>
      </c>
      <c r="M25" s="23">
        <v>0</v>
      </c>
      <c r="N25" s="23">
        <v>0</v>
      </c>
      <c r="O25" s="23">
        <v>0</v>
      </c>
    </row>
    <row r="26" spans="1:15" x14ac:dyDescent="0.25">
      <c r="A26" s="25" t="s">
        <v>0</v>
      </c>
      <c r="B26" s="22" t="s">
        <v>41</v>
      </c>
      <c r="C26" s="22" t="s">
        <v>44</v>
      </c>
      <c r="D26" s="23">
        <v>1</v>
      </c>
      <c r="E26" s="23">
        <v>1</v>
      </c>
      <c r="F26" s="23">
        <v>1</v>
      </c>
      <c r="G26" s="23">
        <v>1</v>
      </c>
      <c r="H26" s="23">
        <v>1</v>
      </c>
      <c r="I26" s="23">
        <v>1</v>
      </c>
      <c r="J26" s="23">
        <v>1</v>
      </c>
      <c r="K26" s="23">
        <v>1</v>
      </c>
      <c r="L26" s="23">
        <v>1</v>
      </c>
      <c r="M26" s="23">
        <v>1</v>
      </c>
      <c r="N26" s="23">
        <v>1</v>
      </c>
      <c r="O26" s="23">
        <v>1</v>
      </c>
    </row>
    <row r="27" spans="1:15" x14ac:dyDescent="0.25">
      <c r="A27" s="25" t="s">
        <v>1</v>
      </c>
      <c r="B27" s="22" t="s">
        <v>41</v>
      </c>
      <c r="C27" s="22" t="s">
        <v>44</v>
      </c>
      <c r="D27" s="23">
        <v>1</v>
      </c>
      <c r="E27" s="23">
        <v>1</v>
      </c>
      <c r="F27" s="23">
        <v>1</v>
      </c>
      <c r="G27" s="23">
        <v>1</v>
      </c>
      <c r="H27" s="23">
        <v>1</v>
      </c>
      <c r="I27" s="23">
        <v>1</v>
      </c>
      <c r="J27" s="23">
        <v>1</v>
      </c>
      <c r="K27" s="23">
        <v>1</v>
      </c>
      <c r="L27" s="23">
        <v>1</v>
      </c>
      <c r="M27" s="23">
        <v>1</v>
      </c>
      <c r="N27" s="23">
        <v>1</v>
      </c>
      <c r="O27" s="23">
        <v>1</v>
      </c>
    </row>
    <row r="28" spans="1:15" x14ac:dyDescent="0.25">
      <c r="A28" s="25" t="s">
        <v>2</v>
      </c>
      <c r="B28" s="22" t="s">
        <v>41</v>
      </c>
      <c r="C28" s="22" t="s">
        <v>44</v>
      </c>
      <c r="D28" s="23">
        <v>0</v>
      </c>
      <c r="E28" s="23">
        <v>0</v>
      </c>
      <c r="F28" s="23">
        <v>0</v>
      </c>
      <c r="G28" s="23">
        <v>0</v>
      </c>
      <c r="H28" s="23">
        <v>0</v>
      </c>
      <c r="I28" s="23">
        <v>0</v>
      </c>
      <c r="J28" s="23">
        <v>0</v>
      </c>
      <c r="K28" s="23">
        <v>0</v>
      </c>
      <c r="L28" s="23">
        <v>0</v>
      </c>
      <c r="M28" s="23">
        <v>0</v>
      </c>
      <c r="N28" s="23">
        <v>0</v>
      </c>
      <c r="O28" s="23">
        <v>0</v>
      </c>
    </row>
    <row r="29" spans="1:15" x14ac:dyDescent="0.25">
      <c r="A29" s="25" t="s">
        <v>0</v>
      </c>
      <c r="B29" s="22" t="s">
        <v>44</v>
      </c>
      <c r="C29" s="22" t="s">
        <v>9</v>
      </c>
      <c r="D29" s="23">
        <v>1</v>
      </c>
      <c r="E29" s="23">
        <v>1</v>
      </c>
      <c r="F29" s="23">
        <v>1</v>
      </c>
      <c r="G29" s="23">
        <v>1</v>
      </c>
      <c r="H29" s="23">
        <v>1</v>
      </c>
      <c r="I29" s="23">
        <v>1</v>
      </c>
      <c r="J29" s="23">
        <v>1</v>
      </c>
      <c r="K29" s="23">
        <v>1</v>
      </c>
      <c r="L29" s="23">
        <v>1</v>
      </c>
      <c r="M29" s="23">
        <v>1</v>
      </c>
      <c r="N29" s="23">
        <v>1</v>
      </c>
      <c r="O29" s="23">
        <v>1</v>
      </c>
    </row>
    <row r="30" spans="1:15" x14ac:dyDescent="0.25">
      <c r="A30" s="25" t="s">
        <v>1</v>
      </c>
      <c r="B30" s="22" t="s">
        <v>44</v>
      </c>
      <c r="C30" s="22" t="s">
        <v>9</v>
      </c>
      <c r="D30" s="23">
        <v>1</v>
      </c>
      <c r="E30" s="23">
        <v>1</v>
      </c>
      <c r="F30" s="23">
        <v>1</v>
      </c>
      <c r="G30" s="23">
        <v>1</v>
      </c>
      <c r="H30" s="23">
        <v>1</v>
      </c>
      <c r="I30" s="23">
        <v>1</v>
      </c>
      <c r="J30" s="23">
        <v>1</v>
      </c>
      <c r="K30" s="23">
        <v>1</v>
      </c>
      <c r="L30" s="23">
        <v>1</v>
      </c>
      <c r="M30" s="23">
        <v>1</v>
      </c>
      <c r="N30" s="23">
        <v>1</v>
      </c>
      <c r="O30" s="23">
        <v>1</v>
      </c>
    </row>
    <row r="31" spans="1:15" x14ac:dyDescent="0.25">
      <c r="A31" s="25" t="s">
        <v>2</v>
      </c>
      <c r="B31" s="22" t="s">
        <v>44</v>
      </c>
      <c r="C31" s="22" t="s">
        <v>9</v>
      </c>
      <c r="D31" s="23">
        <v>0</v>
      </c>
      <c r="E31" s="23">
        <v>0</v>
      </c>
      <c r="F31" s="23">
        <v>0</v>
      </c>
      <c r="G31" s="23">
        <v>0</v>
      </c>
      <c r="H31" s="23">
        <v>0</v>
      </c>
      <c r="I31" s="23">
        <v>0</v>
      </c>
      <c r="J31" s="23">
        <v>0</v>
      </c>
      <c r="K31" s="23">
        <v>0</v>
      </c>
      <c r="L31" s="23">
        <v>0</v>
      </c>
      <c r="M31" s="23">
        <v>0</v>
      </c>
      <c r="N31" s="23">
        <v>0</v>
      </c>
      <c r="O31" s="23">
        <v>0</v>
      </c>
    </row>
    <row r="32" spans="1:15" x14ac:dyDescent="0.25">
      <c r="A32" s="25" t="s">
        <v>0</v>
      </c>
      <c r="B32" s="22" t="s">
        <v>45</v>
      </c>
      <c r="C32" s="22" t="s">
        <v>9</v>
      </c>
      <c r="D32" s="23">
        <v>1</v>
      </c>
      <c r="E32" s="23">
        <v>1</v>
      </c>
      <c r="F32" s="23">
        <v>1</v>
      </c>
      <c r="G32" s="23">
        <v>1</v>
      </c>
      <c r="H32" s="23">
        <v>1</v>
      </c>
      <c r="I32" s="23">
        <v>1</v>
      </c>
      <c r="J32" s="23">
        <v>1</v>
      </c>
      <c r="K32" s="23">
        <v>1</v>
      </c>
      <c r="L32" s="23">
        <v>1</v>
      </c>
      <c r="M32" s="23">
        <v>1</v>
      </c>
      <c r="N32" s="23">
        <v>1</v>
      </c>
      <c r="O32" s="23">
        <v>1</v>
      </c>
    </row>
    <row r="33" spans="1:15" x14ac:dyDescent="0.25">
      <c r="A33" s="25" t="s">
        <v>1</v>
      </c>
      <c r="B33" s="22" t="s">
        <v>45</v>
      </c>
      <c r="C33" s="22" t="s">
        <v>9</v>
      </c>
      <c r="D33" s="23">
        <v>1</v>
      </c>
      <c r="E33" s="23">
        <v>1</v>
      </c>
      <c r="F33" s="23">
        <v>1</v>
      </c>
      <c r="G33" s="23">
        <v>1</v>
      </c>
      <c r="H33" s="23">
        <v>1</v>
      </c>
      <c r="I33" s="23">
        <v>1</v>
      </c>
      <c r="J33" s="23">
        <v>1</v>
      </c>
      <c r="K33" s="23">
        <v>1</v>
      </c>
      <c r="L33" s="23">
        <v>1</v>
      </c>
      <c r="M33" s="23">
        <v>1</v>
      </c>
      <c r="N33" s="23">
        <v>1</v>
      </c>
      <c r="O33" s="23">
        <v>1</v>
      </c>
    </row>
    <row r="34" spans="1:15" x14ac:dyDescent="0.25">
      <c r="A34" s="25" t="s">
        <v>2</v>
      </c>
      <c r="B34" s="22" t="s">
        <v>45</v>
      </c>
      <c r="C34" s="22" t="s">
        <v>9</v>
      </c>
      <c r="D34" s="23">
        <v>0</v>
      </c>
      <c r="E34" s="23">
        <v>0</v>
      </c>
      <c r="F34" s="23">
        <v>0</v>
      </c>
      <c r="G34" s="23">
        <v>0</v>
      </c>
      <c r="H34" s="23">
        <v>0</v>
      </c>
      <c r="I34" s="23">
        <v>0</v>
      </c>
      <c r="J34" s="23">
        <v>0</v>
      </c>
      <c r="K34" s="23">
        <v>0</v>
      </c>
      <c r="L34" s="23">
        <v>0</v>
      </c>
      <c r="M34" s="23">
        <v>0</v>
      </c>
      <c r="N34" s="23">
        <v>0</v>
      </c>
      <c r="O34" s="23">
        <v>0</v>
      </c>
    </row>
    <row r="35" spans="1:15" x14ac:dyDescent="0.25">
      <c r="A35" s="25" t="s">
        <v>0</v>
      </c>
      <c r="B35" s="22" t="s">
        <v>9</v>
      </c>
      <c r="C35" s="22" t="s">
        <v>46</v>
      </c>
      <c r="D35" s="23">
        <v>1</v>
      </c>
      <c r="E35" s="23">
        <v>1</v>
      </c>
      <c r="F35" s="23">
        <v>1</v>
      </c>
      <c r="G35" s="23">
        <v>1</v>
      </c>
      <c r="H35" s="23">
        <v>1</v>
      </c>
      <c r="I35" s="23">
        <v>1</v>
      </c>
      <c r="J35" s="23">
        <v>1</v>
      </c>
      <c r="K35" s="23">
        <v>1</v>
      </c>
      <c r="L35" s="23">
        <v>1</v>
      </c>
      <c r="M35" s="23">
        <v>1</v>
      </c>
      <c r="N35" s="23">
        <v>1</v>
      </c>
      <c r="O35" s="23">
        <v>1</v>
      </c>
    </row>
    <row r="36" spans="1:15" x14ac:dyDescent="0.25">
      <c r="A36" s="25" t="s">
        <v>1</v>
      </c>
      <c r="B36" s="22" t="s">
        <v>9</v>
      </c>
      <c r="C36" s="22" t="s">
        <v>46</v>
      </c>
      <c r="D36" s="23">
        <v>1</v>
      </c>
      <c r="E36" s="23">
        <v>1</v>
      </c>
      <c r="F36" s="23">
        <v>1</v>
      </c>
      <c r="G36" s="23">
        <v>1</v>
      </c>
      <c r="H36" s="23">
        <v>1</v>
      </c>
      <c r="I36" s="23">
        <v>1</v>
      </c>
      <c r="J36" s="23">
        <v>1</v>
      </c>
      <c r="K36" s="23">
        <v>1</v>
      </c>
      <c r="L36" s="23">
        <v>1</v>
      </c>
      <c r="M36" s="23">
        <v>1</v>
      </c>
      <c r="N36" s="23">
        <v>1</v>
      </c>
      <c r="O36" s="23">
        <v>1</v>
      </c>
    </row>
    <row r="37" spans="1:15" x14ac:dyDescent="0.25">
      <c r="A37" s="25" t="s">
        <v>2</v>
      </c>
      <c r="B37" s="22" t="s">
        <v>9</v>
      </c>
      <c r="C37" s="22" t="s">
        <v>46</v>
      </c>
      <c r="D37" s="23">
        <v>0</v>
      </c>
      <c r="E37" s="23">
        <v>0</v>
      </c>
      <c r="F37" s="23">
        <v>0</v>
      </c>
      <c r="G37" s="23">
        <v>0</v>
      </c>
      <c r="H37" s="23">
        <v>0</v>
      </c>
      <c r="I37" s="23">
        <v>0</v>
      </c>
      <c r="J37" s="23">
        <v>0</v>
      </c>
      <c r="K37" s="23">
        <v>0</v>
      </c>
      <c r="L37" s="23">
        <v>0</v>
      </c>
      <c r="M37" s="23">
        <v>0</v>
      </c>
      <c r="N37" s="23">
        <v>0</v>
      </c>
      <c r="O37" s="23">
        <v>0</v>
      </c>
    </row>
    <row r="38" spans="1:15" x14ac:dyDescent="0.25">
      <c r="A38" s="25" t="s">
        <v>0</v>
      </c>
      <c r="B38" s="22" t="s">
        <v>55</v>
      </c>
      <c r="C38" s="22" t="s">
        <v>54</v>
      </c>
      <c r="D38" s="23">
        <v>1</v>
      </c>
      <c r="E38" s="23">
        <v>1</v>
      </c>
      <c r="F38" s="23">
        <v>1</v>
      </c>
      <c r="G38" s="23">
        <v>1</v>
      </c>
      <c r="H38" s="23">
        <v>1</v>
      </c>
      <c r="I38" s="23">
        <v>1</v>
      </c>
      <c r="J38" s="23">
        <v>1</v>
      </c>
      <c r="K38" s="23">
        <v>1</v>
      </c>
      <c r="L38" s="23">
        <v>1</v>
      </c>
      <c r="M38" s="23">
        <v>1</v>
      </c>
      <c r="N38" s="23">
        <v>1</v>
      </c>
      <c r="O38" s="23">
        <v>1</v>
      </c>
    </row>
    <row r="39" spans="1:15" x14ac:dyDescent="0.25">
      <c r="A39" s="25" t="s">
        <v>1</v>
      </c>
      <c r="B39" s="22" t="s">
        <v>55</v>
      </c>
      <c r="C39" s="22" t="s">
        <v>54</v>
      </c>
      <c r="D39" s="23">
        <v>1</v>
      </c>
      <c r="E39" s="23">
        <v>1</v>
      </c>
      <c r="F39" s="23">
        <v>1</v>
      </c>
      <c r="G39" s="23">
        <v>1</v>
      </c>
      <c r="H39" s="23">
        <v>1</v>
      </c>
      <c r="I39" s="23">
        <v>1</v>
      </c>
      <c r="J39" s="23">
        <v>1</v>
      </c>
      <c r="K39" s="23">
        <v>1</v>
      </c>
      <c r="L39" s="23">
        <v>1</v>
      </c>
      <c r="M39" s="23">
        <v>1</v>
      </c>
      <c r="N39" s="23">
        <v>1</v>
      </c>
      <c r="O39" s="23">
        <v>1</v>
      </c>
    </row>
    <row r="40" spans="1:15" x14ac:dyDescent="0.25">
      <c r="A40" s="25" t="s">
        <v>2</v>
      </c>
      <c r="B40" s="22" t="s">
        <v>55</v>
      </c>
      <c r="C40" s="22" t="s">
        <v>54</v>
      </c>
      <c r="D40" s="23">
        <v>0</v>
      </c>
      <c r="E40" s="23">
        <v>0</v>
      </c>
      <c r="F40" s="23">
        <v>0</v>
      </c>
      <c r="G40" s="23">
        <v>0</v>
      </c>
      <c r="H40" s="23">
        <v>0</v>
      </c>
      <c r="I40" s="23">
        <v>0</v>
      </c>
      <c r="J40" s="23">
        <v>0</v>
      </c>
      <c r="K40" s="23">
        <v>0</v>
      </c>
      <c r="L40" s="23">
        <v>0</v>
      </c>
      <c r="M40" s="23">
        <v>0</v>
      </c>
      <c r="N40" s="23">
        <v>0</v>
      </c>
      <c r="O40" s="23">
        <v>0</v>
      </c>
    </row>
    <row r="41" spans="1:15" x14ac:dyDescent="0.25">
      <c r="A41" s="25" t="s">
        <v>0</v>
      </c>
      <c r="B41" s="22" t="s">
        <v>54</v>
      </c>
      <c r="C41" s="22" t="s">
        <v>50</v>
      </c>
      <c r="D41" s="23">
        <v>1</v>
      </c>
      <c r="E41" s="23">
        <v>1</v>
      </c>
      <c r="F41" s="23">
        <v>1</v>
      </c>
      <c r="G41" s="23">
        <v>1</v>
      </c>
      <c r="H41" s="23">
        <v>1</v>
      </c>
      <c r="I41" s="23">
        <v>1</v>
      </c>
      <c r="J41" s="23">
        <v>1</v>
      </c>
      <c r="K41" s="23">
        <v>1</v>
      </c>
      <c r="L41" s="23">
        <v>1</v>
      </c>
      <c r="M41" s="23">
        <v>1</v>
      </c>
      <c r="N41" s="23">
        <v>1</v>
      </c>
      <c r="O41" s="23">
        <v>1</v>
      </c>
    </row>
    <row r="42" spans="1:15" x14ac:dyDescent="0.25">
      <c r="A42" s="25" t="s">
        <v>1</v>
      </c>
      <c r="B42" s="22" t="s">
        <v>54</v>
      </c>
      <c r="C42" s="22" t="s">
        <v>50</v>
      </c>
      <c r="D42" s="23">
        <v>1</v>
      </c>
      <c r="E42" s="23">
        <v>1</v>
      </c>
      <c r="F42" s="23">
        <v>1</v>
      </c>
      <c r="G42" s="23">
        <v>1</v>
      </c>
      <c r="H42" s="23">
        <v>1</v>
      </c>
      <c r="I42" s="23">
        <v>1</v>
      </c>
      <c r="J42" s="23">
        <v>1</v>
      </c>
      <c r="K42" s="23">
        <v>1</v>
      </c>
      <c r="L42" s="23">
        <v>1</v>
      </c>
      <c r="M42" s="23">
        <v>1</v>
      </c>
      <c r="N42" s="23">
        <v>1</v>
      </c>
      <c r="O42" s="23">
        <v>1</v>
      </c>
    </row>
    <row r="43" spans="1:15" x14ac:dyDescent="0.25">
      <c r="A43" s="25" t="s">
        <v>2</v>
      </c>
      <c r="B43" s="22" t="s">
        <v>54</v>
      </c>
      <c r="C43" s="22" t="s">
        <v>50</v>
      </c>
      <c r="D43" s="23">
        <v>0</v>
      </c>
      <c r="E43" s="23">
        <v>0</v>
      </c>
      <c r="F43" s="23">
        <v>0</v>
      </c>
      <c r="G43" s="23">
        <v>0</v>
      </c>
      <c r="H43" s="23">
        <v>0</v>
      </c>
      <c r="I43" s="23">
        <v>0</v>
      </c>
      <c r="J43" s="23">
        <v>0</v>
      </c>
      <c r="K43" s="23">
        <v>0</v>
      </c>
      <c r="L43" s="23">
        <v>0</v>
      </c>
      <c r="M43" s="23">
        <v>0</v>
      </c>
      <c r="N43" s="23">
        <v>0</v>
      </c>
      <c r="O43" s="23">
        <v>0</v>
      </c>
    </row>
    <row r="44" spans="1:15" x14ac:dyDescent="0.25">
      <c r="A44" s="25" t="s">
        <v>0</v>
      </c>
      <c r="B44" s="22" t="s">
        <v>56</v>
      </c>
      <c r="C44" s="22" t="s">
        <v>10</v>
      </c>
      <c r="D44" s="23">
        <v>1</v>
      </c>
      <c r="E44" s="23">
        <v>1</v>
      </c>
      <c r="F44" s="23">
        <v>1</v>
      </c>
      <c r="G44" s="23">
        <v>1</v>
      </c>
      <c r="H44" s="23">
        <v>1</v>
      </c>
      <c r="I44" s="23">
        <v>1</v>
      </c>
      <c r="J44" s="23">
        <v>1</v>
      </c>
      <c r="K44" s="23">
        <v>1</v>
      </c>
      <c r="L44" s="23">
        <v>1</v>
      </c>
      <c r="M44" s="23">
        <v>1</v>
      </c>
      <c r="N44" s="23">
        <v>1</v>
      </c>
      <c r="O44" s="23">
        <v>1</v>
      </c>
    </row>
    <row r="45" spans="1:15" x14ac:dyDescent="0.25">
      <c r="A45" s="25" t="s">
        <v>1</v>
      </c>
      <c r="B45" s="22" t="s">
        <v>56</v>
      </c>
      <c r="C45" s="22" t="s">
        <v>10</v>
      </c>
      <c r="D45" s="23">
        <v>1</v>
      </c>
      <c r="E45" s="23">
        <v>1</v>
      </c>
      <c r="F45" s="23">
        <v>1</v>
      </c>
      <c r="G45" s="23">
        <v>1</v>
      </c>
      <c r="H45" s="23">
        <v>1</v>
      </c>
      <c r="I45" s="23">
        <v>1</v>
      </c>
      <c r="J45" s="23">
        <v>1</v>
      </c>
      <c r="K45" s="23">
        <v>1</v>
      </c>
      <c r="L45" s="23">
        <v>1</v>
      </c>
      <c r="M45" s="23">
        <v>1</v>
      </c>
      <c r="N45" s="23">
        <v>1</v>
      </c>
      <c r="O45" s="23">
        <v>1</v>
      </c>
    </row>
    <row r="46" spans="1:15" x14ac:dyDescent="0.25">
      <c r="A46" s="25" t="s">
        <v>2</v>
      </c>
      <c r="B46" s="22" t="s">
        <v>56</v>
      </c>
      <c r="C46" s="22" t="s">
        <v>10</v>
      </c>
      <c r="D46" s="23">
        <v>0</v>
      </c>
      <c r="E46" s="23">
        <v>0</v>
      </c>
      <c r="F46" s="23">
        <v>0</v>
      </c>
      <c r="G46" s="23">
        <v>0</v>
      </c>
      <c r="H46" s="23">
        <v>0</v>
      </c>
      <c r="I46" s="23">
        <v>0</v>
      </c>
      <c r="J46" s="23">
        <v>0</v>
      </c>
      <c r="K46" s="23">
        <v>0</v>
      </c>
      <c r="L46" s="23">
        <v>0</v>
      </c>
      <c r="M46" s="23">
        <v>0</v>
      </c>
      <c r="N46" s="23">
        <v>0</v>
      </c>
      <c r="O46" s="23">
        <v>0</v>
      </c>
    </row>
    <row r="47" spans="1:15" x14ac:dyDescent="0.25">
      <c r="A47" s="25" t="s">
        <v>0</v>
      </c>
      <c r="B47" s="22" t="s">
        <v>10</v>
      </c>
      <c r="C47" s="22" t="s">
        <v>49</v>
      </c>
      <c r="D47" s="23">
        <v>1</v>
      </c>
      <c r="E47" s="23">
        <v>1</v>
      </c>
      <c r="F47" s="23">
        <v>1</v>
      </c>
      <c r="G47" s="23">
        <v>1</v>
      </c>
      <c r="H47" s="23">
        <v>1</v>
      </c>
      <c r="I47" s="23">
        <v>1</v>
      </c>
      <c r="J47" s="23">
        <v>1</v>
      </c>
      <c r="K47" s="23">
        <v>1</v>
      </c>
      <c r="L47" s="23">
        <v>1</v>
      </c>
      <c r="M47" s="23">
        <v>1</v>
      </c>
      <c r="N47" s="23">
        <v>1</v>
      </c>
      <c r="O47" s="23">
        <v>1</v>
      </c>
    </row>
    <row r="48" spans="1:15" x14ac:dyDescent="0.25">
      <c r="A48" s="25" t="s">
        <v>1</v>
      </c>
      <c r="B48" s="22" t="s">
        <v>10</v>
      </c>
      <c r="C48" s="22" t="s">
        <v>49</v>
      </c>
      <c r="D48" s="23">
        <v>1</v>
      </c>
      <c r="E48" s="23">
        <v>1</v>
      </c>
      <c r="F48" s="23">
        <v>1</v>
      </c>
      <c r="G48" s="23">
        <v>1</v>
      </c>
      <c r="H48" s="23">
        <v>1</v>
      </c>
      <c r="I48" s="23">
        <v>1</v>
      </c>
      <c r="J48" s="23">
        <v>1</v>
      </c>
      <c r="K48" s="23">
        <v>1</v>
      </c>
      <c r="L48" s="23">
        <v>1</v>
      </c>
      <c r="M48" s="23">
        <v>1</v>
      </c>
      <c r="N48" s="23">
        <v>1</v>
      </c>
      <c r="O48" s="23">
        <v>1</v>
      </c>
    </row>
    <row r="49" spans="1:19" x14ac:dyDescent="0.25">
      <c r="A49" s="25" t="s">
        <v>2</v>
      </c>
      <c r="B49" s="22" t="s">
        <v>10</v>
      </c>
      <c r="C49" s="22" t="s">
        <v>49</v>
      </c>
      <c r="D49" s="23">
        <v>0</v>
      </c>
      <c r="E49" s="23">
        <v>0</v>
      </c>
      <c r="F49" s="23">
        <v>0</v>
      </c>
      <c r="G49" s="23">
        <v>0</v>
      </c>
      <c r="H49" s="23">
        <v>0</v>
      </c>
      <c r="I49" s="23">
        <v>0</v>
      </c>
      <c r="J49" s="23">
        <v>0</v>
      </c>
      <c r="K49" s="23">
        <v>0</v>
      </c>
      <c r="L49" s="23">
        <v>0</v>
      </c>
      <c r="M49" s="23">
        <v>0</v>
      </c>
      <c r="N49" s="23">
        <v>0</v>
      </c>
      <c r="O49" s="23">
        <v>0</v>
      </c>
    </row>
    <row r="50" spans="1:19" x14ac:dyDescent="0.25">
      <c r="A50" s="25" t="s">
        <v>0</v>
      </c>
      <c r="B50" s="22" t="s">
        <v>49</v>
      </c>
      <c r="C50" s="22" t="s">
        <v>34</v>
      </c>
      <c r="D50" s="23">
        <v>1</v>
      </c>
      <c r="E50" s="23">
        <v>1</v>
      </c>
      <c r="F50" s="23">
        <v>1</v>
      </c>
      <c r="G50" s="23">
        <v>1</v>
      </c>
      <c r="H50" s="23">
        <v>1</v>
      </c>
      <c r="I50" s="23">
        <v>1</v>
      </c>
      <c r="J50" s="23">
        <v>1</v>
      </c>
      <c r="K50" s="23">
        <v>1</v>
      </c>
      <c r="L50" s="23">
        <v>1</v>
      </c>
      <c r="M50" s="23">
        <v>1</v>
      </c>
      <c r="N50" s="23">
        <v>1</v>
      </c>
      <c r="O50" s="23">
        <v>1</v>
      </c>
    </row>
    <row r="51" spans="1:19" x14ac:dyDescent="0.25">
      <c r="A51" s="25" t="s">
        <v>1</v>
      </c>
      <c r="B51" s="22" t="s">
        <v>49</v>
      </c>
      <c r="C51" s="22" t="s">
        <v>34</v>
      </c>
      <c r="D51" s="23">
        <v>1</v>
      </c>
      <c r="E51" s="23">
        <v>1</v>
      </c>
      <c r="F51" s="23">
        <v>1</v>
      </c>
      <c r="G51" s="23">
        <v>1</v>
      </c>
      <c r="H51" s="23">
        <v>1</v>
      </c>
      <c r="I51" s="23">
        <v>1</v>
      </c>
      <c r="J51" s="23">
        <v>1</v>
      </c>
      <c r="K51" s="23">
        <v>1</v>
      </c>
      <c r="L51" s="23">
        <v>1</v>
      </c>
      <c r="M51" s="23">
        <v>1</v>
      </c>
      <c r="N51" s="23">
        <v>1</v>
      </c>
      <c r="O51" s="23">
        <v>1</v>
      </c>
    </row>
    <row r="52" spans="1:19" x14ac:dyDescent="0.25">
      <c r="A52" s="25" t="s">
        <v>2</v>
      </c>
      <c r="B52" s="22" t="s">
        <v>49</v>
      </c>
      <c r="C52" s="22" t="s">
        <v>34</v>
      </c>
      <c r="D52" s="23">
        <v>0</v>
      </c>
      <c r="E52" s="23">
        <v>0</v>
      </c>
      <c r="F52" s="23">
        <v>0</v>
      </c>
      <c r="G52" s="23">
        <v>0</v>
      </c>
      <c r="H52" s="23">
        <v>0</v>
      </c>
      <c r="I52" s="23">
        <v>0</v>
      </c>
      <c r="J52" s="23">
        <v>0</v>
      </c>
      <c r="K52" s="23">
        <v>0</v>
      </c>
      <c r="L52" s="23">
        <v>0</v>
      </c>
      <c r="M52" s="23">
        <v>0</v>
      </c>
      <c r="N52" s="23">
        <v>0</v>
      </c>
      <c r="O52" s="23">
        <v>0</v>
      </c>
    </row>
    <row r="53" spans="1:19" x14ac:dyDescent="0.25">
      <c r="A53" s="25" t="s">
        <v>0</v>
      </c>
      <c r="B53" t="s">
        <v>31</v>
      </c>
      <c r="C53" t="s">
        <v>32</v>
      </c>
      <c r="D53" s="23">
        <v>1</v>
      </c>
      <c r="E53" s="23">
        <v>1</v>
      </c>
      <c r="F53" s="23">
        <v>1</v>
      </c>
      <c r="G53" s="23">
        <v>1</v>
      </c>
      <c r="H53" s="23">
        <v>1</v>
      </c>
      <c r="I53" s="23">
        <v>1</v>
      </c>
      <c r="J53" s="23">
        <v>1</v>
      </c>
      <c r="K53" s="23">
        <v>1</v>
      </c>
      <c r="L53" s="23">
        <v>1</v>
      </c>
      <c r="M53" s="23">
        <v>1</v>
      </c>
      <c r="N53" s="23">
        <v>1</v>
      </c>
      <c r="O53" s="23">
        <v>1</v>
      </c>
    </row>
    <row r="54" spans="1:19" x14ac:dyDescent="0.25">
      <c r="A54" s="25" t="s">
        <v>1</v>
      </c>
      <c r="B54" s="22" t="s">
        <v>31</v>
      </c>
      <c r="C54" s="22" t="s">
        <v>32</v>
      </c>
      <c r="D54" s="23">
        <v>1</v>
      </c>
      <c r="E54" s="23">
        <v>1</v>
      </c>
      <c r="F54" s="23">
        <v>1</v>
      </c>
      <c r="G54" s="23">
        <v>1</v>
      </c>
      <c r="H54" s="23">
        <v>1</v>
      </c>
      <c r="I54" s="23">
        <v>1</v>
      </c>
      <c r="J54" s="23">
        <v>1</v>
      </c>
      <c r="K54" s="23">
        <v>1</v>
      </c>
      <c r="L54" s="23">
        <v>1</v>
      </c>
      <c r="M54" s="23">
        <v>1</v>
      </c>
      <c r="N54" s="23">
        <v>1</v>
      </c>
      <c r="O54" s="23">
        <v>1</v>
      </c>
    </row>
    <row r="55" spans="1:19" x14ac:dyDescent="0.25">
      <c r="A55" s="25" t="s">
        <v>2</v>
      </c>
      <c r="B55" s="22" t="s">
        <v>31</v>
      </c>
      <c r="C55" s="22" t="s">
        <v>32</v>
      </c>
      <c r="D55" s="23">
        <v>0</v>
      </c>
      <c r="E55" s="23">
        <v>0</v>
      </c>
      <c r="F55" s="23">
        <v>0</v>
      </c>
      <c r="G55" s="23">
        <v>0</v>
      </c>
      <c r="H55" s="23">
        <v>0</v>
      </c>
      <c r="I55" s="23">
        <v>0</v>
      </c>
      <c r="J55" s="23">
        <v>0</v>
      </c>
      <c r="K55" s="23">
        <v>0</v>
      </c>
      <c r="L55" s="23">
        <v>0</v>
      </c>
      <c r="M55" s="23">
        <v>0</v>
      </c>
      <c r="N55" s="23">
        <v>0</v>
      </c>
      <c r="O55" s="23">
        <v>0</v>
      </c>
    </row>
    <row r="56" spans="1:19" x14ac:dyDescent="0.25">
      <c r="A56" s="25" t="s">
        <v>0</v>
      </c>
      <c r="B56" t="s">
        <v>61</v>
      </c>
      <c r="C56" t="s">
        <v>31</v>
      </c>
      <c r="D56" s="23">
        <v>1</v>
      </c>
      <c r="E56" s="23">
        <v>1</v>
      </c>
      <c r="F56" s="23">
        <v>1</v>
      </c>
      <c r="G56" s="23">
        <v>1</v>
      </c>
      <c r="H56" s="23">
        <v>1</v>
      </c>
      <c r="I56" s="23">
        <v>1</v>
      </c>
      <c r="J56" s="23">
        <v>1</v>
      </c>
      <c r="K56" s="23">
        <v>1</v>
      </c>
      <c r="L56" s="23">
        <v>1</v>
      </c>
      <c r="M56" s="23">
        <v>1</v>
      </c>
      <c r="N56" s="23">
        <v>1</v>
      </c>
      <c r="O56" s="23">
        <v>1</v>
      </c>
    </row>
    <row r="57" spans="1:19" x14ac:dyDescent="0.25">
      <c r="A57" s="25" t="s">
        <v>1</v>
      </c>
      <c r="B57" s="22" t="s">
        <v>61</v>
      </c>
      <c r="C57" s="22" t="s">
        <v>31</v>
      </c>
      <c r="D57" s="23">
        <v>1</v>
      </c>
      <c r="E57" s="23">
        <v>1</v>
      </c>
      <c r="F57" s="23">
        <v>1</v>
      </c>
      <c r="G57" s="23">
        <v>1</v>
      </c>
      <c r="H57" s="23">
        <v>1</v>
      </c>
      <c r="I57" s="23">
        <v>1</v>
      </c>
      <c r="J57" s="23">
        <v>1</v>
      </c>
      <c r="K57" s="23">
        <v>1</v>
      </c>
      <c r="L57" s="23">
        <v>1</v>
      </c>
      <c r="M57" s="23">
        <v>1</v>
      </c>
      <c r="N57" s="23">
        <v>1</v>
      </c>
      <c r="O57" s="23">
        <v>1</v>
      </c>
    </row>
    <row r="58" spans="1:19" x14ac:dyDescent="0.25">
      <c r="A58" s="25" t="s">
        <v>2</v>
      </c>
      <c r="B58" s="22" t="s">
        <v>61</v>
      </c>
      <c r="C58" s="22" t="s">
        <v>31</v>
      </c>
      <c r="D58" s="23">
        <v>0</v>
      </c>
      <c r="E58" s="23">
        <v>0</v>
      </c>
      <c r="F58" s="23">
        <v>0</v>
      </c>
      <c r="G58" s="23">
        <v>0</v>
      </c>
      <c r="H58" s="23">
        <v>0</v>
      </c>
      <c r="I58" s="23">
        <v>0</v>
      </c>
      <c r="J58" s="23">
        <v>0</v>
      </c>
      <c r="K58" s="23">
        <v>0</v>
      </c>
      <c r="L58" s="23">
        <v>0</v>
      </c>
      <c r="M58" s="23">
        <v>0</v>
      </c>
      <c r="N58" s="23">
        <v>0</v>
      </c>
      <c r="O58" s="23">
        <v>0</v>
      </c>
    </row>
    <row r="59" spans="1:19" x14ac:dyDescent="0.25">
      <c r="A59" s="25" t="s">
        <v>0</v>
      </c>
      <c r="B59" s="62" t="s">
        <v>365</v>
      </c>
      <c r="C59" s="62" t="s">
        <v>56</v>
      </c>
      <c r="D59" s="23">
        <v>1</v>
      </c>
      <c r="E59" s="23">
        <v>1</v>
      </c>
      <c r="F59" s="23">
        <v>1</v>
      </c>
      <c r="G59" s="23">
        <v>1</v>
      </c>
      <c r="H59" s="23">
        <v>1</v>
      </c>
      <c r="I59" s="23">
        <v>1</v>
      </c>
      <c r="J59" s="23">
        <v>1</v>
      </c>
      <c r="K59" s="23">
        <v>1</v>
      </c>
      <c r="L59" s="23">
        <v>1</v>
      </c>
      <c r="M59" s="23">
        <v>1</v>
      </c>
      <c r="N59" s="23">
        <v>1</v>
      </c>
      <c r="O59" s="23">
        <v>1</v>
      </c>
      <c r="R59" s="62"/>
      <c r="S59" s="62"/>
    </row>
    <row r="60" spans="1:19" x14ac:dyDescent="0.25">
      <c r="A60" s="25" t="s">
        <v>1</v>
      </c>
      <c r="B60" s="62" t="s">
        <v>365</v>
      </c>
      <c r="C60" s="62" t="s">
        <v>56</v>
      </c>
      <c r="D60" s="23">
        <v>1</v>
      </c>
      <c r="E60" s="23">
        <v>1</v>
      </c>
      <c r="F60" s="23">
        <v>1</v>
      </c>
      <c r="G60" s="23">
        <v>1</v>
      </c>
      <c r="H60" s="23">
        <v>1</v>
      </c>
      <c r="I60" s="23">
        <v>1</v>
      </c>
      <c r="J60" s="23">
        <v>1</v>
      </c>
      <c r="K60" s="23">
        <v>1</v>
      </c>
      <c r="L60" s="23">
        <v>1</v>
      </c>
      <c r="M60" s="23">
        <v>1</v>
      </c>
      <c r="N60" s="23">
        <v>1</v>
      </c>
      <c r="O60" s="23">
        <v>1</v>
      </c>
    </row>
    <row r="61" spans="1:19" x14ac:dyDescent="0.25">
      <c r="A61" s="25" t="s">
        <v>2</v>
      </c>
      <c r="B61" s="62" t="s">
        <v>365</v>
      </c>
      <c r="C61" s="62" t="s">
        <v>56</v>
      </c>
      <c r="D61" s="23">
        <v>0</v>
      </c>
      <c r="E61" s="23">
        <v>0</v>
      </c>
      <c r="F61" s="23">
        <v>0</v>
      </c>
      <c r="G61" s="23">
        <v>0</v>
      </c>
      <c r="H61" s="23">
        <v>0</v>
      </c>
      <c r="I61" s="23">
        <v>0</v>
      </c>
      <c r="J61" s="23">
        <v>0</v>
      </c>
      <c r="K61" s="23">
        <v>0</v>
      </c>
      <c r="L61" s="23">
        <v>0</v>
      </c>
      <c r="M61" s="23">
        <v>0</v>
      </c>
      <c r="N61" s="23">
        <v>0</v>
      </c>
      <c r="O61" s="23">
        <v>0</v>
      </c>
      <c r="R61" s="62"/>
      <c r="S61" s="62"/>
    </row>
    <row r="62" spans="1:19" x14ac:dyDescent="0.25">
      <c r="A62" s="25" t="s">
        <v>0</v>
      </c>
      <c r="B62" s="62" t="s">
        <v>58</v>
      </c>
      <c r="C62" s="62" t="s">
        <v>57</v>
      </c>
      <c r="D62" s="23">
        <v>1</v>
      </c>
      <c r="E62" s="23">
        <v>1</v>
      </c>
      <c r="F62" s="23">
        <v>1</v>
      </c>
      <c r="G62" s="23">
        <v>1</v>
      </c>
      <c r="H62" s="23">
        <v>1</v>
      </c>
      <c r="I62" s="23">
        <v>1</v>
      </c>
      <c r="J62" s="23">
        <v>1</v>
      </c>
      <c r="K62" s="23">
        <v>1</v>
      </c>
      <c r="L62" s="23">
        <v>1</v>
      </c>
      <c r="M62" s="23">
        <v>1</v>
      </c>
      <c r="N62" s="23">
        <v>1</v>
      </c>
      <c r="O62" s="23">
        <v>1</v>
      </c>
      <c r="R62" s="62"/>
      <c r="S62" s="62"/>
    </row>
    <row r="63" spans="1:19" x14ac:dyDescent="0.25">
      <c r="A63" s="25" t="s">
        <v>1</v>
      </c>
      <c r="B63" s="62" t="s">
        <v>58</v>
      </c>
      <c r="C63" s="62" t="s">
        <v>57</v>
      </c>
      <c r="D63" s="23">
        <v>1</v>
      </c>
      <c r="E63" s="23">
        <v>1</v>
      </c>
      <c r="F63" s="23">
        <v>1</v>
      </c>
      <c r="G63" s="23">
        <v>1</v>
      </c>
      <c r="H63" s="23">
        <v>1</v>
      </c>
      <c r="I63" s="23">
        <v>1</v>
      </c>
      <c r="J63" s="23">
        <v>1</v>
      </c>
      <c r="K63" s="23">
        <v>1</v>
      </c>
      <c r="L63" s="23">
        <v>1</v>
      </c>
      <c r="M63" s="23">
        <v>1</v>
      </c>
      <c r="N63" s="23">
        <v>1</v>
      </c>
      <c r="O63" s="23">
        <v>1</v>
      </c>
      <c r="R63" s="62"/>
      <c r="S63" s="62"/>
    </row>
    <row r="64" spans="1:19" x14ac:dyDescent="0.25">
      <c r="A64" s="25" t="s">
        <v>2</v>
      </c>
      <c r="B64" s="62" t="s">
        <v>58</v>
      </c>
      <c r="C64" s="62" t="s">
        <v>57</v>
      </c>
      <c r="D64" s="23">
        <v>0</v>
      </c>
      <c r="E64" s="23">
        <v>0</v>
      </c>
      <c r="F64" s="23">
        <v>0</v>
      </c>
      <c r="G64" s="23">
        <v>0</v>
      </c>
      <c r="H64" s="23">
        <v>0</v>
      </c>
      <c r="I64" s="23">
        <v>0</v>
      </c>
      <c r="J64" s="23">
        <v>0</v>
      </c>
      <c r="K64" s="23">
        <v>0</v>
      </c>
      <c r="L64" s="23">
        <v>0</v>
      </c>
      <c r="M64" s="23">
        <v>0</v>
      </c>
      <c r="N64" s="23">
        <v>0</v>
      </c>
      <c r="O64" s="23">
        <v>0</v>
      </c>
      <c r="R64" s="62"/>
      <c r="S64" s="62"/>
    </row>
    <row r="65" spans="1:19" x14ac:dyDescent="0.25">
      <c r="A65" s="25" t="s">
        <v>0</v>
      </c>
      <c r="B65" s="62" t="s">
        <v>59</v>
      </c>
      <c r="C65" s="62" t="s">
        <v>365</v>
      </c>
      <c r="D65" s="23">
        <v>1</v>
      </c>
      <c r="E65" s="23">
        <v>1</v>
      </c>
      <c r="F65" s="23">
        <v>1</v>
      </c>
      <c r="G65" s="23">
        <v>1</v>
      </c>
      <c r="H65" s="23">
        <v>1</v>
      </c>
      <c r="I65" s="23">
        <v>1</v>
      </c>
      <c r="J65" s="23">
        <v>1</v>
      </c>
      <c r="K65" s="23">
        <v>1</v>
      </c>
      <c r="L65" s="23">
        <v>1</v>
      </c>
      <c r="M65" s="23">
        <v>1</v>
      </c>
      <c r="N65" s="23">
        <v>1</v>
      </c>
      <c r="O65" s="23">
        <v>1</v>
      </c>
    </row>
    <row r="66" spans="1:19" x14ac:dyDescent="0.25">
      <c r="A66" s="25" t="s">
        <v>1</v>
      </c>
      <c r="B66" s="62" t="s">
        <v>59</v>
      </c>
      <c r="C66" s="62" t="s">
        <v>365</v>
      </c>
      <c r="D66" s="23">
        <v>1</v>
      </c>
      <c r="E66" s="23">
        <v>1</v>
      </c>
      <c r="F66" s="23">
        <v>1</v>
      </c>
      <c r="G66" s="23">
        <v>1</v>
      </c>
      <c r="H66" s="23">
        <v>1</v>
      </c>
      <c r="I66" s="23">
        <v>1</v>
      </c>
      <c r="J66" s="23">
        <v>1</v>
      </c>
      <c r="K66" s="23">
        <v>1</v>
      </c>
      <c r="L66" s="23">
        <v>1</v>
      </c>
      <c r="M66" s="23">
        <v>1</v>
      </c>
      <c r="N66" s="23">
        <v>1</v>
      </c>
      <c r="O66" s="23">
        <v>1</v>
      </c>
      <c r="R66" s="62"/>
      <c r="S66" s="62"/>
    </row>
    <row r="67" spans="1:19" x14ac:dyDescent="0.25">
      <c r="A67" s="25" t="s">
        <v>2</v>
      </c>
      <c r="B67" s="62" t="s">
        <v>59</v>
      </c>
      <c r="C67" s="62" t="s">
        <v>365</v>
      </c>
      <c r="D67" s="23">
        <v>0</v>
      </c>
      <c r="E67" s="23">
        <v>0</v>
      </c>
      <c r="F67" s="23">
        <v>0</v>
      </c>
      <c r="G67" s="23">
        <v>0</v>
      </c>
      <c r="H67" s="23">
        <v>0</v>
      </c>
      <c r="I67" s="23">
        <v>0</v>
      </c>
      <c r="J67" s="23">
        <v>0</v>
      </c>
      <c r="K67" s="23">
        <v>0</v>
      </c>
      <c r="L67" s="23">
        <v>0</v>
      </c>
      <c r="M67" s="23">
        <v>0</v>
      </c>
      <c r="N67" s="23">
        <v>0</v>
      </c>
      <c r="O67" s="23">
        <v>0</v>
      </c>
    </row>
    <row r="68" spans="1:19" x14ac:dyDescent="0.25">
      <c r="A68" s="25" t="s">
        <v>0</v>
      </c>
      <c r="B68" s="62" t="s">
        <v>57</v>
      </c>
      <c r="C68" s="62" t="s">
        <v>368</v>
      </c>
      <c r="D68" s="23">
        <v>1</v>
      </c>
      <c r="E68" s="23">
        <v>1</v>
      </c>
      <c r="F68" s="23">
        <v>1</v>
      </c>
      <c r="G68" s="23">
        <v>1</v>
      </c>
      <c r="H68" s="23">
        <v>1</v>
      </c>
      <c r="I68" s="23">
        <v>1</v>
      </c>
      <c r="J68" s="23">
        <v>1</v>
      </c>
      <c r="K68" s="23">
        <v>1</v>
      </c>
      <c r="L68" s="23">
        <v>1</v>
      </c>
      <c r="M68" s="23">
        <v>1</v>
      </c>
      <c r="N68" s="23">
        <v>1</v>
      </c>
      <c r="O68" s="23">
        <v>1</v>
      </c>
      <c r="R68" s="62"/>
      <c r="S68" s="62"/>
    </row>
    <row r="69" spans="1:19" x14ac:dyDescent="0.25">
      <c r="A69" s="25" t="s">
        <v>1</v>
      </c>
      <c r="B69" s="62" t="s">
        <v>57</v>
      </c>
      <c r="C69" s="62" t="s">
        <v>368</v>
      </c>
      <c r="D69" s="23">
        <v>1</v>
      </c>
      <c r="E69" s="23">
        <v>1</v>
      </c>
      <c r="F69" s="23">
        <v>1</v>
      </c>
      <c r="G69" s="23">
        <v>1</v>
      </c>
      <c r="H69" s="23">
        <v>1</v>
      </c>
      <c r="I69" s="23">
        <v>1</v>
      </c>
      <c r="J69" s="23">
        <v>1</v>
      </c>
      <c r="K69" s="23">
        <v>1</v>
      </c>
      <c r="L69" s="23">
        <v>1</v>
      </c>
      <c r="M69" s="23">
        <v>1</v>
      </c>
      <c r="N69" s="23">
        <v>1</v>
      </c>
      <c r="O69" s="23">
        <v>1</v>
      </c>
    </row>
    <row r="70" spans="1:19" x14ac:dyDescent="0.25">
      <c r="A70" s="25" t="s">
        <v>2</v>
      </c>
      <c r="B70" s="62" t="s">
        <v>57</v>
      </c>
      <c r="C70" s="62" t="s">
        <v>368</v>
      </c>
      <c r="D70" s="23">
        <v>0</v>
      </c>
      <c r="E70" s="23">
        <v>0</v>
      </c>
      <c r="F70" s="23">
        <v>0</v>
      </c>
      <c r="G70" s="23">
        <v>0</v>
      </c>
      <c r="H70" s="23">
        <v>0</v>
      </c>
      <c r="I70" s="23">
        <v>0</v>
      </c>
      <c r="J70" s="23">
        <v>0</v>
      </c>
      <c r="K70" s="23">
        <v>0</v>
      </c>
      <c r="L70" s="23">
        <v>0</v>
      </c>
      <c r="M70" s="23">
        <v>0</v>
      </c>
      <c r="N70" s="23">
        <v>0</v>
      </c>
      <c r="O70" s="23">
        <v>0</v>
      </c>
    </row>
    <row r="71" spans="1:19" x14ac:dyDescent="0.25">
      <c r="A71" s="25" t="s">
        <v>0</v>
      </c>
      <c r="B71" s="62" t="s">
        <v>50</v>
      </c>
      <c r="C71" s="62" t="s">
        <v>49</v>
      </c>
      <c r="D71" s="23">
        <v>1</v>
      </c>
      <c r="E71" s="23">
        <v>1</v>
      </c>
      <c r="F71" s="23">
        <v>1</v>
      </c>
      <c r="G71" s="23">
        <v>1</v>
      </c>
      <c r="H71" s="23">
        <v>1</v>
      </c>
      <c r="I71" s="23">
        <v>1</v>
      </c>
      <c r="J71" s="23">
        <v>1</v>
      </c>
      <c r="K71" s="23">
        <v>1</v>
      </c>
      <c r="L71" s="23">
        <v>1</v>
      </c>
      <c r="M71" s="23">
        <v>1</v>
      </c>
      <c r="N71" s="23">
        <v>1</v>
      </c>
      <c r="O71" s="23">
        <v>1</v>
      </c>
    </row>
    <row r="72" spans="1:19" x14ac:dyDescent="0.25">
      <c r="A72" s="25" t="s">
        <v>1</v>
      </c>
      <c r="B72" s="62" t="s">
        <v>50</v>
      </c>
      <c r="C72" s="62" t="s">
        <v>49</v>
      </c>
      <c r="D72" s="23">
        <v>1</v>
      </c>
      <c r="E72" s="23">
        <v>1</v>
      </c>
      <c r="F72" s="23">
        <v>1</v>
      </c>
      <c r="G72" s="23">
        <v>1</v>
      </c>
      <c r="H72" s="23">
        <v>1</v>
      </c>
      <c r="I72" s="23">
        <v>1</v>
      </c>
      <c r="J72" s="23">
        <v>1</v>
      </c>
      <c r="K72" s="23">
        <v>1</v>
      </c>
      <c r="L72" s="23">
        <v>1</v>
      </c>
      <c r="M72" s="23">
        <v>1</v>
      </c>
      <c r="N72" s="23">
        <v>1</v>
      </c>
      <c r="O72" s="23">
        <v>1</v>
      </c>
    </row>
    <row r="73" spans="1:19" x14ac:dyDescent="0.25">
      <c r="A73" s="25" t="s">
        <v>2</v>
      </c>
      <c r="B73" s="62" t="s">
        <v>50</v>
      </c>
      <c r="C73" s="62" t="s">
        <v>49</v>
      </c>
      <c r="D73" s="23">
        <v>0</v>
      </c>
      <c r="E73" s="23">
        <v>0</v>
      </c>
      <c r="F73" s="23">
        <v>0</v>
      </c>
      <c r="G73" s="23">
        <v>0</v>
      </c>
      <c r="H73" s="23">
        <v>0</v>
      </c>
      <c r="I73" s="23">
        <v>0</v>
      </c>
      <c r="J73" s="23">
        <v>0</v>
      </c>
      <c r="K73" s="23">
        <v>0</v>
      </c>
      <c r="L73" s="23">
        <v>0</v>
      </c>
      <c r="M73" s="23">
        <v>0</v>
      </c>
      <c r="N73" s="23">
        <v>0</v>
      </c>
      <c r="O73" s="23">
        <v>0</v>
      </c>
    </row>
    <row r="74" spans="1:19" x14ac:dyDescent="0.25">
      <c r="A74" s="25" t="s">
        <v>0</v>
      </c>
      <c r="B74" s="62" t="s">
        <v>368</v>
      </c>
      <c r="C74" s="62" t="s">
        <v>371</v>
      </c>
      <c r="D74" s="23">
        <v>1</v>
      </c>
      <c r="E74" s="23">
        <v>1</v>
      </c>
      <c r="F74" s="23">
        <v>1</v>
      </c>
      <c r="G74" s="23">
        <v>1</v>
      </c>
      <c r="H74" s="23">
        <v>1</v>
      </c>
      <c r="I74" s="23">
        <v>1</v>
      </c>
      <c r="J74" s="23">
        <v>1</v>
      </c>
      <c r="K74" s="23">
        <v>1</v>
      </c>
      <c r="L74" s="23">
        <v>1</v>
      </c>
      <c r="M74" s="23">
        <v>1</v>
      </c>
      <c r="N74" s="23">
        <v>1</v>
      </c>
      <c r="O74" s="23">
        <v>1</v>
      </c>
    </row>
    <row r="75" spans="1:19" x14ac:dyDescent="0.25">
      <c r="A75" s="25" t="s">
        <v>1</v>
      </c>
      <c r="B75" s="62" t="s">
        <v>368</v>
      </c>
      <c r="C75" s="62" t="s">
        <v>371</v>
      </c>
      <c r="D75" s="23">
        <v>1</v>
      </c>
      <c r="E75" s="23">
        <v>1</v>
      </c>
      <c r="F75" s="23">
        <v>1</v>
      </c>
      <c r="G75" s="23">
        <v>1</v>
      </c>
      <c r="H75" s="23">
        <v>1</v>
      </c>
      <c r="I75" s="23">
        <v>1</v>
      </c>
      <c r="J75" s="23">
        <v>1</v>
      </c>
      <c r="K75" s="23">
        <v>1</v>
      </c>
      <c r="L75" s="23">
        <v>1</v>
      </c>
      <c r="M75" s="23">
        <v>1</v>
      </c>
      <c r="N75" s="23">
        <v>1</v>
      </c>
      <c r="O75" s="23">
        <v>1</v>
      </c>
    </row>
    <row r="76" spans="1:19" x14ac:dyDescent="0.25">
      <c r="A76" s="25" t="s">
        <v>2</v>
      </c>
      <c r="B76" s="62" t="s">
        <v>368</v>
      </c>
      <c r="C76" s="62" t="s">
        <v>371</v>
      </c>
      <c r="D76" s="23">
        <v>0</v>
      </c>
      <c r="E76" s="23">
        <v>0</v>
      </c>
      <c r="F76" s="23">
        <v>0</v>
      </c>
      <c r="G76" s="23">
        <v>0</v>
      </c>
      <c r="H76" s="23">
        <v>0</v>
      </c>
      <c r="I76" s="23">
        <v>0</v>
      </c>
      <c r="J76" s="23">
        <v>0</v>
      </c>
      <c r="K76" s="23">
        <v>0</v>
      </c>
      <c r="L76" s="23">
        <v>0</v>
      </c>
      <c r="M76" s="23">
        <v>0</v>
      </c>
      <c r="N76" s="23">
        <v>0</v>
      </c>
      <c r="O76" s="23">
        <v>0</v>
      </c>
    </row>
    <row r="77" spans="1:19" x14ac:dyDescent="0.25">
      <c r="A77" s="25" t="s">
        <v>0</v>
      </c>
      <c r="B77" s="62" t="s">
        <v>371</v>
      </c>
      <c r="C77" s="62" t="s">
        <v>56</v>
      </c>
      <c r="D77" s="23">
        <v>1</v>
      </c>
      <c r="E77" s="23">
        <v>1</v>
      </c>
      <c r="F77" s="23">
        <v>1</v>
      </c>
      <c r="G77" s="23">
        <v>1</v>
      </c>
      <c r="H77" s="23">
        <v>1</v>
      </c>
      <c r="I77" s="23">
        <v>1</v>
      </c>
      <c r="J77" s="23">
        <v>1</v>
      </c>
      <c r="K77" s="23">
        <v>1</v>
      </c>
      <c r="L77" s="23">
        <v>1</v>
      </c>
      <c r="M77" s="23">
        <v>1</v>
      </c>
      <c r="N77" s="23">
        <v>1</v>
      </c>
      <c r="O77" s="23">
        <v>1</v>
      </c>
    </row>
    <row r="78" spans="1:19" x14ac:dyDescent="0.25">
      <c r="A78" s="25" t="s">
        <v>1</v>
      </c>
      <c r="B78" s="62" t="s">
        <v>371</v>
      </c>
      <c r="C78" s="62" t="s">
        <v>56</v>
      </c>
      <c r="D78" s="23">
        <v>1</v>
      </c>
      <c r="E78" s="23">
        <v>1</v>
      </c>
      <c r="F78" s="23">
        <v>1</v>
      </c>
      <c r="G78" s="23">
        <v>1</v>
      </c>
      <c r="H78" s="23">
        <v>1</v>
      </c>
      <c r="I78" s="23">
        <v>1</v>
      </c>
      <c r="J78" s="23">
        <v>1</v>
      </c>
      <c r="K78" s="23">
        <v>1</v>
      </c>
      <c r="L78" s="23">
        <v>1</v>
      </c>
      <c r="M78" s="23">
        <v>1</v>
      </c>
      <c r="N78" s="23">
        <v>1</v>
      </c>
      <c r="O78" s="23">
        <v>1</v>
      </c>
    </row>
    <row r="79" spans="1:19" x14ac:dyDescent="0.25">
      <c r="A79" s="25" t="s">
        <v>2</v>
      </c>
      <c r="B79" s="62" t="s">
        <v>371</v>
      </c>
      <c r="C79" s="62" t="s">
        <v>56</v>
      </c>
      <c r="D79" s="23">
        <v>0</v>
      </c>
      <c r="E79" s="23">
        <v>0</v>
      </c>
      <c r="F79" s="23">
        <v>0</v>
      </c>
      <c r="G79" s="23">
        <v>0</v>
      </c>
      <c r="H79" s="23">
        <v>0</v>
      </c>
      <c r="I79" s="23">
        <v>0</v>
      </c>
      <c r="J79" s="23">
        <v>0</v>
      </c>
      <c r="K79" s="23">
        <v>0</v>
      </c>
      <c r="L79" s="23">
        <v>0</v>
      </c>
      <c r="M79" s="23">
        <v>0</v>
      </c>
      <c r="N79" s="23">
        <v>0</v>
      </c>
      <c r="O79" s="23">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
  <sheetViews>
    <sheetView zoomScale="85" zoomScaleNormal="85" workbookViewId="0">
      <selection activeCell="F15" sqref="F15"/>
    </sheetView>
  </sheetViews>
  <sheetFormatPr defaultRowHeight="15" x14ac:dyDescent="0.25"/>
  <cols>
    <col min="2" max="2" width="10.285156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
  <sheetViews>
    <sheetView workbookViewId="0">
      <selection activeCell="A2" sqref="A2"/>
    </sheetView>
  </sheetViews>
  <sheetFormatPr defaultRowHeight="15" x14ac:dyDescent="0.25"/>
  <cols>
    <col min="1" max="1" width="16.85546875" bestFit="1" customWidth="1"/>
    <col min="4" max="5" width="11" bestFit="1" customWidth="1"/>
  </cols>
  <sheetData>
    <row r="1" spans="1:1" x14ac:dyDescent="0.25">
      <c r="A1" s="30">
        <v>50000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26"/>
  <sheetViews>
    <sheetView workbookViewId="0">
      <selection activeCell="K39" sqref="K39"/>
    </sheetView>
  </sheetViews>
  <sheetFormatPr defaultRowHeight="15" x14ac:dyDescent="0.25"/>
  <cols>
    <col min="1" max="1" width="13.28515625" bestFit="1" customWidth="1"/>
    <col min="4" max="5" width="11" bestFit="1" customWidth="1"/>
  </cols>
  <sheetData>
    <row r="1" spans="1:3" x14ac:dyDescent="0.25">
      <c r="A1" s="62" t="s">
        <v>61</v>
      </c>
      <c r="B1" s="62" t="s">
        <v>31</v>
      </c>
      <c r="C1">
        <v>7</v>
      </c>
    </row>
    <row r="2" spans="1:3" x14ac:dyDescent="0.25">
      <c r="A2" s="62" t="s">
        <v>31</v>
      </c>
      <c r="B2" s="62" t="s">
        <v>32</v>
      </c>
      <c r="C2">
        <v>7</v>
      </c>
    </row>
    <row r="3" spans="1:3" x14ac:dyDescent="0.25">
      <c r="A3" s="62" t="s">
        <v>32</v>
      </c>
      <c r="B3" s="62" t="s">
        <v>33</v>
      </c>
      <c r="C3">
        <v>7</v>
      </c>
    </row>
    <row r="4" spans="1:3" x14ac:dyDescent="0.25">
      <c r="A4" s="62" t="s">
        <v>7</v>
      </c>
      <c r="B4" s="62" t="s">
        <v>33</v>
      </c>
      <c r="C4" s="22">
        <v>7</v>
      </c>
    </row>
    <row r="5" spans="1:3" x14ac:dyDescent="0.25">
      <c r="A5" s="62" t="s">
        <v>33</v>
      </c>
      <c r="B5" s="62" t="s">
        <v>8</v>
      </c>
      <c r="C5" s="22">
        <v>7</v>
      </c>
    </row>
    <row r="6" spans="1:3" x14ac:dyDescent="0.25">
      <c r="A6" s="62" t="s">
        <v>8</v>
      </c>
      <c r="B6" s="62" t="s">
        <v>34</v>
      </c>
      <c r="C6" s="22">
        <v>7</v>
      </c>
    </row>
    <row r="7" spans="1:3" x14ac:dyDescent="0.25">
      <c r="A7" s="62" t="s">
        <v>34</v>
      </c>
      <c r="B7" s="62" t="s">
        <v>36</v>
      </c>
      <c r="C7" s="22">
        <v>7</v>
      </c>
    </row>
    <row r="8" spans="1:3" x14ac:dyDescent="0.25">
      <c r="A8" s="62" t="s">
        <v>36</v>
      </c>
      <c r="B8" s="62" t="s">
        <v>39</v>
      </c>
      <c r="C8" s="22">
        <v>7</v>
      </c>
    </row>
    <row r="9" spans="1:3" x14ac:dyDescent="0.25">
      <c r="A9" s="62" t="s">
        <v>39</v>
      </c>
      <c r="B9" s="62" t="s">
        <v>41</v>
      </c>
      <c r="C9" s="22">
        <v>7</v>
      </c>
    </row>
    <row r="10" spans="1:3" x14ac:dyDescent="0.25">
      <c r="A10" s="62" t="s">
        <v>41</v>
      </c>
      <c r="B10" s="62" t="s">
        <v>44</v>
      </c>
      <c r="C10" s="22">
        <v>7</v>
      </c>
    </row>
    <row r="11" spans="1:3" x14ac:dyDescent="0.25">
      <c r="A11" s="62" t="s">
        <v>44</v>
      </c>
      <c r="B11" s="62" t="s">
        <v>9</v>
      </c>
      <c r="C11" s="22">
        <v>7</v>
      </c>
    </row>
    <row r="12" spans="1:3" x14ac:dyDescent="0.25">
      <c r="A12" s="62" t="s">
        <v>45</v>
      </c>
      <c r="B12" s="62" t="s">
        <v>9</v>
      </c>
      <c r="C12" s="22">
        <v>7</v>
      </c>
    </row>
    <row r="13" spans="1:3" x14ac:dyDescent="0.25">
      <c r="A13" s="62" t="s">
        <v>9</v>
      </c>
      <c r="B13" s="62" t="s">
        <v>46</v>
      </c>
      <c r="C13" s="22">
        <v>7</v>
      </c>
    </row>
    <row r="14" spans="1:3" x14ac:dyDescent="0.25">
      <c r="A14" s="62" t="s">
        <v>46</v>
      </c>
      <c r="B14" s="62" t="s">
        <v>48</v>
      </c>
      <c r="C14" s="22">
        <v>7</v>
      </c>
    </row>
    <row r="15" spans="1:3" x14ac:dyDescent="0.25">
      <c r="A15" s="62" t="s">
        <v>365</v>
      </c>
      <c r="B15" s="62" t="s">
        <v>56</v>
      </c>
      <c r="C15" s="22">
        <v>7</v>
      </c>
    </row>
    <row r="16" spans="1:3" x14ac:dyDescent="0.25">
      <c r="A16" s="62" t="s">
        <v>58</v>
      </c>
      <c r="B16" s="62" t="s">
        <v>57</v>
      </c>
      <c r="C16" s="22">
        <v>7</v>
      </c>
    </row>
    <row r="17" spans="1:3" x14ac:dyDescent="0.25">
      <c r="A17" s="62" t="s">
        <v>59</v>
      </c>
      <c r="B17" s="62" t="s">
        <v>365</v>
      </c>
      <c r="C17" s="22">
        <v>7</v>
      </c>
    </row>
    <row r="18" spans="1:3" x14ac:dyDescent="0.25">
      <c r="A18" s="62" t="s">
        <v>55</v>
      </c>
      <c r="B18" s="62" t="s">
        <v>54</v>
      </c>
      <c r="C18" s="22">
        <v>7</v>
      </c>
    </row>
    <row r="19" spans="1:3" x14ac:dyDescent="0.25">
      <c r="A19" s="62" t="s">
        <v>54</v>
      </c>
      <c r="B19" s="62" t="s">
        <v>50</v>
      </c>
      <c r="C19" s="22">
        <v>7</v>
      </c>
    </row>
    <row r="20" spans="1:3" x14ac:dyDescent="0.25">
      <c r="A20" s="62" t="s">
        <v>56</v>
      </c>
      <c r="B20" s="62" t="s">
        <v>10</v>
      </c>
      <c r="C20" s="62">
        <v>7</v>
      </c>
    </row>
    <row r="21" spans="1:3" x14ac:dyDescent="0.25">
      <c r="A21" s="62" t="s">
        <v>57</v>
      </c>
      <c r="B21" s="62" t="s">
        <v>368</v>
      </c>
      <c r="C21" s="62">
        <v>7</v>
      </c>
    </row>
    <row r="22" spans="1:3" x14ac:dyDescent="0.25">
      <c r="A22" s="62" t="s">
        <v>10</v>
      </c>
      <c r="B22" s="62" t="s">
        <v>49</v>
      </c>
      <c r="C22" s="62">
        <v>7</v>
      </c>
    </row>
    <row r="23" spans="1:3" x14ac:dyDescent="0.25">
      <c r="A23" s="62" t="s">
        <v>50</v>
      </c>
      <c r="B23" s="62" t="s">
        <v>49</v>
      </c>
      <c r="C23" s="62">
        <v>7</v>
      </c>
    </row>
    <row r="24" spans="1:3" x14ac:dyDescent="0.25">
      <c r="A24" s="62" t="s">
        <v>49</v>
      </c>
      <c r="B24" s="62" t="s">
        <v>34</v>
      </c>
      <c r="C24" s="62">
        <v>7</v>
      </c>
    </row>
    <row r="25" spans="1:3" x14ac:dyDescent="0.25">
      <c r="A25" s="62" t="s">
        <v>368</v>
      </c>
      <c r="B25" s="62" t="s">
        <v>371</v>
      </c>
      <c r="C25" s="62">
        <v>7</v>
      </c>
    </row>
    <row r="26" spans="1:3" x14ac:dyDescent="0.25">
      <c r="A26" t="s">
        <v>371</v>
      </c>
      <c r="B26" t="s">
        <v>56</v>
      </c>
      <c r="C26">
        <v>7</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M27"/>
  <sheetViews>
    <sheetView workbookViewId="0">
      <selection activeCell="C39" sqref="C39"/>
    </sheetView>
  </sheetViews>
  <sheetFormatPr defaultRowHeight="15" x14ac:dyDescent="0.25"/>
  <cols>
    <col min="1" max="1" width="13.28515625" bestFit="1" customWidth="1"/>
    <col min="4" max="5" width="11" bestFit="1" customWidth="1"/>
  </cols>
  <sheetData>
    <row r="1" spans="1:13" x14ac:dyDescent="0.25">
      <c r="A1" s="62" t="s">
        <v>61</v>
      </c>
      <c r="B1" s="62" t="s">
        <v>31</v>
      </c>
      <c r="C1" s="21">
        <v>0</v>
      </c>
      <c r="J1" s="62">
        <v>0.5</v>
      </c>
      <c r="L1" t="s">
        <v>397</v>
      </c>
      <c r="M1" s="21">
        <v>8.6592000000000002</v>
      </c>
    </row>
    <row r="2" spans="1:13" x14ac:dyDescent="0.25">
      <c r="A2" s="62" t="s">
        <v>31</v>
      </c>
      <c r="B2" s="62" t="s">
        <v>32</v>
      </c>
      <c r="C2" s="21">
        <v>0</v>
      </c>
      <c r="J2" s="62">
        <v>0.5</v>
      </c>
      <c r="M2" s="21">
        <v>0.470914</v>
      </c>
    </row>
    <row r="3" spans="1:13" x14ac:dyDescent="0.25">
      <c r="A3" s="62" t="s">
        <v>32</v>
      </c>
      <c r="B3" s="62" t="s">
        <v>33</v>
      </c>
      <c r="C3" s="21">
        <v>0</v>
      </c>
      <c r="J3" s="62">
        <v>2</v>
      </c>
      <c r="M3" s="21">
        <v>11.079796999999999</v>
      </c>
    </row>
    <row r="4" spans="1:13" x14ac:dyDescent="0.25">
      <c r="A4" s="62" t="s">
        <v>7</v>
      </c>
      <c r="B4" s="62" t="s">
        <v>33</v>
      </c>
      <c r="C4" s="21">
        <v>0</v>
      </c>
      <c r="J4" s="62">
        <v>0.1</v>
      </c>
      <c r="M4" s="21">
        <v>1.0496970000000001</v>
      </c>
    </row>
    <row r="5" spans="1:13" x14ac:dyDescent="0.25">
      <c r="A5" s="62" t="s">
        <v>33</v>
      </c>
      <c r="B5" s="62" t="s">
        <v>8</v>
      </c>
      <c r="C5" s="21">
        <v>0</v>
      </c>
      <c r="J5" s="62">
        <v>0.3</v>
      </c>
      <c r="M5" s="21">
        <v>0.68312600000000001</v>
      </c>
    </row>
    <row r="6" spans="1:13" x14ac:dyDescent="0.25">
      <c r="A6" s="62" t="s">
        <v>8</v>
      </c>
      <c r="B6" s="62" t="s">
        <v>34</v>
      </c>
      <c r="C6" s="21">
        <v>0</v>
      </c>
      <c r="J6" s="62">
        <v>0.4</v>
      </c>
      <c r="M6" s="21">
        <v>4.4568089999999998</v>
      </c>
    </row>
    <row r="7" spans="1:13" x14ac:dyDescent="0.25">
      <c r="A7" s="62" t="s">
        <v>34</v>
      </c>
      <c r="B7" s="62" t="s">
        <v>36</v>
      </c>
      <c r="C7" s="21">
        <v>0</v>
      </c>
      <c r="J7" s="62">
        <v>0.15</v>
      </c>
      <c r="M7" s="21">
        <v>1.0004580000000001</v>
      </c>
    </row>
    <row r="8" spans="1:13" x14ac:dyDescent="0.25">
      <c r="A8" s="62" t="s">
        <v>36</v>
      </c>
      <c r="B8" s="62" t="s">
        <v>39</v>
      </c>
      <c r="C8" s="21">
        <v>0</v>
      </c>
      <c r="J8" s="62">
        <v>0.1</v>
      </c>
      <c r="M8" s="21">
        <v>1.5411250000000001</v>
      </c>
    </row>
    <row r="9" spans="1:13" x14ac:dyDescent="0.25">
      <c r="A9" s="62" t="s">
        <v>39</v>
      </c>
      <c r="B9" s="62" t="s">
        <v>41</v>
      </c>
      <c r="C9" s="21">
        <v>0</v>
      </c>
      <c r="J9" s="62">
        <v>0.1</v>
      </c>
      <c r="M9" s="21">
        <v>5.9093679999999997</v>
      </c>
    </row>
    <row r="10" spans="1:13" x14ac:dyDescent="0.25">
      <c r="A10" s="62" t="s">
        <v>41</v>
      </c>
      <c r="B10" s="62" t="s">
        <v>44</v>
      </c>
      <c r="C10" s="21">
        <v>0</v>
      </c>
      <c r="J10" s="62">
        <v>0.05</v>
      </c>
      <c r="M10" s="21">
        <v>0.74018600000000001</v>
      </c>
    </row>
    <row r="11" spans="1:13" x14ac:dyDescent="0.25">
      <c r="A11" s="62" t="s">
        <v>44</v>
      </c>
      <c r="B11" s="62" t="s">
        <v>9</v>
      </c>
      <c r="C11" s="21">
        <v>0</v>
      </c>
      <c r="J11" s="62">
        <v>0.2</v>
      </c>
      <c r="M11" s="21">
        <v>2.2245020000000002</v>
      </c>
    </row>
    <row r="12" spans="1:13" x14ac:dyDescent="0.25">
      <c r="A12" s="62" t="s">
        <v>45</v>
      </c>
      <c r="B12" s="62" t="s">
        <v>9</v>
      </c>
      <c r="C12" s="21">
        <v>0</v>
      </c>
      <c r="J12" s="62">
        <v>0.1</v>
      </c>
      <c r="M12" s="21">
        <v>0.47776800000000003</v>
      </c>
    </row>
    <row r="13" spans="1:13" x14ac:dyDescent="0.25">
      <c r="A13" s="62" t="s">
        <v>9</v>
      </c>
      <c r="B13" s="62" t="s">
        <v>46</v>
      </c>
      <c r="C13" s="21">
        <v>0</v>
      </c>
      <c r="J13" s="62">
        <v>0.1</v>
      </c>
      <c r="M13" s="21">
        <v>1.160083</v>
      </c>
    </row>
    <row r="14" spans="1:13" x14ac:dyDescent="0.25">
      <c r="A14" s="62" t="s">
        <v>46</v>
      </c>
      <c r="B14" s="62" t="s">
        <v>48</v>
      </c>
      <c r="C14" s="21">
        <v>0</v>
      </c>
      <c r="J14" s="62">
        <v>0.1</v>
      </c>
      <c r="M14" s="21">
        <v>1.6566050000000001</v>
      </c>
    </row>
    <row r="15" spans="1:13" x14ac:dyDescent="0.25">
      <c r="A15" s="62" t="s">
        <v>365</v>
      </c>
      <c r="B15" s="62" t="s">
        <v>56</v>
      </c>
      <c r="C15" s="21">
        <v>0</v>
      </c>
      <c r="J15" s="62">
        <v>0.1</v>
      </c>
      <c r="M15" s="21">
        <v>5.4212129999999998</v>
      </c>
    </row>
    <row r="16" spans="1:13" x14ac:dyDescent="0.25">
      <c r="A16" s="62" t="s">
        <v>58</v>
      </c>
      <c r="B16" s="62" t="s">
        <v>57</v>
      </c>
      <c r="C16" s="21">
        <v>0</v>
      </c>
      <c r="J16" s="62">
        <v>0.15</v>
      </c>
      <c r="M16" s="21">
        <v>1.1869970000000001</v>
      </c>
    </row>
    <row r="17" spans="1:13" x14ac:dyDescent="0.25">
      <c r="A17" s="62" t="s">
        <v>59</v>
      </c>
      <c r="B17" s="62" t="s">
        <v>365</v>
      </c>
      <c r="C17" s="21">
        <v>0</v>
      </c>
      <c r="J17" s="62">
        <v>0.2</v>
      </c>
      <c r="M17" s="21">
        <v>10.585025999999999</v>
      </c>
    </row>
    <row r="18" spans="1:13" x14ac:dyDescent="0.25">
      <c r="A18" s="62" t="s">
        <v>55</v>
      </c>
      <c r="B18" s="62" t="s">
        <v>54</v>
      </c>
      <c r="C18" s="21">
        <v>0</v>
      </c>
      <c r="J18" s="62">
        <v>0.05</v>
      </c>
      <c r="M18" s="21">
        <v>1.036975</v>
      </c>
    </row>
    <row r="19" spans="1:13" x14ac:dyDescent="0.25">
      <c r="A19" s="62" t="s">
        <v>54</v>
      </c>
      <c r="B19" s="62" t="s">
        <v>50</v>
      </c>
      <c r="C19" s="21">
        <v>0</v>
      </c>
      <c r="J19" s="62">
        <v>0.05</v>
      </c>
      <c r="M19" s="21">
        <v>33.647488000000003</v>
      </c>
    </row>
    <row r="20" spans="1:13" x14ac:dyDescent="0.25">
      <c r="A20" s="62" t="s">
        <v>56</v>
      </c>
      <c r="B20" s="62" t="s">
        <v>10</v>
      </c>
      <c r="C20" s="21">
        <v>0</v>
      </c>
      <c r="J20" s="62">
        <v>0.2</v>
      </c>
      <c r="M20" s="21">
        <v>0.64456000000000002</v>
      </c>
    </row>
    <row r="21" spans="1:13" x14ac:dyDescent="0.25">
      <c r="A21" s="62" t="s">
        <v>57</v>
      </c>
      <c r="B21" s="62" t="s">
        <v>368</v>
      </c>
      <c r="C21" s="21">
        <v>0</v>
      </c>
      <c r="J21" s="62">
        <v>0.1</v>
      </c>
      <c r="M21" s="21">
        <v>0.54898800000000003</v>
      </c>
    </row>
    <row r="22" spans="1:13" x14ac:dyDescent="0.25">
      <c r="A22" s="62" t="s">
        <v>10</v>
      </c>
      <c r="B22" s="62" t="s">
        <v>49</v>
      </c>
      <c r="C22" s="21">
        <v>0</v>
      </c>
      <c r="J22" s="62">
        <v>0.1</v>
      </c>
      <c r="M22" s="21">
        <v>1.493862</v>
      </c>
    </row>
    <row r="23" spans="1:13" x14ac:dyDescent="0.25">
      <c r="A23" s="62" t="s">
        <v>50</v>
      </c>
      <c r="B23" s="62" t="s">
        <v>49</v>
      </c>
      <c r="C23" s="21">
        <v>0</v>
      </c>
      <c r="J23" s="62">
        <v>0.1</v>
      </c>
      <c r="M23" s="21">
        <v>0.22342300000000001</v>
      </c>
    </row>
    <row r="24" spans="1:13" x14ac:dyDescent="0.25">
      <c r="A24" s="62" t="s">
        <v>49</v>
      </c>
      <c r="B24" s="62" t="s">
        <v>34</v>
      </c>
      <c r="C24" s="21">
        <v>0</v>
      </c>
      <c r="J24" s="62">
        <v>0.5</v>
      </c>
      <c r="M24" s="21">
        <v>1.788421</v>
      </c>
    </row>
    <row r="25" spans="1:13" x14ac:dyDescent="0.25">
      <c r="A25" s="62" t="s">
        <v>368</v>
      </c>
      <c r="B25" s="62" t="s">
        <v>371</v>
      </c>
      <c r="C25" s="21">
        <v>0</v>
      </c>
      <c r="J25" s="62">
        <v>0.1</v>
      </c>
      <c r="M25" s="21">
        <v>0.60298399999999996</v>
      </c>
    </row>
    <row r="26" spans="1:13" x14ac:dyDescent="0.25">
      <c r="A26" t="s">
        <v>371</v>
      </c>
      <c r="B26" t="s">
        <v>56</v>
      </c>
      <c r="C26" s="21">
        <v>0</v>
      </c>
      <c r="J26" s="62">
        <v>0.1</v>
      </c>
      <c r="M26" s="21">
        <v>0.27528399999999997</v>
      </c>
    </row>
    <row r="27" spans="1:13" x14ac:dyDescent="0.25">
      <c r="C27" s="21">
        <v>0</v>
      </c>
      <c r="M27" s="21">
        <v>0.88316499999999998</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1"/>
  <sheetViews>
    <sheetView workbookViewId="0">
      <selection activeCell="B2" sqref="B2"/>
    </sheetView>
  </sheetViews>
  <sheetFormatPr defaultRowHeight="15" x14ac:dyDescent="0.25"/>
  <cols>
    <col min="1" max="1" width="13.28515625" bestFit="1" customWidth="1"/>
    <col min="2" max="2" width="10.5703125" bestFit="1" customWidth="1"/>
  </cols>
  <sheetData>
    <row r="1" spans="1:2" x14ac:dyDescent="0.25">
      <c r="A1" t="s">
        <v>4</v>
      </c>
      <c r="B1" s="30">
        <v>100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30"/>
  <sheetViews>
    <sheetView workbookViewId="0">
      <selection activeCell="V39" sqref="V39"/>
    </sheetView>
  </sheetViews>
  <sheetFormatPr defaultColWidth="9.140625" defaultRowHeight="15" x14ac:dyDescent="0.25"/>
  <cols>
    <col min="1" max="16384" width="9.140625" style="22"/>
  </cols>
  <sheetData>
    <row r="1" spans="1:1" x14ac:dyDescent="0.25">
      <c r="A1" s="22" t="s">
        <v>289</v>
      </c>
    </row>
    <row r="2" spans="1:1" x14ac:dyDescent="0.25">
      <c r="A2" s="22" t="s">
        <v>290</v>
      </c>
    </row>
    <row r="3" spans="1:1" x14ac:dyDescent="0.25">
      <c r="A3" s="22" t="s">
        <v>291</v>
      </c>
    </row>
    <row r="4" spans="1:1" x14ac:dyDescent="0.25">
      <c r="A4" s="22" t="s">
        <v>292</v>
      </c>
    </row>
    <row r="5" spans="1:1" x14ac:dyDescent="0.25">
      <c r="A5" s="22" t="s">
        <v>293</v>
      </c>
    </row>
    <row r="6" spans="1:1" x14ac:dyDescent="0.25">
      <c r="A6" s="22" t="s">
        <v>294</v>
      </c>
    </row>
    <row r="7" spans="1:1" x14ac:dyDescent="0.25">
      <c r="A7" s="22" t="s">
        <v>295</v>
      </c>
    </row>
    <row r="8" spans="1:1" x14ac:dyDescent="0.25">
      <c r="A8" s="22" t="s">
        <v>296</v>
      </c>
    </row>
    <row r="9" spans="1:1" x14ac:dyDescent="0.25">
      <c r="A9" s="22" t="s">
        <v>297</v>
      </c>
    </row>
    <row r="10" spans="1:1" x14ac:dyDescent="0.25">
      <c r="A10" s="22" t="s">
        <v>298</v>
      </c>
    </row>
    <row r="11" spans="1:1" x14ac:dyDescent="0.25">
      <c r="A11" s="22" t="s">
        <v>299</v>
      </c>
    </row>
    <row r="12" spans="1:1" x14ac:dyDescent="0.25">
      <c r="A12" s="22" t="s">
        <v>300</v>
      </c>
    </row>
    <row r="13" spans="1:1" x14ac:dyDescent="0.25">
      <c r="A13" s="22" t="s">
        <v>301</v>
      </c>
    </row>
    <row r="14" spans="1:1" x14ac:dyDescent="0.25">
      <c r="A14" s="22" t="s">
        <v>302</v>
      </c>
    </row>
    <row r="15" spans="1:1" x14ac:dyDescent="0.25">
      <c r="A15" s="22" t="s">
        <v>303</v>
      </c>
    </row>
    <row r="16" spans="1:1" x14ac:dyDescent="0.25">
      <c r="A16" s="22" t="s">
        <v>304</v>
      </c>
    </row>
    <row r="17" spans="1:1" x14ac:dyDescent="0.25">
      <c r="A17" s="22" t="s">
        <v>305</v>
      </c>
    </row>
    <row r="18" spans="1:1" x14ac:dyDescent="0.25">
      <c r="A18" s="22" t="s">
        <v>306</v>
      </c>
    </row>
    <row r="19" spans="1:1" x14ac:dyDescent="0.25">
      <c r="A19" s="22" t="s">
        <v>307</v>
      </c>
    </row>
    <row r="20" spans="1:1" x14ac:dyDescent="0.25">
      <c r="A20" s="22" t="s">
        <v>308</v>
      </c>
    </row>
    <row r="21" spans="1:1" x14ac:dyDescent="0.25">
      <c r="A21" s="22" t="s">
        <v>320</v>
      </c>
    </row>
    <row r="22" spans="1:1" x14ac:dyDescent="0.25">
      <c r="A22" s="22" t="s">
        <v>321</v>
      </c>
    </row>
    <row r="23" spans="1:1" x14ac:dyDescent="0.25">
      <c r="A23" s="22" t="s">
        <v>322</v>
      </c>
    </row>
    <row r="24" spans="1:1" x14ac:dyDescent="0.25">
      <c r="A24" s="22" t="s">
        <v>323</v>
      </c>
    </row>
    <row r="25" spans="1:1" x14ac:dyDescent="0.25">
      <c r="A25" s="22" t="s">
        <v>324</v>
      </c>
    </row>
    <row r="26" spans="1:1" x14ac:dyDescent="0.25">
      <c r="A26" s="22" t="s">
        <v>325</v>
      </c>
    </row>
    <row r="27" spans="1:1" x14ac:dyDescent="0.25">
      <c r="A27" s="22" t="s">
        <v>326</v>
      </c>
    </row>
    <row r="28" spans="1:1" x14ac:dyDescent="0.25">
      <c r="A28" s="22" t="s">
        <v>327</v>
      </c>
    </row>
    <row r="29" spans="1:1" x14ac:dyDescent="0.25">
      <c r="A29" s="22" t="s">
        <v>328</v>
      </c>
    </row>
    <row r="30" spans="1:1" x14ac:dyDescent="0.25">
      <c r="A30" s="22" t="s">
        <v>329</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B14"/>
  <sheetViews>
    <sheetView zoomScale="85" zoomScaleNormal="85" workbookViewId="0">
      <selection activeCell="D18" sqref="D18"/>
    </sheetView>
  </sheetViews>
  <sheetFormatPr defaultColWidth="9.140625" defaultRowHeight="15" x14ac:dyDescent="0.25"/>
  <cols>
    <col min="1" max="16384" width="9.140625" style="22"/>
  </cols>
  <sheetData>
    <row r="1" spans="1:2" x14ac:dyDescent="0.25">
      <c r="A1" s="22" t="s">
        <v>289</v>
      </c>
      <c r="B1" s="22">
        <v>0.1</v>
      </c>
    </row>
    <row r="2" spans="1:2" x14ac:dyDescent="0.25">
      <c r="A2" s="22" t="s">
        <v>290</v>
      </c>
      <c r="B2" s="22">
        <v>0.2</v>
      </c>
    </row>
    <row r="3" spans="1:2" x14ac:dyDescent="0.25">
      <c r="A3" s="22" t="s">
        <v>291</v>
      </c>
      <c r="B3" s="22">
        <v>0.3</v>
      </c>
    </row>
    <row r="4" spans="1:2" x14ac:dyDescent="0.25">
      <c r="A4" s="22" t="s">
        <v>292</v>
      </c>
      <c r="B4" s="22">
        <v>0.4</v>
      </c>
    </row>
    <row r="5" spans="1:2" x14ac:dyDescent="0.25">
      <c r="A5" s="22" t="s">
        <v>293</v>
      </c>
      <c r="B5" s="22">
        <v>0.5</v>
      </c>
    </row>
    <row r="6" spans="1:2" x14ac:dyDescent="0.25">
      <c r="A6" s="22" t="s">
        <v>294</v>
      </c>
      <c r="B6" s="22">
        <v>0.6</v>
      </c>
    </row>
    <row r="7" spans="1:2" x14ac:dyDescent="0.25">
      <c r="A7" s="22" t="s">
        <v>295</v>
      </c>
      <c r="B7" s="22">
        <v>0.7</v>
      </c>
    </row>
    <row r="8" spans="1:2" x14ac:dyDescent="0.25">
      <c r="A8" s="22" t="s">
        <v>296</v>
      </c>
      <c r="B8" s="22">
        <v>0.8</v>
      </c>
    </row>
    <row r="9" spans="1:2" x14ac:dyDescent="0.25">
      <c r="A9" s="22" t="s">
        <v>297</v>
      </c>
      <c r="B9" s="22">
        <v>0.9</v>
      </c>
    </row>
    <row r="10" spans="1:2" x14ac:dyDescent="0.25">
      <c r="A10" s="22" t="s">
        <v>298</v>
      </c>
      <c r="B10" s="62">
        <v>1</v>
      </c>
    </row>
    <row r="11" spans="1:2" x14ac:dyDescent="0.25">
      <c r="A11" s="22" t="s">
        <v>299</v>
      </c>
      <c r="B11" s="62">
        <v>1.1000000000000001</v>
      </c>
    </row>
    <row r="12" spans="1:2" x14ac:dyDescent="0.25">
      <c r="A12" s="22" t="s">
        <v>300</v>
      </c>
      <c r="B12" s="62">
        <v>1.2</v>
      </c>
    </row>
    <row r="13" spans="1:2" x14ac:dyDescent="0.25">
      <c r="A13" s="22" t="s">
        <v>301</v>
      </c>
      <c r="B13" s="62">
        <v>1.3</v>
      </c>
    </row>
    <row r="14" spans="1:2" x14ac:dyDescent="0.25">
      <c r="A14" s="22" t="s">
        <v>302</v>
      </c>
      <c r="B14" s="62">
        <v>1.4</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A10"/>
  <sheetViews>
    <sheetView workbookViewId="0">
      <selection activeCell="N13" sqref="N13"/>
    </sheetView>
  </sheetViews>
  <sheetFormatPr defaultRowHeight="15" x14ac:dyDescent="0.25"/>
  <sheetData>
    <row r="1" spans="1:1" x14ac:dyDescent="0.25">
      <c r="A1" s="22" t="s">
        <v>330</v>
      </c>
    </row>
    <row r="2" spans="1:1" x14ac:dyDescent="0.25">
      <c r="A2" s="22" t="s">
        <v>331</v>
      </c>
    </row>
    <row r="3" spans="1:1" x14ac:dyDescent="0.25">
      <c r="A3" s="22" t="s">
        <v>332</v>
      </c>
    </row>
    <row r="4" spans="1:1" x14ac:dyDescent="0.25">
      <c r="A4" s="22" t="s">
        <v>333</v>
      </c>
    </row>
    <row r="5" spans="1:1" x14ac:dyDescent="0.25">
      <c r="A5" s="22" t="s">
        <v>334</v>
      </c>
    </row>
    <row r="6" spans="1:1" x14ac:dyDescent="0.25">
      <c r="A6" s="22" t="s">
        <v>335</v>
      </c>
    </row>
    <row r="7" spans="1:1" x14ac:dyDescent="0.25">
      <c r="A7" s="22" t="s">
        <v>336</v>
      </c>
    </row>
    <row r="8" spans="1:1" x14ac:dyDescent="0.25">
      <c r="A8" s="22" t="s">
        <v>337</v>
      </c>
    </row>
    <row r="9" spans="1:1" x14ac:dyDescent="0.25">
      <c r="A9" s="22" t="s">
        <v>338</v>
      </c>
    </row>
    <row r="10" spans="1:1" x14ac:dyDescent="0.25">
      <c r="A10" s="22" t="s">
        <v>339</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B10"/>
  <sheetViews>
    <sheetView workbookViewId="0">
      <selection activeCell="Q13" sqref="Q13"/>
    </sheetView>
  </sheetViews>
  <sheetFormatPr defaultColWidth="9.140625" defaultRowHeight="15" x14ac:dyDescent="0.25"/>
  <cols>
    <col min="1" max="16384" width="9.140625" style="22"/>
  </cols>
  <sheetData>
    <row r="1" spans="1:2" x14ac:dyDescent="0.25">
      <c r="A1" s="22" t="s">
        <v>330</v>
      </c>
      <c r="B1" s="22">
        <v>22.339834539269997</v>
      </c>
    </row>
    <row r="2" spans="1:2" x14ac:dyDescent="0.25">
      <c r="A2" s="22" t="s">
        <v>331</v>
      </c>
      <c r="B2" s="22">
        <v>26.063140295815</v>
      </c>
    </row>
    <row r="3" spans="1:2" x14ac:dyDescent="0.25">
      <c r="A3" s="22" t="s">
        <v>332</v>
      </c>
      <c r="B3" s="22">
        <v>29.786446052359999</v>
      </c>
    </row>
    <row r="4" spans="1:2" x14ac:dyDescent="0.25">
      <c r="A4" s="22" t="s">
        <v>333</v>
      </c>
      <c r="B4" s="22">
        <v>33.509751808905001</v>
      </c>
    </row>
    <row r="5" spans="1:2" x14ac:dyDescent="0.25">
      <c r="A5" s="22" t="s">
        <v>334</v>
      </c>
      <c r="B5" s="22">
        <v>37.233057565449997</v>
      </c>
    </row>
    <row r="6" spans="1:2" x14ac:dyDescent="0.25">
      <c r="A6" s="22" t="s">
        <v>335</v>
      </c>
      <c r="B6" s="22">
        <v>40.956363321994999</v>
      </c>
    </row>
    <row r="7" spans="1:2" x14ac:dyDescent="0.25">
      <c r="A7" s="22" t="s">
        <v>336</v>
      </c>
      <c r="B7" s="22">
        <v>44.679669078539995</v>
      </c>
    </row>
    <row r="8" spans="1:2" x14ac:dyDescent="0.25">
      <c r="A8" s="22" t="s">
        <v>337</v>
      </c>
      <c r="B8" s="22">
        <v>48.402974835084997</v>
      </c>
    </row>
    <row r="9" spans="1:2" x14ac:dyDescent="0.25">
      <c r="A9" s="22" t="s">
        <v>338</v>
      </c>
      <c r="B9" s="22">
        <v>52.12628059163</v>
      </c>
    </row>
    <row r="10" spans="1:2" x14ac:dyDescent="0.25">
      <c r="A10" s="22" t="s">
        <v>339</v>
      </c>
      <c r="B10" s="22">
        <v>55.849586348174995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43"/>
  <sheetViews>
    <sheetView workbookViewId="0">
      <selection activeCell="A43" sqref="A1:A4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6</v>
      </c>
    </row>
    <row r="4" spans="1:1" x14ac:dyDescent="0.25">
      <c r="A4" s="22" t="s">
        <v>32</v>
      </c>
    </row>
    <row r="5" spans="1:1" x14ac:dyDescent="0.25">
      <c r="A5" s="22" t="s">
        <v>33</v>
      </c>
    </row>
    <row r="6" spans="1:1" x14ac:dyDescent="0.25">
      <c r="A6" s="22" t="s">
        <v>7</v>
      </c>
    </row>
    <row r="7" spans="1:1" x14ac:dyDescent="0.25">
      <c r="A7" s="22" t="s">
        <v>34</v>
      </c>
    </row>
    <row r="8" spans="1:1" x14ac:dyDescent="0.25">
      <c r="A8" s="22" t="s">
        <v>35</v>
      </c>
    </row>
    <row r="9" spans="1:1" x14ac:dyDescent="0.25">
      <c r="A9" s="22" t="s">
        <v>36</v>
      </c>
    </row>
    <row r="10" spans="1:1" x14ac:dyDescent="0.25">
      <c r="A10" s="22" t="s">
        <v>39</v>
      </c>
    </row>
    <row r="11" spans="1:1" x14ac:dyDescent="0.25">
      <c r="A11" s="22" t="s">
        <v>40</v>
      </c>
    </row>
    <row r="12" spans="1:1" x14ac:dyDescent="0.25">
      <c r="A12" s="22" t="s">
        <v>41</v>
      </c>
    </row>
    <row r="13" spans="1:1" x14ac:dyDescent="0.25">
      <c r="A13" s="22" t="s">
        <v>42</v>
      </c>
    </row>
    <row r="14" spans="1:1" x14ac:dyDescent="0.25">
      <c r="A14" s="22" t="s">
        <v>43</v>
      </c>
    </row>
    <row r="15" spans="1:1" x14ac:dyDescent="0.25">
      <c r="A15" s="22" t="s">
        <v>44</v>
      </c>
    </row>
    <row r="16" spans="1:1" x14ac:dyDescent="0.25">
      <c r="A16" s="22" t="s">
        <v>8</v>
      </c>
    </row>
    <row r="17" spans="1:1" x14ac:dyDescent="0.25">
      <c r="A17" s="22" t="s">
        <v>45</v>
      </c>
    </row>
    <row r="18" spans="1:1" x14ac:dyDescent="0.25">
      <c r="A18" s="22" t="s">
        <v>9</v>
      </c>
    </row>
    <row r="19" spans="1:1" x14ac:dyDescent="0.25">
      <c r="A19" s="22" t="s">
        <v>46</v>
      </c>
    </row>
    <row r="20" spans="1:1" x14ac:dyDescent="0.25">
      <c r="A20" s="22" t="s">
        <v>47</v>
      </c>
    </row>
    <row r="21" spans="1:1" x14ac:dyDescent="0.25">
      <c r="A21" s="22" t="s">
        <v>48</v>
      </c>
    </row>
    <row r="22" spans="1:1" x14ac:dyDescent="0.25">
      <c r="A22" s="22" t="s">
        <v>49</v>
      </c>
    </row>
    <row r="23" spans="1:1" x14ac:dyDescent="0.25">
      <c r="A23" s="22" t="s">
        <v>50</v>
      </c>
    </row>
    <row r="24" spans="1:1" x14ac:dyDescent="0.25">
      <c r="A24" s="22" t="s">
        <v>51</v>
      </c>
    </row>
    <row r="25" spans="1:1" x14ac:dyDescent="0.25">
      <c r="A25" s="22" t="s">
        <v>52</v>
      </c>
    </row>
    <row r="26" spans="1:1" x14ac:dyDescent="0.25">
      <c r="A26" s="22" t="s">
        <v>53</v>
      </c>
    </row>
    <row r="27" spans="1:1" x14ac:dyDescent="0.25">
      <c r="A27" s="22" t="s">
        <v>10</v>
      </c>
    </row>
    <row r="28" spans="1:1" x14ac:dyDescent="0.25">
      <c r="A28" s="22" t="s">
        <v>54</v>
      </c>
    </row>
    <row r="29" spans="1:1" x14ac:dyDescent="0.25">
      <c r="A29" s="22" t="s">
        <v>55</v>
      </c>
    </row>
    <row r="30" spans="1:1" x14ac:dyDescent="0.25">
      <c r="A30" s="22" t="s">
        <v>56</v>
      </c>
    </row>
    <row r="31" spans="1:1" x14ac:dyDescent="0.25">
      <c r="A31" s="22" t="s">
        <v>57</v>
      </c>
    </row>
    <row r="32" spans="1:1" x14ac:dyDescent="0.25">
      <c r="A32" s="22" t="s">
        <v>58</v>
      </c>
    </row>
    <row r="33" spans="1:1" x14ac:dyDescent="0.25">
      <c r="A33" s="22" t="s">
        <v>59</v>
      </c>
    </row>
    <row r="34" spans="1:1" x14ac:dyDescent="0.25">
      <c r="A34" s="22" t="s">
        <v>60</v>
      </c>
    </row>
    <row r="35" spans="1:1" x14ac:dyDescent="0.25">
      <c r="A35" s="22" t="s">
        <v>61</v>
      </c>
    </row>
    <row r="36" spans="1:1" x14ac:dyDescent="0.25">
      <c r="A36" s="22" t="s">
        <v>62</v>
      </c>
    </row>
    <row r="37" spans="1:1" x14ac:dyDescent="0.25">
      <c r="A37" s="22" t="s">
        <v>63</v>
      </c>
    </row>
    <row r="38" spans="1:1" x14ac:dyDescent="0.25">
      <c r="A38" t="s">
        <v>365</v>
      </c>
    </row>
    <row r="39" spans="1:1" x14ac:dyDescent="0.25">
      <c r="A39" t="s">
        <v>366</v>
      </c>
    </row>
    <row r="40" spans="1:1" x14ac:dyDescent="0.25">
      <c r="A40" t="s">
        <v>367</v>
      </c>
    </row>
    <row r="41" spans="1:1" x14ac:dyDescent="0.25">
      <c r="A41" t="s">
        <v>368</v>
      </c>
    </row>
    <row r="42" spans="1:1" x14ac:dyDescent="0.25">
      <c r="A42" t="s">
        <v>369</v>
      </c>
    </row>
    <row r="43" spans="1:1" x14ac:dyDescent="0.25">
      <c r="A43" t="s">
        <v>371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1"/>
  <sheetViews>
    <sheetView topLeftCell="A6" workbookViewId="0">
      <selection activeCell="A23" sqref="A2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32</v>
      </c>
    </row>
    <row r="4" spans="1:1" x14ac:dyDescent="0.25">
      <c r="A4" s="22" t="s">
        <v>33</v>
      </c>
    </row>
    <row r="5" spans="1:1" x14ac:dyDescent="0.25">
      <c r="A5" s="22" t="s">
        <v>7</v>
      </c>
    </row>
    <row r="6" spans="1:1" x14ac:dyDescent="0.25">
      <c r="A6" s="22" t="s">
        <v>34</v>
      </c>
    </row>
    <row r="7" spans="1:1" x14ac:dyDescent="0.25">
      <c r="A7" s="22" t="s">
        <v>36</v>
      </c>
    </row>
    <row r="8" spans="1:1" x14ac:dyDescent="0.25">
      <c r="A8" s="22" t="s">
        <v>39</v>
      </c>
    </row>
    <row r="9" spans="1:1" x14ac:dyDescent="0.25">
      <c r="A9" s="22" t="s">
        <v>41</v>
      </c>
    </row>
    <row r="10" spans="1:1" x14ac:dyDescent="0.25">
      <c r="A10" s="22" t="s">
        <v>44</v>
      </c>
    </row>
    <row r="11" spans="1:1" x14ac:dyDescent="0.25">
      <c r="A11" s="22" t="s">
        <v>8</v>
      </c>
    </row>
    <row r="12" spans="1:1" x14ac:dyDescent="0.25">
      <c r="A12" s="22" t="s">
        <v>45</v>
      </c>
    </row>
    <row r="13" spans="1:1" x14ac:dyDescent="0.25">
      <c r="A13" s="22" t="s">
        <v>9</v>
      </c>
    </row>
    <row r="14" spans="1:1" x14ac:dyDescent="0.25">
      <c r="A14" s="22" t="s">
        <v>46</v>
      </c>
    </row>
    <row r="15" spans="1:1" x14ac:dyDescent="0.25">
      <c r="A15" s="22" t="s">
        <v>47</v>
      </c>
    </row>
    <row r="16" spans="1:1" x14ac:dyDescent="0.25">
      <c r="A16" s="22" t="s">
        <v>48</v>
      </c>
    </row>
    <row r="17" spans="1:1" x14ac:dyDescent="0.25">
      <c r="A17" s="22" t="s">
        <v>49</v>
      </c>
    </row>
    <row r="18" spans="1:1" x14ac:dyDescent="0.25">
      <c r="A18" s="22" t="s">
        <v>50</v>
      </c>
    </row>
    <row r="19" spans="1:1" x14ac:dyDescent="0.25">
      <c r="A19" s="22" t="s">
        <v>51</v>
      </c>
    </row>
    <row r="20" spans="1:1" x14ac:dyDescent="0.25">
      <c r="A20" s="22" t="s">
        <v>10</v>
      </c>
    </row>
    <row r="21" spans="1:1" x14ac:dyDescent="0.25">
      <c r="A21" s="22" t="s">
        <v>54</v>
      </c>
    </row>
    <row r="22" spans="1:1" x14ac:dyDescent="0.25">
      <c r="A22" s="22" t="s">
        <v>55</v>
      </c>
    </row>
    <row r="23" spans="1:1" x14ac:dyDescent="0.25">
      <c r="A23" s="22" t="s">
        <v>56</v>
      </c>
    </row>
    <row r="24" spans="1:1" x14ac:dyDescent="0.25">
      <c r="A24" s="22" t="s">
        <v>57</v>
      </c>
    </row>
    <row r="25" spans="1:1" x14ac:dyDescent="0.25">
      <c r="A25" s="22" t="s">
        <v>58</v>
      </c>
    </row>
    <row r="26" spans="1:1" x14ac:dyDescent="0.25">
      <c r="A26" s="22" t="s">
        <v>59</v>
      </c>
    </row>
    <row r="27" spans="1:1" x14ac:dyDescent="0.25">
      <c r="A27" s="22" t="s">
        <v>60</v>
      </c>
    </row>
    <row r="28" spans="1:1" x14ac:dyDescent="0.25">
      <c r="A28" s="22" t="s">
        <v>61</v>
      </c>
    </row>
    <row r="29" spans="1:1" x14ac:dyDescent="0.25">
      <c r="A29" s="22" t="s">
        <v>365</v>
      </c>
    </row>
    <row r="30" spans="1:1" x14ac:dyDescent="0.25">
      <c r="A30" s="22" t="s">
        <v>368</v>
      </c>
    </row>
    <row r="31" spans="1:1" x14ac:dyDescent="0.25">
      <c r="A31" t="s">
        <v>371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Connect</vt:lpstr>
      <vt:lpstr>EnvSite</vt:lpstr>
      <vt:lpstr>Diversions</vt:lpstr>
      <vt:lpstr>ReturnFlow</vt:lpstr>
      <vt:lpstr>WetlandsSites</vt:lpstr>
      <vt:lpstr>LinktoReservoir</vt:lpstr>
      <vt:lpstr>LinkOutReservoir</vt:lpstr>
      <vt:lpstr>rsiIndex</vt:lpstr>
      <vt:lpstr>rsiEQ</vt:lpstr>
      <vt:lpstr>RSI_data</vt:lpstr>
      <vt:lpstr>h</vt:lpstr>
      <vt:lpstr>fciIndex</vt:lpstr>
      <vt:lpstr>fciEQ</vt:lpstr>
      <vt:lpstr>wp</vt:lpstr>
      <vt:lpstr>Length</vt:lpstr>
      <vt:lpstr>aw</vt:lpstr>
      <vt:lpstr>lss</vt:lpstr>
      <vt:lpstr>LinkName</vt:lpstr>
      <vt:lpstr>evap</vt:lpstr>
      <vt:lpstr>linkEvap</vt:lpstr>
      <vt:lpstr>evap_WEAP</vt:lpstr>
      <vt:lpstr>ResElevVol</vt:lpstr>
      <vt:lpstr>EvaporationCurve</vt:lpstr>
      <vt:lpstr>Cons</vt:lpstr>
      <vt:lpstr>inactive</vt:lpstr>
      <vt:lpstr>capacity</vt:lpstr>
      <vt:lpstr>InStor</vt:lpstr>
      <vt:lpstr>demandReq</vt:lpstr>
      <vt:lpstr>Instream</vt:lpstr>
      <vt:lpstr>divCap</vt:lpstr>
      <vt:lpstr>StageFlow</vt:lpstr>
      <vt:lpstr>WidthFlow</vt:lpstr>
      <vt:lpstr>Revegetate</vt:lpstr>
      <vt:lpstr>NaturalGrowth</vt:lpstr>
      <vt:lpstr>Cmax</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Adel M Abdallah</cp:lastModifiedBy>
  <dcterms:created xsi:type="dcterms:W3CDTF">2015-05-24T22:43:37Z</dcterms:created>
  <dcterms:modified xsi:type="dcterms:W3CDTF">2019-01-19T16:01:14Z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