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x/Desktop/EPITA-DSA-Notes/CorporateFinance/"/>
    </mc:Choice>
  </mc:AlternateContent>
  <xr:revisionPtr revIDLastSave="0" documentId="13_ncr:1_{190F61CA-9B7A-9E43-AFC4-806C65880746}" xr6:coauthVersionLast="47" xr6:coauthVersionMax="47" xr10:uidLastSave="{00000000-0000-0000-0000-000000000000}"/>
  <bookViews>
    <workbookView xWindow="0" yWindow="500" windowWidth="24440" windowHeight="17500" tabRatio="500" xr2:uid="{00000000-000D-0000-FFFF-FFFF00000000}"/>
  </bookViews>
  <sheets>
    <sheet name="Project assessment" sheetId="5" r:id="rId1"/>
  </sheets>
  <definedNames>
    <definedName name="_xlnm.Print_Area" localSheetId="0">'Project assessment'!$A$1:$Q$50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5" l="1"/>
  <c r="Q44" i="5"/>
  <c r="O44" i="5"/>
  <c r="M44" i="5"/>
  <c r="R43" i="5"/>
  <c r="P43" i="5"/>
  <c r="N43" i="5"/>
  <c r="M43" i="5"/>
  <c r="L43" i="5"/>
  <c r="S42" i="5"/>
  <c r="Q42" i="5"/>
  <c r="O42" i="5"/>
  <c r="M42" i="5"/>
  <c r="Q41" i="5"/>
  <c r="O41" i="5"/>
  <c r="M41" i="5"/>
  <c r="S40" i="5"/>
  <c r="Q40" i="5"/>
  <c r="O40" i="5"/>
  <c r="M40" i="5"/>
  <c r="M46" i="5" l="1"/>
  <c r="O46" i="5"/>
  <c r="L46" i="5"/>
  <c r="O43" i="5"/>
  <c r="L45" i="5"/>
  <c r="M45" i="5" s="1"/>
  <c r="Q43" i="5"/>
  <c r="N45" i="5"/>
  <c r="O45" i="5" s="1"/>
  <c r="S43" i="5"/>
  <c r="P45" i="5"/>
  <c r="Q45" i="5" s="1"/>
  <c r="Q46" i="5" s="1"/>
  <c r="R45" i="5"/>
  <c r="S45" i="5" s="1"/>
  <c r="S46" i="5" s="1"/>
  <c r="H43" i="5"/>
  <c r="F43" i="5"/>
  <c r="C43" i="5"/>
  <c r="D45" i="5" s="1"/>
  <c r="D40" i="5"/>
  <c r="F40" i="5"/>
  <c r="H40" i="5"/>
  <c r="J40" i="5"/>
  <c r="D41" i="5"/>
  <c r="H41" i="5"/>
  <c r="D42" i="5"/>
  <c r="F42" i="5"/>
  <c r="H42" i="5"/>
  <c r="J42" i="5"/>
  <c r="D44" i="5"/>
  <c r="F44" i="5"/>
  <c r="H44" i="5"/>
  <c r="J44" i="5"/>
  <c r="F45" i="5" l="1"/>
  <c r="G46" i="5"/>
  <c r="J43" i="5"/>
  <c r="E46" i="5"/>
  <c r="D43" i="5"/>
  <c r="C46" i="5"/>
  <c r="I46" i="5"/>
  <c r="J45" i="5"/>
  <c r="J46" i="5" s="1"/>
  <c r="R46" i="5"/>
  <c r="P46" i="5"/>
  <c r="N46" i="5"/>
  <c r="F46" i="5"/>
  <c r="D46" i="5"/>
  <c r="H45" i="5" l="1"/>
  <c r="H46" i="5" s="1"/>
</calcChain>
</file>

<file path=xl/sharedStrings.xml><?xml version="1.0" encoding="utf-8"?>
<sst xmlns="http://schemas.openxmlformats.org/spreadsheetml/2006/main" count="108" uniqueCount="57">
  <si>
    <t>Finance for IT Managers</t>
  </si>
  <si>
    <t>Instructions</t>
  </si>
  <si>
    <t>International Masters</t>
  </si>
  <si>
    <t>Line Items</t>
  </si>
  <si>
    <t>TOTAL</t>
  </si>
  <si>
    <t>▶</t>
  </si>
  <si>
    <t>INSTRUCTIONS</t>
  </si>
  <si>
    <t>Why?</t>
  </si>
  <si>
    <t>What top two projects will you submit to your CEO for prioritization next year?</t>
  </si>
  <si>
    <t>Provide your own project priority list, based on your above assessment:</t>
  </si>
  <si>
    <t>Sales growth opportunity</t>
  </si>
  <si>
    <t>Alignment to strategy</t>
  </si>
  <si>
    <t>Risk level</t>
  </si>
  <si>
    <t>Overall cost level</t>
  </si>
  <si>
    <t>Payback period</t>
  </si>
  <si>
    <t>Net Present Value (NPV)</t>
  </si>
  <si>
    <t>Weighed Rating</t>
  </si>
  <si>
    <t>Rating</t>
  </si>
  <si>
    <t>Weight</t>
  </si>
  <si>
    <t>Web site revamping project</t>
  </si>
  <si>
    <t>Mobile devices project</t>
  </si>
  <si>
    <t>CRM project</t>
  </si>
  <si>
    <t>BI project</t>
  </si>
  <si>
    <t>Rating is: 1 = Low, 5 = Middle, 9 = Top (NOTE: Risk Level of 9 means low risk!)</t>
  </si>
  <si>
    <t>▷</t>
  </si>
  <si>
    <t xml:space="preserve">Weighting is as follows: NPV = 2, Payback period = 3, Cost level = 1, Risk level = 2, Strategic alignment = 4 and sales growth opportunity = 5 </t>
  </si>
  <si>
    <t>Non financial assessment criteria are: Risk, criticality, alignment to strategy, sales growth opportunity</t>
  </si>
  <si>
    <t>Financial assessment criteria are: NPV, Payback period and overall cost level</t>
  </si>
  <si>
    <t>Project assessment framework</t>
  </si>
  <si>
    <t>Full NPV = $62,000 (2 years of even cash inflows) ; Payback period = 6 months ; Overall cost = $10,000.</t>
  </si>
  <si>
    <t xml:space="preserve">The real opportunity in this project is that the new web site will launch your "on line" sales activities, which is expected to boost sales by 15% within 2 years, as per the Sales Manager plan. </t>
  </si>
  <si>
    <t>Project seems easy as most of the work required is to refresh and modernize the content of your existing web site. You have highly skilled web developpers on your team.</t>
  </si>
  <si>
    <t>Full NPV = $7,000 (8 years of even cash inflows), after 2 years, NPV is $13,175 ; Payback period = 8 years ; Overall cost = $45,700.</t>
  </si>
  <si>
    <t>If you were to go ahead with this project, you would need to mobilize your entire IT team, which would push other projects off for lack of available IT resources.</t>
  </si>
  <si>
    <t>Technically, you really need to conduct a full audit of your IT infrastructure before you can, for sure, have confirmation on the feasibility of this project.</t>
  </si>
  <si>
    <t>Project sounds like fun and the sales team is constantly asking for mobile devices; However, you are very unsure about the strategic alignment and value creation this project could generate.</t>
  </si>
  <si>
    <t>Full NPV = $120,000 (4 years of even cash inflows), after 2 years, NPV is $73,750 ; Payback period = 1 year ; Overall cost = $27,500.</t>
  </si>
  <si>
    <t>Part of the strategic decision to acquire Tech. HUF was to 1) acquire CRM technology and 2) leverage your respective client/prospect portfolios to accelerate the company's sales development.</t>
  </si>
  <si>
    <t>You CEO keeps saying that he wants to get more visibility on sales prospects and the sales opportunity pipeline.</t>
  </si>
  <si>
    <t>You have specialists on your new extended team who know the Tech. HUF CRM solution inside out and have access to many other CRM specialists at Tech. HUF.</t>
  </si>
  <si>
    <t>Full NPV = $75,000 (6 years of even cash inflows), after 2 years, NPV is -$68,333 ; Payback period = 4 years ; Overall cost = $140,000.</t>
  </si>
  <si>
    <t>Your CEO seems unclear about the benefits he will get out of a BI solution. He seems to have other priorities.</t>
  </si>
  <si>
    <t xml:space="preserve">You are too new to the company and unsure about the quality/robustess of your data warehouse. </t>
  </si>
  <si>
    <t xml:space="preserve">You already successfully Project Managed the implementation of a BI solution in your previous company. Such project requires very strong executive engagement &amp; a robust data warehouse. </t>
  </si>
  <si>
    <t>Your industry requires fast return on investment, usually within 2 years.</t>
  </si>
  <si>
    <t>and need to remotely integrate new team members from Tech. HUF, based in India.</t>
  </si>
  <si>
    <t>You are new to New Corp. and haven't yet had time to fully experience the corporate culture, the reaction towards system implementation. You don't know your team very well yet,</t>
  </si>
  <si>
    <t>General context</t>
  </si>
  <si>
    <t>Based on high level project portfolio information below, fill in the project assessment template below:</t>
  </si>
  <si>
    <t>Project assessment case study</t>
  </si>
  <si>
    <t>Project assessment</t>
  </si>
  <si>
    <t>Tech. HUF, recently acquired is specialized in development and implementation of their own CRM solution.</t>
  </si>
  <si>
    <t>Spring 2022 Program</t>
  </si>
  <si>
    <t>Enter your answers here</t>
  </si>
  <si>
    <t xml:space="preserve">1. I would submit the CRM and the Web site revamping project since their ROI values are the highest two. </t>
  </si>
  <si>
    <t xml:space="preserve">2. CRM project and the Web site revamping project are having the highest full NPV values, while having the least Overall Cost values. The 2 projects are becoming the most senseful ones considering all together. </t>
  </si>
  <si>
    <t>Exact Values Rougly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</si>
</sst>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143490"/>
      <name val="Calibri"/>
      <scheme val="minor"/>
    </font>
    <font>
      <b/>
      <sz val="16"/>
      <color rgb="FF143490"/>
      <name val="Calibri"/>
      <scheme val="minor"/>
    </font>
    <font>
      <sz val="14"/>
      <color rgb="FF143490"/>
      <name val="Calibri"/>
      <scheme val="minor"/>
    </font>
    <font>
      <sz val="12"/>
      <color theme="1"/>
      <name val="Menlo Regular"/>
      <family val="2"/>
    </font>
    <font>
      <b/>
      <u/>
      <sz val="12"/>
      <color theme="3"/>
      <name val="Calibri"/>
    </font>
    <font>
      <b/>
      <sz val="12"/>
      <color theme="3"/>
      <name val="Calibri"/>
    </font>
    <font>
      <sz val="12"/>
      <color theme="3"/>
      <name val="Calibri"/>
    </font>
    <font>
      <b/>
      <sz val="12"/>
      <color theme="3"/>
      <name val="Calibri"/>
      <scheme val="minor"/>
    </font>
    <font>
      <sz val="12"/>
      <color theme="0"/>
      <name val="Calibri"/>
      <family val="2"/>
      <scheme val="minor"/>
    </font>
    <font>
      <b/>
      <sz val="12"/>
      <name val="Calibri"/>
      <scheme val="minor"/>
    </font>
    <font>
      <u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143490"/>
      </left>
      <right/>
      <top style="medium">
        <color rgb="FF143490"/>
      </top>
      <bottom style="medium">
        <color rgb="FF143490"/>
      </bottom>
      <diagonal/>
    </border>
    <border>
      <left/>
      <right/>
      <top style="medium">
        <color rgb="FF143490"/>
      </top>
      <bottom style="medium">
        <color rgb="FF143490"/>
      </bottom>
      <diagonal/>
    </border>
    <border>
      <left/>
      <right style="medium">
        <color rgb="FF143490"/>
      </right>
      <top style="medium">
        <color rgb="FF143490"/>
      </top>
      <bottom style="medium">
        <color rgb="FF14349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0" fillId="0" borderId="0" xfId="0" applyFill="1" applyAlignment="1">
      <alignment horizontal="left"/>
    </xf>
    <xf numFmtId="0" fontId="8" fillId="0" borderId="0" xfId="0" applyFont="1" applyAlignment="1">
      <alignment wrapText="1"/>
    </xf>
    <xf numFmtId="0" fontId="10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vertical="top" wrapText="1"/>
    </xf>
    <xf numFmtId="1" fontId="1" fillId="0" borderId="11" xfId="0" applyNumberFormat="1" applyFont="1" applyBorder="1" applyAlignment="1">
      <alignment horizontal="right"/>
    </xf>
    <xf numFmtId="1" fontId="1" fillId="0" borderId="10" xfId="0" applyNumberFormat="1" applyFont="1" applyBorder="1" applyAlignment="1">
      <alignment horizontal="right"/>
    </xf>
    <xf numFmtId="0" fontId="1" fillId="0" borderId="1" xfId="0" applyFont="1" applyBorder="1"/>
    <xf numFmtId="1" fontId="0" fillId="0" borderId="9" xfId="0" applyNumberFormat="1" applyBorder="1" applyAlignment="1">
      <alignment horizontal="right"/>
    </xf>
    <xf numFmtId="1" fontId="0" fillId="2" borderId="3" xfId="0" applyNumberFormat="1" applyFill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2" borderId="8" xfId="0" applyNumberFormat="1" applyFill="1" applyBorder="1" applyAlignment="1">
      <alignment horizontal="right"/>
    </xf>
    <xf numFmtId="0" fontId="0" fillId="0" borderId="19" xfId="0" applyBorder="1"/>
    <xf numFmtId="0" fontId="12" fillId="0" borderId="0" xfId="0" applyFont="1"/>
    <xf numFmtId="1" fontId="0" fillId="0" borderId="20" xfId="0" applyNumberFormat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0" fillId="0" borderId="21" xfId="0" applyNumberFormat="1" applyBorder="1" applyAlignment="1">
      <alignment horizontal="right"/>
    </xf>
    <xf numFmtId="1" fontId="0" fillId="2" borderId="7" xfId="0" applyNumberFormat="1" applyFill="1" applyBorder="1" applyAlignment="1">
      <alignment horizontal="right"/>
    </xf>
    <xf numFmtId="0" fontId="0" fillId="0" borderId="22" xfId="0" applyBorder="1"/>
    <xf numFmtId="1" fontId="0" fillId="2" borderId="7" xfId="0" quotePrefix="1" applyNumberForma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0" fontId="0" fillId="0" borderId="23" xfId="0" applyBorder="1"/>
    <xf numFmtId="0" fontId="1" fillId="3" borderId="25" xfId="0" applyFont="1" applyFill="1" applyBorder="1" applyAlignment="1">
      <alignment horizontal="right" wrapText="1"/>
    </xf>
    <xf numFmtId="0" fontId="1" fillId="3" borderId="26" xfId="0" applyFont="1" applyFill="1" applyBorder="1" applyAlignment="1">
      <alignment horizontal="right" wrapText="1"/>
    </xf>
    <xf numFmtId="0" fontId="1" fillId="3" borderId="27" xfId="0" applyFont="1" applyFill="1" applyBorder="1" applyAlignment="1">
      <alignment wrapText="1"/>
    </xf>
    <xf numFmtId="0" fontId="12" fillId="0" borderId="0" xfId="0" applyFont="1" applyAlignment="1">
      <alignment horizontal="right" wrapText="1"/>
    </xf>
    <xf numFmtId="0" fontId="14" fillId="0" borderId="0" xfId="0" applyFont="1" applyAlignment="1">
      <alignment horizontal="left"/>
    </xf>
    <xf numFmtId="0" fontId="0" fillId="0" borderId="0" xfId="0" applyFill="1"/>
    <xf numFmtId="0" fontId="7" fillId="0" borderId="0" xfId="0" applyFont="1" applyFill="1" applyAlignment="1">
      <alignment horizontal="right"/>
    </xf>
    <xf numFmtId="12" fontId="0" fillId="2" borderId="2" xfId="0" applyNumberFormat="1" applyFill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" fontId="1" fillId="4" borderId="11" xfId="0" applyNumberFormat="1" applyFont="1" applyFill="1" applyBorder="1" applyAlignment="1">
      <alignment horizontal="right"/>
    </xf>
    <xf numFmtId="1" fontId="13" fillId="4" borderId="12" xfId="0" applyNumberFormat="1" applyFont="1" applyFill="1" applyBorder="1" applyAlignment="1">
      <alignment horizontal="right"/>
    </xf>
    <xf numFmtId="0" fontId="0" fillId="4" borderId="0" xfId="0" applyFill="1"/>
    <xf numFmtId="0" fontId="1" fillId="4" borderId="25" xfId="0" applyFont="1" applyFill="1" applyBorder="1" applyAlignment="1">
      <alignment horizontal="right" wrapText="1"/>
    </xf>
    <xf numFmtId="0" fontId="1" fillId="4" borderId="24" xfId="0" applyFont="1" applyFill="1" applyBorder="1" applyAlignment="1">
      <alignment horizontal="right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wrapText="1"/>
    </xf>
    <xf numFmtId="0" fontId="11" fillId="2" borderId="17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131226</xdr:colOff>
      <xdr:row>0</xdr:row>
      <xdr:rowOff>63500</xdr:rowOff>
    </xdr:from>
    <xdr:to>
      <xdr:col>0</xdr:col>
      <xdr:colOff>1660455</xdr:colOff>
      <xdr:row>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226" y="63500"/>
          <a:ext cx="691029" cy="86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4"/>
  <sheetViews>
    <sheetView showGridLines="0" tabSelected="1" topLeftCell="A18" zoomScale="94" zoomScaleNormal="150" zoomScalePageLayoutView="150" workbookViewId="0">
      <selection activeCell="I32" sqref="I32"/>
    </sheetView>
  </sheetViews>
  <sheetFormatPr baseColWidth="10" defaultRowHeight="16"/>
  <cols>
    <col min="1" max="1" width="27" bestFit="1" customWidth="1"/>
    <col min="2" max="2" width="22.1640625" customWidth="1"/>
    <col min="6" max="6" width="10.83203125" customWidth="1"/>
    <col min="11" max="11" width="2.1640625" customWidth="1"/>
    <col min="12" max="12" width="10.83203125" customWidth="1"/>
  </cols>
  <sheetData>
    <row r="1" spans="1:17">
      <c r="A1" t="s">
        <v>50</v>
      </c>
      <c r="B1" s="59" t="s">
        <v>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>
      <c r="B2" s="59" t="s">
        <v>52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>
      <c r="B3" s="59" t="s"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ht="17" thickBot="1"/>
    <row r="5" spans="1:17" ht="22" thickBot="1">
      <c r="B5" s="64" t="s">
        <v>49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ht="21">
      <c r="A6" s="17" t="s">
        <v>1</v>
      </c>
      <c r="M6" s="1"/>
    </row>
    <row r="7" spans="1:17" ht="19">
      <c r="A7" s="2">
        <v>1</v>
      </c>
      <c r="B7" s="2" t="s">
        <v>48</v>
      </c>
      <c r="F7" s="2"/>
    </row>
    <row r="8" spans="1:17" ht="19">
      <c r="A8" s="5" t="s">
        <v>5</v>
      </c>
      <c r="B8" s="44" t="s">
        <v>47</v>
      </c>
      <c r="F8" s="2"/>
    </row>
    <row r="9" spans="1:17" ht="19">
      <c r="B9" s="5" t="s">
        <v>24</v>
      </c>
      <c r="C9" s="4" t="s">
        <v>46</v>
      </c>
      <c r="F9" s="2"/>
    </row>
    <row r="10" spans="1:17" ht="19">
      <c r="B10" s="5" t="s">
        <v>24</v>
      </c>
      <c r="C10" s="4" t="s">
        <v>45</v>
      </c>
      <c r="F10" s="2"/>
    </row>
    <row r="11" spans="1:17" ht="19">
      <c r="B11" s="5" t="s">
        <v>24</v>
      </c>
      <c r="C11" s="4" t="s">
        <v>51</v>
      </c>
      <c r="F11" s="2"/>
    </row>
    <row r="12" spans="1:17" ht="19">
      <c r="B12" s="5" t="s">
        <v>24</v>
      </c>
      <c r="C12" s="4" t="s">
        <v>44</v>
      </c>
      <c r="F12" s="2"/>
    </row>
    <row r="13" spans="1:17">
      <c r="A13" s="5" t="s">
        <v>5</v>
      </c>
      <c r="B13" s="44" t="s">
        <v>22</v>
      </c>
      <c r="F13" s="4"/>
    </row>
    <row r="14" spans="1:17" ht="19">
      <c r="B14" s="5" t="s">
        <v>24</v>
      </c>
      <c r="C14" s="4" t="s">
        <v>43</v>
      </c>
      <c r="F14" s="2"/>
    </row>
    <row r="15" spans="1:17" ht="19">
      <c r="B15" s="5" t="s">
        <v>24</v>
      </c>
      <c r="C15" s="4" t="s">
        <v>42</v>
      </c>
      <c r="F15" s="2"/>
    </row>
    <row r="16" spans="1:17" ht="19">
      <c r="B16" s="5" t="s">
        <v>24</v>
      </c>
      <c r="C16" s="4" t="s">
        <v>41</v>
      </c>
      <c r="F16" s="2"/>
    </row>
    <row r="17" spans="1:6" s="45" customFormat="1">
      <c r="A17" s="46"/>
      <c r="B17" s="46" t="s">
        <v>24</v>
      </c>
      <c r="C17" s="45" t="s">
        <v>40</v>
      </c>
      <c r="F17" s="6"/>
    </row>
    <row r="18" spans="1:6">
      <c r="A18" s="5" t="s">
        <v>5</v>
      </c>
      <c r="B18" s="44" t="s">
        <v>21</v>
      </c>
      <c r="F18" s="4"/>
    </row>
    <row r="19" spans="1:6">
      <c r="A19" s="5"/>
      <c r="B19" s="5" t="s">
        <v>24</v>
      </c>
      <c r="C19" s="4" t="s">
        <v>39</v>
      </c>
      <c r="F19" s="4"/>
    </row>
    <row r="20" spans="1:6">
      <c r="A20" s="5"/>
      <c r="B20" s="5" t="s">
        <v>24</v>
      </c>
      <c r="C20" s="4" t="s">
        <v>38</v>
      </c>
      <c r="F20" s="4"/>
    </row>
    <row r="21" spans="1:6">
      <c r="A21" s="5"/>
      <c r="B21" s="5" t="s">
        <v>24</v>
      </c>
      <c r="C21" s="4" t="s">
        <v>37</v>
      </c>
      <c r="F21" s="4"/>
    </row>
    <row r="22" spans="1:6" s="45" customFormat="1">
      <c r="A22" s="46"/>
      <c r="B22" s="46" t="s">
        <v>24</v>
      </c>
      <c r="C22" s="45" t="s">
        <v>36</v>
      </c>
      <c r="F22" s="6"/>
    </row>
    <row r="23" spans="1:6">
      <c r="A23" s="5" t="s">
        <v>5</v>
      </c>
      <c r="B23" s="44" t="s">
        <v>20</v>
      </c>
      <c r="F23" s="4"/>
    </row>
    <row r="24" spans="1:6">
      <c r="A24" s="5"/>
      <c r="B24" s="5" t="s">
        <v>24</v>
      </c>
      <c r="C24" s="4" t="s">
        <v>35</v>
      </c>
      <c r="F24" s="4"/>
    </row>
    <row r="25" spans="1:6">
      <c r="A25" s="5"/>
      <c r="B25" s="5" t="s">
        <v>24</v>
      </c>
      <c r="C25" s="4" t="s">
        <v>34</v>
      </c>
      <c r="F25" s="4"/>
    </row>
    <row r="26" spans="1:6">
      <c r="A26" s="5"/>
      <c r="B26" s="5" t="s">
        <v>24</v>
      </c>
      <c r="C26" s="4" t="s">
        <v>33</v>
      </c>
      <c r="F26" s="4"/>
    </row>
    <row r="27" spans="1:6" s="45" customFormat="1">
      <c r="A27" s="46"/>
      <c r="B27" s="46" t="s">
        <v>24</v>
      </c>
      <c r="C27" s="45" t="s">
        <v>32</v>
      </c>
      <c r="F27" s="6"/>
    </row>
    <row r="28" spans="1:6">
      <c r="A28" s="5" t="s">
        <v>5</v>
      </c>
      <c r="B28" s="44" t="s">
        <v>19</v>
      </c>
      <c r="F28" s="4"/>
    </row>
    <row r="29" spans="1:6">
      <c r="A29" s="5"/>
      <c r="B29" s="5" t="s">
        <v>24</v>
      </c>
      <c r="C29" t="s">
        <v>31</v>
      </c>
      <c r="F29" s="4"/>
    </row>
    <row r="30" spans="1:6">
      <c r="A30" s="5"/>
      <c r="B30" s="5" t="s">
        <v>24</v>
      </c>
      <c r="C30" t="s">
        <v>30</v>
      </c>
      <c r="F30" s="4"/>
    </row>
    <row r="31" spans="1:6">
      <c r="A31" s="5"/>
      <c r="B31" s="5" t="s">
        <v>24</v>
      </c>
      <c r="C31" t="s">
        <v>29</v>
      </c>
      <c r="F31" s="4"/>
    </row>
    <row r="32" spans="1:6">
      <c r="A32" s="5" t="s">
        <v>5</v>
      </c>
      <c r="B32" s="44" t="s">
        <v>28</v>
      </c>
      <c r="F32" s="4"/>
    </row>
    <row r="33" spans="1:19">
      <c r="B33" s="5" t="s">
        <v>24</v>
      </c>
      <c r="C33" s="4" t="s">
        <v>27</v>
      </c>
      <c r="F33" s="4"/>
    </row>
    <row r="34" spans="1:19">
      <c r="B34" s="5" t="s">
        <v>24</v>
      </c>
      <c r="C34" s="4" t="s">
        <v>26</v>
      </c>
      <c r="F34" s="4"/>
    </row>
    <row r="35" spans="1:19">
      <c r="B35" s="5" t="s">
        <v>24</v>
      </c>
      <c r="C35" s="6" t="s">
        <v>25</v>
      </c>
      <c r="F35" s="6"/>
    </row>
    <row r="36" spans="1:19">
      <c r="B36" s="5" t="s">
        <v>24</v>
      </c>
      <c r="C36" s="6" t="s">
        <v>23</v>
      </c>
      <c r="F36" s="6"/>
    </row>
    <row r="37" spans="1:19" ht="17" thickBot="1">
      <c r="O37" t="s">
        <v>56</v>
      </c>
    </row>
    <row r="38" spans="1:19" s="3" customFormat="1" ht="46" customHeight="1" thickBot="1">
      <c r="B38"/>
      <c r="C38" s="62" t="s">
        <v>22</v>
      </c>
      <c r="D38" s="61"/>
      <c r="E38" s="54" t="s">
        <v>21</v>
      </c>
      <c r="F38" s="63"/>
      <c r="G38" s="60" t="s">
        <v>20</v>
      </c>
      <c r="H38" s="61"/>
      <c r="I38" s="54" t="s">
        <v>19</v>
      </c>
      <c r="J38" s="55"/>
      <c r="K38" s="7"/>
      <c r="L38" s="62" t="s">
        <v>22</v>
      </c>
      <c r="M38" s="61"/>
      <c r="N38" s="54" t="s">
        <v>21</v>
      </c>
      <c r="O38" s="63"/>
      <c r="P38" s="60" t="s">
        <v>20</v>
      </c>
      <c r="Q38" s="61"/>
      <c r="R38" s="54" t="s">
        <v>19</v>
      </c>
      <c r="S38" s="55"/>
    </row>
    <row r="39" spans="1:19" s="3" customFormat="1" ht="35" thickBot="1">
      <c r="A39" s="43" t="s">
        <v>18</v>
      </c>
      <c r="B39" s="42" t="s">
        <v>3</v>
      </c>
      <c r="C39" s="41" t="s">
        <v>17</v>
      </c>
      <c r="D39" s="40" t="s">
        <v>16</v>
      </c>
      <c r="E39" s="52" t="s">
        <v>17</v>
      </c>
      <c r="F39" s="52" t="s">
        <v>16</v>
      </c>
      <c r="G39" s="40" t="s">
        <v>17</v>
      </c>
      <c r="H39" s="40" t="s">
        <v>16</v>
      </c>
      <c r="I39" s="52" t="s">
        <v>17</v>
      </c>
      <c r="J39" s="53" t="s">
        <v>16</v>
      </c>
      <c r="K39" s="7"/>
      <c r="L39" s="41" t="s">
        <v>17</v>
      </c>
      <c r="M39" s="40" t="s">
        <v>16</v>
      </c>
      <c r="N39" s="52" t="s">
        <v>17</v>
      </c>
      <c r="O39" s="52" t="s">
        <v>16</v>
      </c>
      <c r="P39" s="40" t="s">
        <v>17</v>
      </c>
      <c r="Q39" s="40" t="s">
        <v>16</v>
      </c>
      <c r="R39" s="52" t="s">
        <v>17</v>
      </c>
      <c r="S39" s="53" t="s">
        <v>16</v>
      </c>
    </row>
    <row r="40" spans="1:19">
      <c r="A40" s="28">
        <v>2</v>
      </c>
      <c r="B40" s="39" t="s">
        <v>15</v>
      </c>
      <c r="C40" s="38">
        <v>5</v>
      </c>
      <c r="D40" s="37">
        <f>C40*$A$40</f>
        <v>10</v>
      </c>
      <c r="E40" s="36">
        <v>9</v>
      </c>
      <c r="F40" s="37">
        <f>E40*$A$40</f>
        <v>18</v>
      </c>
      <c r="G40" s="36">
        <v>1</v>
      </c>
      <c r="H40" s="37">
        <f>G40*$A$40</f>
        <v>2</v>
      </c>
      <c r="I40" s="36">
        <v>4</v>
      </c>
      <c r="J40" s="35">
        <f>I40*$A$40</f>
        <v>8</v>
      </c>
      <c r="K40" s="8"/>
      <c r="L40" s="38">
        <v>75000</v>
      </c>
      <c r="M40" s="37">
        <f>L40*$A$40</f>
        <v>150000</v>
      </c>
      <c r="N40" s="36">
        <v>120000</v>
      </c>
      <c r="O40" s="37">
        <f>N40*$A$40</f>
        <v>240000</v>
      </c>
      <c r="P40" s="36">
        <v>7000</v>
      </c>
      <c r="Q40" s="37">
        <f>P40*$A$40</f>
        <v>14000</v>
      </c>
      <c r="R40" s="36">
        <v>62000</v>
      </c>
      <c r="S40" s="35">
        <f>R40*$A$40</f>
        <v>124000</v>
      </c>
    </row>
    <row r="41" spans="1:19">
      <c r="A41" s="28">
        <v>3</v>
      </c>
      <c r="B41" s="33" t="s">
        <v>14</v>
      </c>
      <c r="C41" s="32">
        <v>6</v>
      </c>
      <c r="D41" s="31">
        <f>C41*$A$41</f>
        <v>18</v>
      </c>
      <c r="E41" s="30">
        <v>3</v>
      </c>
      <c r="F41" s="31">
        <v>5</v>
      </c>
      <c r="G41" s="30">
        <v>2</v>
      </c>
      <c r="H41" s="31">
        <f>G41*$A$41</f>
        <v>6</v>
      </c>
      <c r="I41" s="47">
        <v>8</v>
      </c>
      <c r="J41" s="48">
        <v>1.5</v>
      </c>
      <c r="K41" s="8"/>
      <c r="L41" s="32">
        <v>4</v>
      </c>
      <c r="M41" s="31">
        <f>L41*$A$41</f>
        <v>12</v>
      </c>
      <c r="N41" s="30">
        <v>1</v>
      </c>
      <c r="O41" s="31">
        <f>N41*$A$41</f>
        <v>3</v>
      </c>
      <c r="P41" s="30">
        <v>8</v>
      </c>
      <c r="Q41" s="31">
        <f>P41*$A$41</f>
        <v>24</v>
      </c>
      <c r="R41" s="47">
        <v>0.5</v>
      </c>
      <c r="S41" s="48">
        <v>1.5</v>
      </c>
    </row>
    <row r="42" spans="1:19">
      <c r="A42" s="28">
        <v>1</v>
      </c>
      <c r="B42" s="33" t="s">
        <v>13</v>
      </c>
      <c r="C42" s="34">
        <v>1</v>
      </c>
      <c r="D42" s="31">
        <f>C42*$A$42</f>
        <v>1</v>
      </c>
      <c r="E42" s="30">
        <v>7</v>
      </c>
      <c r="F42" s="31">
        <f>E42*$A$42</f>
        <v>7</v>
      </c>
      <c r="G42" s="30">
        <v>3</v>
      </c>
      <c r="H42" s="31">
        <f>G42*$A$42</f>
        <v>3</v>
      </c>
      <c r="I42" s="30">
        <v>9</v>
      </c>
      <c r="J42" s="29">
        <f>I42*$A$42</f>
        <v>9</v>
      </c>
      <c r="K42" s="8"/>
      <c r="L42" s="34">
        <v>140000</v>
      </c>
      <c r="M42" s="31">
        <f>L42*$A$42</f>
        <v>140000</v>
      </c>
      <c r="N42" s="30">
        <v>27500</v>
      </c>
      <c r="O42" s="31">
        <f>N42*$A$42</f>
        <v>27500</v>
      </c>
      <c r="P42" s="30">
        <v>45700</v>
      </c>
      <c r="Q42" s="31">
        <f>P42*$A$42</f>
        <v>45700</v>
      </c>
      <c r="R42" s="30">
        <v>10000</v>
      </c>
      <c r="S42" s="29">
        <f>R42*$A$42</f>
        <v>10000</v>
      </c>
    </row>
    <row r="43" spans="1:19">
      <c r="A43" s="28">
        <v>2</v>
      </c>
      <c r="B43" s="33" t="s">
        <v>12</v>
      </c>
      <c r="C43" s="32">
        <f>(C40-C42)/C41</f>
        <v>0.66666666666666663</v>
      </c>
      <c r="D43" s="31">
        <f>C43*$A$43</f>
        <v>1.3333333333333333</v>
      </c>
      <c r="E43" s="30">
        <v>6</v>
      </c>
      <c r="F43" s="31">
        <f>E43*$A$43</f>
        <v>12</v>
      </c>
      <c r="G43" s="30">
        <v>2</v>
      </c>
      <c r="H43" s="31">
        <f>G43*$A$43</f>
        <v>4</v>
      </c>
      <c r="I43" s="30">
        <v>8</v>
      </c>
      <c r="J43" s="29">
        <f>I43*$A$43</f>
        <v>16</v>
      </c>
      <c r="K43" s="8"/>
      <c r="L43" s="32">
        <f>(L40-L42)/L41</f>
        <v>-16250</v>
      </c>
      <c r="M43" s="31">
        <f>L43*$A$43</f>
        <v>-32500</v>
      </c>
      <c r="N43" s="30">
        <f>(N40-N42)/N41</f>
        <v>92500</v>
      </c>
      <c r="O43" s="31">
        <f>N43*$A$43</f>
        <v>185000</v>
      </c>
      <c r="P43" s="30">
        <f>(P40-P42)/P41</f>
        <v>-4837.5</v>
      </c>
      <c r="Q43" s="31">
        <f>P43*$A$43</f>
        <v>-9675</v>
      </c>
      <c r="R43" s="30">
        <f>(R40-R42)/R41</f>
        <v>104000</v>
      </c>
      <c r="S43" s="29">
        <f>R43*$A$43</f>
        <v>208000</v>
      </c>
    </row>
    <row r="44" spans="1:19">
      <c r="A44" s="28">
        <v>4</v>
      </c>
      <c r="B44" s="33" t="s">
        <v>11</v>
      </c>
      <c r="C44" s="32">
        <v>2</v>
      </c>
      <c r="D44" s="31">
        <f>C44*$A$44</f>
        <v>8</v>
      </c>
      <c r="E44" s="30">
        <v>2</v>
      </c>
      <c r="F44" s="31">
        <f>E44*$A$44</f>
        <v>8</v>
      </c>
      <c r="G44" s="30">
        <v>2</v>
      </c>
      <c r="H44" s="31">
        <f>G44*$A$44</f>
        <v>8</v>
      </c>
      <c r="I44" s="30">
        <v>2</v>
      </c>
      <c r="J44" s="29">
        <f>I44*$A$44</f>
        <v>8</v>
      </c>
      <c r="K44" s="8"/>
      <c r="L44" s="32">
        <v>2</v>
      </c>
      <c r="M44" s="31">
        <f>L44*$A$44</f>
        <v>8</v>
      </c>
      <c r="N44" s="30">
        <v>2</v>
      </c>
      <c r="O44" s="31">
        <f>N44*$A$44</f>
        <v>8</v>
      </c>
      <c r="P44" s="30">
        <v>2</v>
      </c>
      <c r="Q44" s="31">
        <f>P44*$A$44</f>
        <v>8</v>
      </c>
      <c r="R44" s="30">
        <v>2</v>
      </c>
      <c r="S44" s="29">
        <f>R44*$A$44</f>
        <v>8</v>
      </c>
    </row>
    <row r="45" spans="1:19" ht="17" thickBot="1">
      <c r="A45" s="28">
        <v>5</v>
      </c>
      <c r="B45" s="27" t="s">
        <v>10</v>
      </c>
      <c r="C45" s="26">
        <v>2</v>
      </c>
      <c r="D45" s="25">
        <f>C45*$A$45</f>
        <v>10</v>
      </c>
      <c r="E45" s="24">
        <v>5</v>
      </c>
      <c r="F45" s="25">
        <f>E45*$A$45</f>
        <v>25</v>
      </c>
      <c r="G45" s="24">
        <v>1</v>
      </c>
      <c r="H45" s="25">
        <f>G45*$A$45</f>
        <v>5</v>
      </c>
      <c r="I45" s="24">
        <v>7</v>
      </c>
      <c r="J45" s="23">
        <f>I45*$A$45</f>
        <v>35</v>
      </c>
      <c r="K45" s="8"/>
      <c r="L45" s="26">
        <f>L43*L44</f>
        <v>-32500</v>
      </c>
      <c r="M45" s="25">
        <f>L45*$A$45</f>
        <v>-162500</v>
      </c>
      <c r="N45" s="24">
        <f>N43*N44</f>
        <v>185000</v>
      </c>
      <c r="O45" s="25">
        <f>N45*$A$45</f>
        <v>925000</v>
      </c>
      <c r="P45" s="24">
        <f>P43*P44</f>
        <v>-9675</v>
      </c>
      <c r="Q45" s="25">
        <f>P45*$A$45</f>
        <v>-48375</v>
      </c>
      <c r="R45" s="24">
        <f>+R43*R44</f>
        <v>208000</v>
      </c>
      <c r="S45" s="23">
        <f>R45*$A$45</f>
        <v>1040000</v>
      </c>
    </row>
    <row r="46" spans="1:19" s="1" customFormat="1" ht="18" thickTop="1" thickBot="1">
      <c r="B46" s="22" t="s">
        <v>4</v>
      </c>
      <c r="C46" s="21">
        <f t="shared" ref="C46:J46" si="0">SUM(C40:C45)</f>
        <v>16.666666666666664</v>
      </c>
      <c r="D46" s="20">
        <f t="shared" si="0"/>
        <v>48.333333333333329</v>
      </c>
      <c r="E46" s="49">
        <f t="shared" si="0"/>
        <v>32</v>
      </c>
      <c r="F46" s="49">
        <f t="shared" si="0"/>
        <v>75</v>
      </c>
      <c r="G46" s="20">
        <f t="shared" si="0"/>
        <v>11</v>
      </c>
      <c r="H46" s="20">
        <f t="shared" si="0"/>
        <v>28</v>
      </c>
      <c r="I46" s="49">
        <f t="shared" si="0"/>
        <v>38</v>
      </c>
      <c r="J46" s="50">
        <f t="shared" si="0"/>
        <v>77.5</v>
      </c>
      <c r="K46" s="16"/>
      <c r="L46" s="21">
        <f t="shared" ref="L46:S46" si="1">SUM(L40:L45)</f>
        <v>166256</v>
      </c>
      <c r="M46" s="20">
        <f t="shared" si="1"/>
        <v>95020</v>
      </c>
      <c r="N46" s="49">
        <f t="shared" si="1"/>
        <v>425003</v>
      </c>
      <c r="O46" s="49">
        <f t="shared" si="1"/>
        <v>1377511</v>
      </c>
      <c r="P46" s="20">
        <f t="shared" si="1"/>
        <v>38197.5</v>
      </c>
      <c r="Q46" s="20">
        <f t="shared" si="1"/>
        <v>1682</v>
      </c>
      <c r="R46" s="49">
        <f t="shared" si="1"/>
        <v>384002.5</v>
      </c>
      <c r="S46" s="50">
        <f t="shared" si="1"/>
        <v>1382009.5</v>
      </c>
    </row>
    <row r="47" spans="1:19">
      <c r="N47" s="8"/>
      <c r="O47" s="8"/>
    </row>
    <row r="48" spans="1:19" s="10" customFormat="1" ht="19">
      <c r="A48" s="9">
        <v>2</v>
      </c>
      <c r="B48" s="9" t="s">
        <v>9</v>
      </c>
      <c r="F48" s="9"/>
      <c r="H48" s="56" t="s">
        <v>6</v>
      </c>
      <c r="I48" s="56"/>
      <c r="J48" s="11"/>
      <c r="N48" s="11"/>
      <c r="O48" s="11"/>
      <c r="R48" s="12"/>
    </row>
    <row r="49" spans="1:18" s="10" customFormat="1">
      <c r="A49" s="13" t="s">
        <v>5</v>
      </c>
      <c r="B49" s="14" t="s">
        <v>8</v>
      </c>
      <c r="F49" s="14"/>
      <c r="H49" s="57" t="s">
        <v>53</v>
      </c>
      <c r="I49" s="58"/>
      <c r="J49" s="11"/>
      <c r="K49" s="11"/>
      <c r="N49" s="11"/>
      <c r="O49" s="11"/>
      <c r="R49" s="15"/>
    </row>
    <row r="50" spans="1:18" s="10" customFormat="1">
      <c r="A50" s="13" t="s">
        <v>5</v>
      </c>
      <c r="B50" s="14" t="s">
        <v>7</v>
      </c>
      <c r="F50" s="14"/>
      <c r="H50" s="51" t="s">
        <v>54</v>
      </c>
      <c r="J50" s="11"/>
      <c r="K50" s="11"/>
      <c r="N50" s="19"/>
      <c r="O50" s="11"/>
      <c r="R50" s="15"/>
    </row>
    <row r="51" spans="1:18">
      <c r="H51" s="51" t="s">
        <v>55</v>
      </c>
      <c r="J51" s="16"/>
      <c r="K51" s="16"/>
    </row>
    <row r="54" spans="1:18" ht="19">
      <c r="A54" s="18"/>
    </row>
  </sheetData>
  <mergeCells count="14">
    <mergeCell ref="B1:Q1"/>
    <mergeCell ref="G38:H38"/>
    <mergeCell ref="I38:J38"/>
    <mergeCell ref="C38:D38"/>
    <mergeCell ref="E38:F38"/>
    <mergeCell ref="B5:Q5"/>
    <mergeCell ref="L38:M38"/>
    <mergeCell ref="N38:O38"/>
    <mergeCell ref="P38:Q38"/>
    <mergeCell ref="R38:S38"/>
    <mergeCell ref="H48:I48"/>
    <mergeCell ref="H49:I49"/>
    <mergeCell ref="B3:Q3"/>
    <mergeCell ref="B2:Q2"/>
  </mergeCells>
  <printOptions horizontalCentered="1" verticalCentered="1"/>
  <pageMargins left="0.55000000000000004" right="0.55000000000000004" top="0.6100000000000001" bottom="0.6100000000000001" header="0.5" footer="0.5"/>
  <pageSetup paperSize="9" scale="61" orientation="landscape" horizontalDpi="4294967292" verticalDpi="4294967292"/>
  <ignoredErrors>
    <ignoredError sqref="D43 F43 H43 F45 D45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assessment</vt:lpstr>
      <vt:lpstr>'Project assessment'!Print_Area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Gallot</dc:creator>
  <cp:lastModifiedBy>Microsoft Office User</cp:lastModifiedBy>
  <cp:lastPrinted>2022-07-02T14:11:41Z</cp:lastPrinted>
  <dcterms:created xsi:type="dcterms:W3CDTF">2013-03-15T18:07:16Z</dcterms:created>
  <dcterms:modified xsi:type="dcterms:W3CDTF">2022-07-11T15:23:30Z</dcterms:modified>
</cp:coreProperties>
</file>