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https://todo1serv-my.sharepoint.com/personal/acriollo_iuvity_com/Documents/AC/"/>
    </mc:Choice>
  </mc:AlternateContent>
  <xr:revisionPtr revIDLastSave="182" documentId="13_ncr:1_{CF29E087-4157-F744-A788-B7C0AB2D90AD}" xr6:coauthVersionLast="47" xr6:coauthVersionMax="47" xr10:uidLastSave="{F0571119-43B9-B74B-97A3-DA8051545887}"/>
  <bookViews>
    <workbookView xWindow="0" yWindow="500" windowWidth="33600" windowHeight="18800" firstSheet="11" activeTab="24" xr2:uid="{00000000-000D-0000-FFFF-FFFF00000000}"/>
  </bookViews>
  <sheets>
    <sheet name="Hoja1" sheetId="1" r:id="rId1"/>
    <sheet name="Septiembre 2022" sheetId="70" r:id="rId2"/>
    <sheet name="Octubre 2022" sheetId="71" r:id="rId3"/>
    <sheet name="Noviembre 2022" sheetId="72" r:id="rId4"/>
    <sheet name="Febrero 2023" sheetId="75" r:id="rId5"/>
    <sheet name="Marzo 2023" sheetId="76" r:id="rId6"/>
    <sheet name="Abril 2023" sheetId="77" r:id="rId7"/>
    <sheet name="Mayo 2023" sheetId="78" r:id="rId8"/>
    <sheet name="Junio 2023" sheetId="79" r:id="rId9"/>
    <sheet name="Julio 2023" sheetId="80" r:id="rId10"/>
    <sheet name="Agosto 2023" sheetId="81" r:id="rId11"/>
    <sheet name="Septiembre 2023" sheetId="82" r:id="rId12"/>
    <sheet name="Octubre 2023" sheetId="83" r:id="rId13"/>
    <sheet name="Noviembre 2023" sheetId="84" r:id="rId14"/>
    <sheet name="Diciembre 2023" sheetId="85" r:id="rId15"/>
    <sheet name="Cuentas Braulio" sheetId="89" r:id="rId16"/>
    <sheet name="Enero 2024" sheetId="86" r:id="rId17"/>
    <sheet name="Febrero 2024" sheetId="88" r:id="rId18"/>
    <sheet name="Marzo 2024" sheetId="90" r:id="rId19"/>
    <sheet name="Abril 2024" sheetId="91" r:id="rId20"/>
    <sheet name="Mayo 2024" sheetId="92" r:id="rId21"/>
    <sheet name="gastos elsis" sheetId="87" r:id="rId22"/>
    <sheet name="Junio 2024" sheetId="93" r:id="rId23"/>
    <sheet name="Julio 2024" sheetId="94" r:id="rId24"/>
    <sheet name="Agosto 2024" sheetId="95" r:id="rId25"/>
  </sheets>
  <calcPr calcId="191029" calcMode="manual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95" l="1"/>
  <c r="N12" i="95"/>
  <c r="N23" i="95" s="1"/>
  <c r="B34" i="95"/>
  <c r="K44" i="95"/>
  <c r="K37" i="95"/>
  <c r="K48" i="95" s="1"/>
  <c r="H73" i="87"/>
  <c r="B63" i="95"/>
  <c r="S54" i="95"/>
  <c r="S45" i="95"/>
  <c r="S58" i="95" s="1"/>
  <c r="S71" i="95" s="1"/>
  <c r="G26" i="95"/>
  <c r="G29" i="95" s="1"/>
  <c r="K18" i="95"/>
  <c r="I18" i="95"/>
  <c r="K10" i="95"/>
  <c r="K19" i="95" s="1"/>
  <c r="B8" i="95"/>
  <c r="I7" i="95"/>
  <c r="D3" i="95"/>
  <c r="D19" i="95" s="1"/>
  <c r="S71" i="94"/>
  <c r="S54" i="94"/>
  <c r="S45" i="94"/>
  <c r="S58" i="94" s="1"/>
  <c r="B63" i="94"/>
  <c r="N78" i="94"/>
  <c r="N54" i="94"/>
  <c r="N82" i="94" s="1"/>
  <c r="S28" i="94" s="1"/>
  <c r="G26" i="94"/>
  <c r="D19" i="94"/>
  <c r="B34" i="94" s="1"/>
  <c r="K18" i="94"/>
  <c r="I18" i="94"/>
  <c r="N16" i="94"/>
  <c r="N19" i="94" s="1"/>
  <c r="N22" i="94" s="1"/>
  <c r="N12" i="94"/>
  <c r="K10" i="94"/>
  <c r="I7" i="94"/>
  <c r="D3" i="94"/>
  <c r="B8" i="94"/>
  <c r="N78" i="93"/>
  <c r="B5" i="93"/>
  <c r="D3" i="93"/>
  <c r="B3" i="93" s="1"/>
  <c r="B8" i="93" s="1"/>
  <c r="B63" i="93"/>
  <c r="N54" i="93"/>
  <c r="G26" i="93"/>
  <c r="K18" i="93"/>
  <c r="I18" i="93"/>
  <c r="G29" i="93" s="1"/>
  <c r="N16" i="93"/>
  <c r="N19" i="93" s="1"/>
  <c r="N12" i="93"/>
  <c r="K10" i="93"/>
  <c r="I7" i="93"/>
  <c r="N76" i="92"/>
  <c r="B61" i="92"/>
  <c r="N54" i="92"/>
  <c r="N80" i="92" s="1"/>
  <c r="S28" i="92" s="1"/>
  <c r="B34" i="92"/>
  <c r="G26" i="92"/>
  <c r="K18" i="92"/>
  <c r="K19" i="92" s="1"/>
  <c r="I18" i="92"/>
  <c r="G29" i="92" s="1"/>
  <c r="N16" i="92"/>
  <c r="N19" i="92" s="1"/>
  <c r="N22" i="92" s="1"/>
  <c r="N12" i="92"/>
  <c r="K10" i="92"/>
  <c r="B8" i="92"/>
  <c r="I7" i="92"/>
  <c r="B61" i="91"/>
  <c r="N76" i="91"/>
  <c r="N54" i="91"/>
  <c r="B34" i="91"/>
  <c r="G26" i="91"/>
  <c r="K18" i="91"/>
  <c r="I18" i="91"/>
  <c r="G29" i="91" s="1"/>
  <c r="N16" i="91"/>
  <c r="N19" i="91" s="1"/>
  <c r="N12" i="91"/>
  <c r="K10" i="91"/>
  <c r="K19" i="91" s="1"/>
  <c r="B8" i="91"/>
  <c r="I7" i="91"/>
  <c r="N80" i="90"/>
  <c r="B58" i="90"/>
  <c r="N63" i="90"/>
  <c r="B34" i="90"/>
  <c r="G26" i="90"/>
  <c r="K18" i="90"/>
  <c r="K19" i="90" s="1"/>
  <c r="I18" i="90"/>
  <c r="G29" i="90" s="1"/>
  <c r="N16" i="90"/>
  <c r="N19" i="90" s="1"/>
  <c r="N12" i="90"/>
  <c r="N22" i="90" s="1"/>
  <c r="K10" i="90"/>
  <c r="B8" i="90"/>
  <c r="I7" i="90"/>
  <c r="B64" i="89"/>
  <c r="B65" i="89" s="1"/>
  <c r="B57" i="89"/>
  <c r="B46" i="89"/>
  <c r="B28" i="89"/>
  <c r="B24" i="89"/>
  <c r="B8" i="89"/>
  <c r="B12" i="89" s="1"/>
  <c r="B29" i="89" s="1"/>
  <c r="R29" i="85"/>
  <c r="B55" i="88"/>
  <c r="S73" i="88"/>
  <c r="S76" i="88" s="1"/>
  <c r="S79" i="88" s="1"/>
  <c r="S69" i="88"/>
  <c r="G68" i="88"/>
  <c r="N67" i="88"/>
  <c r="V64" i="88"/>
  <c r="V66" i="88" s="1"/>
  <c r="G51" i="88"/>
  <c r="G59" i="88" s="1"/>
  <c r="G70" i="88" s="1"/>
  <c r="S50" i="88"/>
  <c r="N50" i="88"/>
  <c r="N71" i="88" s="1"/>
  <c r="S28" i="88" s="1"/>
  <c r="K37" i="88"/>
  <c r="K41" i="88" s="1"/>
  <c r="B34" i="88"/>
  <c r="B36" i="88" s="1"/>
  <c r="G26" i="88"/>
  <c r="N19" i="88"/>
  <c r="K18" i="88"/>
  <c r="I18" i="88"/>
  <c r="G29" i="88" s="1"/>
  <c r="N16" i="88"/>
  <c r="N12" i="88"/>
  <c r="N22" i="88" s="1"/>
  <c r="K10" i="88"/>
  <c r="K19" i="88" s="1"/>
  <c r="B8" i="88"/>
  <c r="I7" i="88"/>
  <c r="J56" i="87"/>
  <c r="N50" i="86"/>
  <c r="N67" i="86"/>
  <c r="V66" i="86"/>
  <c r="V64" i="86"/>
  <c r="S76" i="86"/>
  <c r="S69" i="86"/>
  <c r="S81" i="86" s="1"/>
  <c r="G68" i="86"/>
  <c r="S50" i="86"/>
  <c r="B44" i="87"/>
  <c r="B31" i="87"/>
  <c r="Q14" i="85"/>
  <c r="K23" i="87"/>
  <c r="M23" i="87" s="1"/>
  <c r="B12" i="87"/>
  <c r="B17" i="87" s="1"/>
  <c r="B22" i="87" s="1"/>
  <c r="F9" i="87"/>
  <c r="K26" i="87" s="1"/>
  <c r="N47" i="85"/>
  <c r="N43" i="85"/>
  <c r="N33" i="85"/>
  <c r="G51" i="86"/>
  <c r="G59" i="86" s="1"/>
  <c r="G70" i="86" s="1"/>
  <c r="K37" i="86"/>
  <c r="K41" i="86" s="1"/>
  <c r="B34" i="86"/>
  <c r="G26" i="86"/>
  <c r="K18" i="86"/>
  <c r="I18" i="86"/>
  <c r="N16" i="86"/>
  <c r="N19" i="86" s="1"/>
  <c r="N12" i="86"/>
  <c r="K10" i="86"/>
  <c r="B8" i="86"/>
  <c r="I7" i="86"/>
  <c r="G57" i="85"/>
  <c r="G51" i="85"/>
  <c r="K37" i="85"/>
  <c r="K41" i="85" s="1"/>
  <c r="B34" i="85"/>
  <c r="G26" i="85"/>
  <c r="K18" i="85"/>
  <c r="I18" i="85"/>
  <c r="G29" i="85" s="1"/>
  <c r="N16" i="85"/>
  <c r="N19" i="85" s="1"/>
  <c r="N12" i="85"/>
  <c r="K10" i="85"/>
  <c r="B8" i="85"/>
  <c r="I7" i="85"/>
  <c r="G56" i="84"/>
  <c r="G51" i="84"/>
  <c r="G55" i="84" s="1"/>
  <c r="J37" i="84"/>
  <c r="B34" i="84"/>
  <c r="G26" i="84"/>
  <c r="K18" i="84"/>
  <c r="K19" i="84" s="1"/>
  <c r="I18" i="84"/>
  <c r="G29" i="84" s="1"/>
  <c r="N16" i="84"/>
  <c r="N19" i="84" s="1"/>
  <c r="N12" i="84"/>
  <c r="N22" i="84" s="1"/>
  <c r="K10" i="84"/>
  <c r="B8" i="84"/>
  <c r="I7" i="84"/>
  <c r="J36" i="83"/>
  <c r="N21" i="83"/>
  <c r="N18" i="83"/>
  <c r="N15" i="83"/>
  <c r="N11" i="83"/>
  <c r="G55" i="83"/>
  <c r="G50" i="83"/>
  <c r="G54" i="83" s="1"/>
  <c r="B33" i="83"/>
  <c r="G25" i="83"/>
  <c r="K17" i="83"/>
  <c r="I17" i="83"/>
  <c r="G28" i="83" s="1"/>
  <c r="K9" i="83"/>
  <c r="B7" i="83"/>
  <c r="I6" i="83"/>
  <c r="G50" i="82"/>
  <c r="G54" i="82" s="1"/>
  <c r="K17" i="82"/>
  <c r="K9" i="82"/>
  <c r="K18" i="82" s="1"/>
  <c r="N18" i="81"/>
  <c r="N10" i="81"/>
  <c r="N19" i="81" s="1"/>
  <c r="B8" i="81"/>
  <c r="K40" i="81"/>
  <c r="K44" i="81" s="1"/>
  <c r="G55" i="82"/>
  <c r="B7" i="80"/>
  <c r="B33" i="82"/>
  <c r="G25" i="82"/>
  <c r="I17" i="82"/>
  <c r="G28" i="82" s="1"/>
  <c r="B7" i="82"/>
  <c r="I6" i="82"/>
  <c r="G52" i="81"/>
  <c r="B34" i="81"/>
  <c r="G26" i="81"/>
  <c r="I18" i="81"/>
  <c r="I7" i="81"/>
  <c r="K12" i="80"/>
  <c r="K7" i="80"/>
  <c r="K14" i="80" s="1"/>
  <c r="K5" i="79"/>
  <c r="G50" i="80"/>
  <c r="B32" i="80"/>
  <c r="G24" i="80"/>
  <c r="I16" i="80"/>
  <c r="I6" i="80"/>
  <c r="G34" i="78"/>
  <c r="G51" i="79"/>
  <c r="B33" i="79"/>
  <c r="G25" i="79"/>
  <c r="I17" i="79"/>
  <c r="G28" i="79" s="1"/>
  <c r="B7" i="79"/>
  <c r="I6" i="79"/>
  <c r="B7" i="77"/>
  <c r="G51" i="78"/>
  <c r="B33" i="78"/>
  <c r="G25" i="78"/>
  <c r="I17" i="78"/>
  <c r="G28" i="78" s="1"/>
  <c r="B7" i="78"/>
  <c r="I6" i="78"/>
  <c r="G50" i="77"/>
  <c r="B32" i="77"/>
  <c r="G24" i="77"/>
  <c r="I17" i="77"/>
  <c r="G27" i="77" s="1"/>
  <c r="I6" i="77"/>
  <c r="G51" i="76"/>
  <c r="B33" i="76"/>
  <c r="G25" i="76"/>
  <c r="L17" i="76"/>
  <c r="I17" i="76"/>
  <c r="G28" i="76" s="1"/>
  <c r="B7" i="76"/>
  <c r="I6" i="76"/>
  <c r="G51" i="75"/>
  <c r="B33" i="75"/>
  <c r="G25" i="75"/>
  <c r="L17" i="75"/>
  <c r="I17" i="75"/>
  <c r="G28" i="75" s="1"/>
  <c r="B7" i="75"/>
  <c r="I6" i="75"/>
  <c r="G51" i="72"/>
  <c r="B33" i="72"/>
  <c r="G25" i="72"/>
  <c r="L17" i="72"/>
  <c r="I17" i="72"/>
  <c r="G28" i="72" s="1"/>
  <c r="B7" i="72"/>
  <c r="I6" i="72"/>
  <c r="G51" i="71"/>
  <c r="B33" i="71"/>
  <c r="G25" i="71"/>
  <c r="L17" i="71"/>
  <c r="I17" i="71"/>
  <c r="G28" i="71" s="1"/>
  <c r="B7" i="71"/>
  <c r="I6" i="71"/>
  <c r="B32" i="70"/>
  <c r="G24" i="70"/>
  <c r="L16" i="70"/>
  <c r="I16" i="70"/>
  <c r="B6" i="70"/>
  <c r="I5" i="70"/>
  <c r="B36" i="95" l="1"/>
  <c r="K19" i="94"/>
  <c r="G29" i="94"/>
  <c r="B36" i="94"/>
  <c r="N22" i="93"/>
  <c r="K19" i="93"/>
  <c r="D19" i="93"/>
  <c r="B34" i="93" s="1"/>
  <c r="B36" i="93" s="1"/>
  <c r="N82" i="93"/>
  <c r="S28" i="93" s="1"/>
  <c r="B36" i="92"/>
  <c r="N80" i="91"/>
  <c r="S28" i="91" s="1"/>
  <c r="N22" i="91"/>
  <c r="B34" i="87"/>
  <c r="B36" i="91"/>
  <c r="N84" i="90"/>
  <c r="S28" i="90" s="1"/>
  <c r="B36" i="90"/>
  <c r="B32" i="89"/>
  <c r="B35" i="89" s="1"/>
  <c r="B42" i="89" s="1"/>
  <c r="B49" i="89" s="1"/>
  <c r="K19" i="86"/>
  <c r="N22" i="86"/>
  <c r="G29" i="86"/>
  <c r="N71" i="86"/>
  <c r="S28" i="86" s="1"/>
  <c r="B36" i="86"/>
  <c r="K19" i="85"/>
  <c r="B36" i="85"/>
  <c r="N22" i="85"/>
  <c r="B36" i="84"/>
  <c r="K18" i="83"/>
  <c r="B35" i="83"/>
  <c r="G29" i="81"/>
  <c r="B35" i="82"/>
  <c r="B36" i="81"/>
  <c r="B34" i="80"/>
  <c r="G27" i="80"/>
  <c r="B35" i="79"/>
  <c r="B35" i="78"/>
  <c r="B34" i="77"/>
  <c r="B35" i="76"/>
  <c r="B35" i="75"/>
  <c r="B35" i="72"/>
  <c r="B35" i="71"/>
  <c r="G27" i="70"/>
  <c r="B34" i="70"/>
  <c r="B47" i="87" l="1"/>
  <c r="H36" i="87"/>
  <c r="H41" i="87" s="1"/>
  <c r="H44" i="87" s="1"/>
  <c r="H56" i="87" s="1"/>
  <c r="H75" i="87" s="1"/>
  <c r="B12" i="1"/>
  <c r="E23" i="1"/>
  <c r="H25" i="1"/>
  <c r="H26" i="1" s="1"/>
  <c r="F21" i="1"/>
  <c r="C21" i="1"/>
  <c r="D21" i="1" s="1"/>
  <c r="D22" i="1" s="1"/>
  <c r="E25" i="1" s="1"/>
  <c r="C20" i="1"/>
  <c r="B19" i="1"/>
  <c r="W88" i="93"/>
  <c r="W88" i="95"/>
  <c r="W86" i="90"/>
  <c r="F39" i="89"/>
  <c r="W86" i="91"/>
  <c r="W88" i="94"/>
  <c r="W86" i="88"/>
  <c r="W86" i="92"/>
</calcChain>
</file>

<file path=xl/sharedStrings.xml><?xml version="1.0" encoding="utf-8"?>
<sst xmlns="http://schemas.openxmlformats.org/spreadsheetml/2006/main" count="2267" uniqueCount="370">
  <si>
    <t>Pacificard</t>
  </si>
  <si>
    <t>diners</t>
  </si>
  <si>
    <t xml:space="preserve">elsa </t>
  </si>
  <si>
    <t>camila</t>
  </si>
  <si>
    <t>rodrigo</t>
  </si>
  <si>
    <t>recreos</t>
  </si>
  <si>
    <t>futbol</t>
  </si>
  <si>
    <t>luz y agua</t>
  </si>
  <si>
    <t xml:space="preserve">rocio </t>
  </si>
  <si>
    <t>Deudas rocio</t>
  </si>
  <si>
    <t>total deuda</t>
  </si>
  <si>
    <t xml:space="preserve">Adelanto </t>
  </si>
  <si>
    <t>Zapatos</t>
  </si>
  <si>
    <t>bufandas</t>
  </si>
  <si>
    <t>Total</t>
  </si>
  <si>
    <t>Faltante</t>
  </si>
  <si>
    <t>licra de mi mami</t>
  </si>
  <si>
    <t>Total deuda rocio</t>
  </si>
  <si>
    <t>plan celular</t>
  </si>
  <si>
    <t>Saldo</t>
  </si>
  <si>
    <t>Egresos</t>
  </si>
  <si>
    <t>Total egresos</t>
  </si>
  <si>
    <t>Ingresos</t>
  </si>
  <si>
    <t>Leo</t>
  </si>
  <si>
    <t>Total ingresos</t>
  </si>
  <si>
    <t xml:space="preserve">luz </t>
  </si>
  <si>
    <t>agua</t>
  </si>
  <si>
    <t xml:space="preserve">Mercado </t>
  </si>
  <si>
    <t>pagado</t>
  </si>
  <si>
    <t xml:space="preserve">pacificard </t>
  </si>
  <si>
    <t>Jep</t>
  </si>
  <si>
    <t>Supermercado</t>
  </si>
  <si>
    <t>Elsa</t>
  </si>
  <si>
    <t>Jairo</t>
  </si>
  <si>
    <t>Bolivariano</t>
  </si>
  <si>
    <t>Pensión amelia</t>
  </si>
  <si>
    <t>Consulta</t>
  </si>
  <si>
    <t>Alejandra</t>
  </si>
  <si>
    <t>Braulio debe a elsa de construcción</t>
  </si>
  <si>
    <t>Gimnasio</t>
  </si>
  <si>
    <t>Ahorro programado</t>
  </si>
  <si>
    <t>Wage</t>
  </si>
  <si>
    <t>Total inversión</t>
  </si>
  <si>
    <t xml:space="preserve">Me debe </t>
  </si>
  <si>
    <t>Fecha inversión</t>
  </si>
  <si>
    <t>5 de marzo de 2022</t>
  </si>
  <si>
    <t>Amada</t>
  </si>
  <si>
    <t>Inversión</t>
  </si>
  <si>
    <t>Pago ingreso</t>
  </si>
  <si>
    <t>Retiros</t>
  </si>
  <si>
    <t>Por recuperar</t>
  </si>
  <si>
    <t>Total retiros</t>
  </si>
  <si>
    <t>6 de marzo de 2022</t>
  </si>
  <si>
    <t xml:space="preserve">jairo prestamo 2 </t>
  </si>
  <si>
    <t xml:space="preserve">Prestamo para celular </t>
  </si>
  <si>
    <t>cuotas</t>
  </si>
  <si>
    <t xml:space="preserve"># cuotas </t>
  </si>
  <si>
    <t>Diners</t>
  </si>
  <si>
    <t>Cuota 2, junio</t>
  </si>
  <si>
    <t>Cuota 1, mayo</t>
  </si>
  <si>
    <t>Cuota 3, julio</t>
  </si>
  <si>
    <t>Cuota 4, agosto</t>
  </si>
  <si>
    <t>Cuota 5, septiembre</t>
  </si>
  <si>
    <t>Cuota 6, ocutubre</t>
  </si>
  <si>
    <t>Cuota 6, octubre</t>
  </si>
  <si>
    <t>Agosto</t>
  </si>
  <si>
    <t>Devolución elsa - wage</t>
  </si>
  <si>
    <t>Examenes camila</t>
  </si>
  <si>
    <t>Medicina</t>
  </si>
  <si>
    <t>Universidad Rodrigo</t>
  </si>
  <si>
    <t>Pasajes loja</t>
  </si>
  <si>
    <t>Colaboración vecina Manosalvas</t>
  </si>
  <si>
    <t>utiles escolares Amelia</t>
  </si>
  <si>
    <t>Octubre deposito milena</t>
  </si>
  <si>
    <t>Septiembre deposito jairo</t>
  </si>
  <si>
    <t>ahorro</t>
  </si>
  <si>
    <t>Prestamo Andalucia</t>
  </si>
  <si>
    <t>Gastos navidad</t>
  </si>
  <si>
    <t>Universidad Camila</t>
  </si>
  <si>
    <t>Braulio</t>
  </si>
  <si>
    <t>Enero 2023 - pago predio</t>
  </si>
  <si>
    <t>Gastos casa y loja</t>
  </si>
  <si>
    <t>28_Marzo_2023_Maribel</t>
  </si>
  <si>
    <t>Ahorro programado (Decimo tercero, Decimo 4)</t>
  </si>
  <si>
    <t>Utilidades</t>
  </si>
  <si>
    <t>Gastos  semana santa</t>
  </si>
  <si>
    <t>Deuda mami</t>
  </si>
  <si>
    <t>7 de abril de 2023_trans Pacifico</t>
  </si>
  <si>
    <t>Mari villavicencio</t>
  </si>
  <si>
    <t>Gasto casa rocio</t>
  </si>
  <si>
    <t>Deudas jario</t>
  </si>
  <si>
    <t>medicinas gato</t>
  </si>
  <si>
    <t>pastillas mami</t>
  </si>
  <si>
    <t>Debe jairo</t>
  </si>
  <si>
    <t>Debe jairo tarjeta</t>
  </si>
  <si>
    <t>Medicinas elsa + gato</t>
  </si>
  <si>
    <t>Ahorro universidad rodrigo</t>
  </si>
  <si>
    <t>Debe jairo tarjeta estado abril</t>
  </si>
  <si>
    <t>Debe jairo estado mayo</t>
  </si>
  <si>
    <t>58 medicamentos elsa + 31 medicamento gato</t>
  </si>
  <si>
    <t>Total deuda</t>
  </si>
  <si>
    <t>Pagos</t>
  </si>
  <si>
    <t>Total pagos</t>
  </si>
  <si>
    <t>jairo</t>
  </si>
  <si>
    <t>Deuda leo</t>
  </si>
  <si>
    <t>Decimo cuarto</t>
  </si>
  <si>
    <t>Compra medicamentos elsa</t>
  </si>
  <si>
    <t>Deudas leo</t>
  </si>
  <si>
    <t>Corte junio</t>
  </si>
  <si>
    <t>prestamo leo</t>
  </si>
  <si>
    <t>Utiles escolares</t>
  </si>
  <si>
    <t>Gastos cumple Cami</t>
  </si>
  <si>
    <t xml:space="preserve">Elsa </t>
  </si>
  <si>
    <t>Cita medica amelia oftalmologo</t>
  </si>
  <si>
    <t>Devolucion prestamo isamar</t>
  </si>
  <si>
    <t>Corte julio</t>
  </si>
  <si>
    <t>Ahorros</t>
  </si>
  <si>
    <t>Por pagar</t>
  </si>
  <si>
    <t>Total préstamo</t>
  </si>
  <si>
    <t>adelanto jairo</t>
  </si>
  <si>
    <t>Compra chapa</t>
  </si>
  <si>
    <t>Monica</t>
  </si>
  <si>
    <t>Corte mayo</t>
  </si>
  <si>
    <t>Corte agosto, compra maquina</t>
  </si>
  <si>
    <t xml:space="preserve">Interes/comision avance julio </t>
  </si>
  <si>
    <t>Entregado a mi mami</t>
  </si>
  <si>
    <t>Lentes camila</t>
  </si>
  <si>
    <t>Medicamentos Camila</t>
  </si>
  <si>
    <t>Prestamo pago universidad</t>
  </si>
  <si>
    <t>Deuda elsa</t>
  </si>
  <si>
    <t>prestamo</t>
  </si>
  <si>
    <t>regalo fiesta cumpleaños amelia</t>
  </si>
  <si>
    <t>Pago leo prestamo</t>
  </si>
  <si>
    <t>Pago  11 de septiembre</t>
  </si>
  <si>
    <t>Deudas Jairo</t>
  </si>
  <si>
    <t>Saldo anterior</t>
  </si>
  <si>
    <t>Cuota trajeta diners</t>
  </si>
  <si>
    <t>Cuota tarjeta pacifico</t>
  </si>
  <si>
    <t>Marte 3 de octubre</t>
  </si>
  <si>
    <t>Pago por arreglos de casa</t>
  </si>
  <si>
    <t>Saldo deuda</t>
  </si>
  <si>
    <t>Abono</t>
  </si>
  <si>
    <t>jairo diners</t>
  </si>
  <si>
    <t>jairo pacificard</t>
  </si>
  <si>
    <t>ahorro universidad Rodrigo</t>
  </si>
  <si>
    <t>Compras España y gastos varios</t>
  </si>
  <si>
    <t>gastos a loja</t>
  </si>
  <si>
    <t>gastos trabajo</t>
  </si>
  <si>
    <t>Cuota escuela amelia</t>
  </si>
  <si>
    <t>gimnasio camila</t>
  </si>
  <si>
    <t>Decimo</t>
  </si>
  <si>
    <t>Cuenta leo</t>
  </si>
  <si>
    <t>Viaje argentina</t>
  </si>
  <si>
    <t>ida</t>
  </si>
  <si>
    <t>vuelta</t>
  </si>
  <si>
    <t xml:space="preserve">impuestos </t>
  </si>
  <si>
    <t>Pago</t>
  </si>
  <si>
    <t>tarjeta</t>
  </si>
  <si>
    <t>examen brazo</t>
  </si>
  <si>
    <t>consulta ginecologica</t>
  </si>
  <si>
    <t>internet elsis</t>
  </si>
  <si>
    <t>fisioterapia elsis</t>
  </si>
  <si>
    <t>saldo de boletos avion</t>
  </si>
  <si>
    <t>Saldo deuda anterior</t>
  </si>
  <si>
    <t>Corte diners octubre</t>
  </si>
  <si>
    <t>Corte diners noviembre</t>
  </si>
  <si>
    <t>Corte pacificard octubre</t>
  </si>
  <si>
    <t>Deudas jairo</t>
  </si>
  <si>
    <t>Corte pacificard noviembre</t>
  </si>
  <si>
    <t>Total deudas</t>
  </si>
  <si>
    <t>Abono en tratamiento elsis</t>
  </si>
  <si>
    <t xml:space="preserve">Gastos mami </t>
  </si>
  <si>
    <t xml:space="preserve">Productos </t>
  </si>
  <si>
    <t>Precio</t>
  </si>
  <si>
    <t xml:space="preserve">envios </t>
  </si>
  <si>
    <t xml:space="preserve">Pastillas </t>
  </si>
  <si>
    <t>Maca</t>
  </si>
  <si>
    <t>Pastillas 2</t>
  </si>
  <si>
    <t>Gastos mami</t>
  </si>
  <si>
    <t xml:space="preserve">Examenes </t>
  </si>
  <si>
    <t>Gasolina</t>
  </si>
  <si>
    <t xml:space="preserve">Total </t>
  </si>
  <si>
    <t xml:space="preserve">Terapia </t>
  </si>
  <si>
    <t>sobrante jairo  (resto terapias)</t>
  </si>
  <si>
    <t xml:space="preserve">Pastilla y malateón </t>
  </si>
  <si>
    <t>comida mami</t>
  </si>
  <si>
    <t>Total hijos</t>
  </si>
  <si>
    <t>mercado</t>
  </si>
  <si>
    <t>Cuota</t>
  </si>
  <si>
    <t>Sobrante</t>
  </si>
  <si>
    <t>Total gastos</t>
  </si>
  <si>
    <t>Abonos</t>
  </si>
  <si>
    <t xml:space="preserve">Braulio compras </t>
  </si>
  <si>
    <t>deposito milena</t>
  </si>
  <si>
    <t>abono gastos elsis</t>
  </si>
  <si>
    <t>Total abonos</t>
  </si>
  <si>
    <t>Corte diciembre pacificard</t>
  </si>
  <si>
    <t>Corte diners diciembre</t>
  </si>
  <si>
    <t>Abono 6 de diciembre</t>
  </si>
  <si>
    <t>zapatos elsa</t>
  </si>
  <si>
    <t>Abono 11 de diciembre</t>
  </si>
  <si>
    <t>Deuda total</t>
  </si>
  <si>
    <t>Cuotas pacificard</t>
  </si>
  <si>
    <t>Cuotas diners</t>
  </si>
  <si>
    <t>total</t>
  </si>
  <si>
    <t>abono monica</t>
  </si>
  <si>
    <t>50 euros</t>
  </si>
  <si>
    <t>abono braulio - gastos medicos elsa</t>
  </si>
  <si>
    <t>Pago diners enero (4 cuota)</t>
  </si>
  <si>
    <t>Pago enero carbone (2 cuota)</t>
  </si>
  <si>
    <t>Corte pacificard diciembre carbone (1 cuota)</t>
  </si>
  <si>
    <t>Corte enero avance (cuota 1)</t>
  </si>
  <si>
    <t>Comisión avance enero</t>
  </si>
  <si>
    <t>amada</t>
  </si>
  <si>
    <t xml:space="preserve">monica </t>
  </si>
  <si>
    <t>Saldo por pagar</t>
  </si>
  <si>
    <t>abono gastos medicos elsa medico privado</t>
  </si>
  <si>
    <t>Gastos medicina hospitalizacion</t>
  </si>
  <si>
    <t>Pastillas acrovastin</t>
  </si>
  <si>
    <t>Medicamentos luego de Hospitalizacion</t>
  </si>
  <si>
    <t>pastillas acrovastin + gasto hospitalizacion</t>
  </si>
  <si>
    <t>Deudas braulio</t>
  </si>
  <si>
    <t>abonos</t>
  </si>
  <si>
    <t xml:space="preserve">Milena - enero 5 </t>
  </si>
  <si>
    <t>elsa enero 5</t>
  </si>
  <si>
    <t>seguro austro enero 5</t>
  </si>
  <si>
    <t>Gastos</t>
  </si>
  <si>
    <t>Primer paquete</t>
  </si>
  <si>
    <t>saldo braulio deposito diciembre</t>
  </si>
  <si>
    <t>Deposito 7 de diciembre</t>
  </si>
  <si>
    <t>Milena</t>
  </si>
  <si>
    <t>elsis</t>
  </si>
  <si>
    <t>tarjeta pacificard enero 5</t>
  </si>
  <si>
    <t>nicole (50 euros) enero 5</t>
  </si>
  <si>
    <t>Monica (50 euros) enero 5</t>
  </si>
  <si>
    <t>Cuentas</t>
  </si>
  <si>
    <t>Ingresos Nicole</t>
  </si>
  <si>
    <t>500 euros</t>
  </si>
  <si>
    <t>Gastos pendientes</t>
  </si>
  <si>
    <t>Saldo a pagar medico privado</t>
  </si>
  <si>
    <t>Gastos hospitalización y pastillas</t>
  </si>
  <si>
    <t>Abogado jairo enero 8</t>
  </si>
  <si>
    <t>Abono 29 de diciembre</t>
  </si>
  <si>
    <t>abono 8 de enero (pago abogado jairo)</t>
  </si>
  <si>
    <t>rodrigo libro ingles</t>
  </si>
  <si>
    <t>rodrigo cumple danae</t>
  </si>
  <si>
    <t>Monica (50 euros) enero 13</t>
  </si>
  <si>
    <t>transferido a la cuenta de mi mami el 4 de enero de 2024</t>
  </si>
  <si>
    <t>Pastillas compras jairo</t>
  </si>
  <si>
    <t>Ingresos cuota monica</t>
  </si>
  <si>
    <t>Pago diners febrrero (5 cuota)</t>
  </si>
  <si>
    <t>Vestido bilmania</t>
  </si>
  <si>
    <t>Zapatos columbia</t>
  </si>
  <si>
    <t>Ropa leo</t>
  </si>
  <si>
    <t>pull and bear(jeans, vestido, pack3)</t>
  </si>
  <si>
    <t>Stradivarius</t>
  </si>
  <si>
    <t>Pull and bear(rodrigo)</t>
  </si>
  <si>
    <t>Cocream</t>
  </si>
  <si>
    <t>retinol</t>
  </si>
  <si>
    <t>Stradivarius(jean skynny)</t>
  </si>
  <si>
    <t>Envio 1</t>
  </si>
  <si>
    <t>Envío 2</t>
  </si>
  <si>
    <t>Total euros</t>
  </si>
  <si>
    <t>Total dolares</t>
  </si>
  <si>
    <t>Auriculares1</t>
  </si>
  <si>
    <t>Auriculares2</t>
  </si>
  <si>
    <t>Total pedidos segundo y tercer paquete</t>
  </si>
  <si>
    <t>Saldo pendiente por pagar</t>
  </si>
  <si>
    <t>Compras</t>
  </si>
  <si>
    <t>Total compras</t>
  </si>
  <si>
    <t>Devolucion jairo compra medicinas</t>
  </si>
  <si>
    <t>Saldo a favor braulio</t>
  </si>
  <si>
    <t>Gastos primer paquete</t>
  </si>
  <si>
    <t>Saldo anterior de primer paquete</t>
  </si>
  <si>
    <t>Total debo a braulio</t>
  </si>
  <si>
    <t>Abonos compras segundo y tercer paquete</t>
  </si>
  <si>
    <t>Mas gastos a favor de braulio</t>
  </si>
  <si>
    <t>pago camila tramite documentos</t>
  </si>
  <si>
    <t>Deposito Mama Milena</t>
  </si>
  <si>
    <t>Deposito dora</t>
  </si>
  <si>
    <t>Total  favor braulio</t>
  </si>
  <si>
    <t>Saldo favor braulio</t>
  </si>
  <si>
    <t>Otros gastos</t>
  </si>
  <si>
    <t>saldo a favor</t>
  </si>
  <si>
    <t>Deposito</t>
  </si>
  <si>
    <t>cuenta austro</t>
  </si>
  <si>
    <t>Saldo braulio</t>
  </si>
  <si>
    <t>compras jairo(2024-01-24)</t>
  </si>
  <si>
    <t>compras jairo (2024-02-09)</t>
  </si>
  <si>
    <t>Ingreso braulio (21-feb-2024)</t>
  </si>
  <si>
    <t>devolucion compras jairo medicamentos (febrero)</t>
  </si>
  <si>
    <t>Compra medicamentos jairo 23/2/2024</t>
  </si>
  <si>
    <t>compras medicamentos jairo (23-feb-2024)</t>
  </si>
  <si>
    <t>españa</t>
  </si>
  <si>
    <t>devolucion elsa. Deuda</t>
  </si>
  <si>
    <t>Pago corte febrero (3 cuota)</t>
  </si>
  <si>
    <t>Pago marzo avance (cuota 3)</t>
  </si>
  <si>
    <t>pago febrero avance (cuota 2)</t>
  </si>
  <si>
    <t>Pago diners marzo (6 cuota)</t>
  </si>
  <si>
    <t>abono febrero</t>
  </si>
  <si>
    <t>abono 4 marzo 2024</t>
  </si>
  <si>
    <t>abono 2 de marzo 2024</t>
  </si>
  <si>
    <t>Medicamente jairo 25/03/2024</t>
  </si>
  <si>
    <t>medicamento 25/03/2024</t>
  </si>
  <si>
    <t>Pago abril avance (cuota 4)</t>
  </si>
  <si>
    <t>abono 1 abril 2024 (mami)</t>
  </si>
  <si>
    <t>abono tarjeta</t>
  </si>
  <si>
    <t>Examen elsisi 9 de abril</t>
  </si>
  <si>
    <t>examenes mami 8 de abril de 2024</t>
  </si>
  <si>
    <t>medicamentos 11 de abril de 2024</t>
  </si>
  <si>
    <t>medicamentos 2 de mayo de 2024</t>
  </si>
  <si>
    <t>Mayo braulio</t>
  </si>
  <si>
    <t>Pago mayo (cuota 5)</t>
  </si>
  <si>
    <t>abono 26 de abril</t>
  </si>
  <si>
    <t>Seguro Elsa</t>
  </si>
  <si>
    <t>Mafla</t>
  </si>
  <si>
    <t>Devolucion seguro</t>
  </si>
  <si>
    <t>Inversión CPN</t>
  </si>
  <si>
    <t>Abono compra tortillas 14-may-2024</t>
  </si>
  <si>
    <t>Pago Leo prestamo U. rodrigo</t>
  </si>
  <si>
    <t>Cobranza seguro</t>
  </si>
  <si>
    <t>Monica 16 de mayo</t>
  </si>
  <si>
    <t>control solca</t>
  </si>
  <si>
    <t>control ginecologa</t>
  </si>
  <si>
    <t>Prestamo leo</t>
  </si>
  <si>
    <t>Boletos loja</t>
  </si>
  <si>
    <t xml:space="preserve">Gastos loja </t>
  </si>
  <si>
    <t>medicamentos 23 mayo 2024</t>
  </si>
  <si>
    <t>medicamentos 23 de mayo</t>
  </si>
  <si>
    <t>medicamentos 23 mayo</t>
  </si>
  <si>
    <t>medicamentos 10 de junio de 2024</t>
  </si>
  <si>
    <t>Braulio 8 de junio de 2024</t>
  </si>
  <si>
    <t>falta 60</t>
  </si>
  <si>
    <t>Mafla1</t>
  </si>
  <si>
    <t>Mafla2</t>
  </si>
  <si>
    <t>Ropa gatito (mochila, chompa)</t>
  </si>
  <si>
    <t>Mochila: 32,98; chompa 26</t>
  </si>
  <si>
    <t>2da Cuota tarjeta julio</t>
  </si>
  <si>
    <t>Saldo a favor</t>
  </si>
  <si>
    <t>Primer prestamo</t>
  </si>
  <si>
    <t>segundo prestamo 22,50</t>
  </si>
  <si>
    <t>compra frutas elsa</t>
  </si>
  <si>
    <t>Total saldo a favor</t>
  </si>
  <si>
    <t xml:space="preserve">9 de julio </t>
  </si>
  <si>
    <t>décimo cuarto</t>
  </si>
  <si>
    <t>Tarjeta de bolivariano</t>
  </si>
  <si>
    <t>gastos medicos 15-07-2024</t>
  </si>
  <si>
    <t>entregado a jairo 15-07-2024</t>
  </si>
  <si>
    <t>Mari</t>
  </si>
  <si>
    <t>paquete envio loja</t>
  </si>
  <si>
    <t>deposito de mas mensual</t>
  </si>
  <si>
    <t>prestamo para rodrigo cine</t>
  </si>
  <si>
    <t>rodrigo viaje</t>
  </si>
  <si>
    <t>carne asada despedida rodrigo</t>
  </si>
  <si>
    <t>taxi examenes medicos empres</t>
  </si>
  <si>
    <t>compras adicionales desp rodrigo</t>
  </si>
  <si>
    <t>matricula amelia</t>
  </si>
  <si>
    <t>ducha</t>
  </si>
  <si>
    <t>mitad del mundo</t>
  </si>
  <si>
    <t>vacaciones amelia</t>
  </si>
  <si>
    <t xml:space="preserve">saldo </t>
  </si>
  <si>
    <t>Jairo segundo avance</t>
  </si>
  <si>
    <t>pedidos braulio</t>
  </si>
  <si>
    <t xml:space="preserve"> </t>
  </si>
  <si>
    <t>Deudas</t>
  </si>
  <si>
    <t>cuota agosto pacificard 3 ra cuota</t>
  </si>
  <si>
    <t>adelanto pacificar cuota 1</t>
  </si>
  <si>
    <t>comision avance</t>
  </si>
  <si>
    <t>solca</t>
  </si>
  <si>
    <t>3 de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</si>
</sst>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4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3" borderId="0" xfId="0" applyFill="1"/>
    <xf numFmtId="0" fontId="1" fillId="3" borderId="0" xfId="0" applyFont="1" applyFill="1"/>
    <xf numFmtId="17" fontId="0" fillId="0" borderId="0" xfId="0" applyNumberFormat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1" fillId="2" borderId="0" xfId="0" applyFont="1" applyFill="1"/>
    <xf numFmtId="0" fontId="0" fillId="0" borderId="1" xfId="0" applyBorder="1"/>
    <xf numFmtId="15" fontId="0" fillId="0" borderId="0" xfId="0" applyNumberFormat="1"/>
    <xf numFmtId="0" fontId="0" fillId="4" borderId="1" xfId="0" applyFill="1" applyBorder="1"/>
    <xf numFmtId="0" fontId="1" fillId="0" borderId="1" xfId="0" applyFont="1" applyBorder="1"/>
    <xf numFmtId="0" fontId="0" fillId="0" borderId="2" xfId="0" applyBorder="1"/>
    <xf numFmtId="0" fontId="0" fillId="4" borderId="2" xfId="0" applyFill="1" applyBorder="1"/>
    <xf numFmtId="14" fontId="0" fillId="0" borderId="1" xfId="0" applyNumberFormat="1" applyBorder="1"/>
    <xf numFmtId="0" fontId="0" fillId="2" borderId="1" xfId="0" applyFill="1" applyBorder="1"/>
    <xf numFmtId="0" fontId="0" fillId="6" borderId="0" xfId="0" applyFill="1"/>
    <xf numFmtId="0" fontId="0" fillId="0" borderId="3" xfId="0" applyBorder="1"/>
    <xf numFmtId="0" fontId="0" fillId="4" borderId="3" xfId="0" applyFill="1" applyBorder="1"/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2" fillId="10" borderId="0" xfId="0" applyFont="1" applyFill="1"/>
    <xf numFmtId="0" fontId="0" fillId="11" borderId="0" xfId="0" applyFill="1"/>
    <xf numFmtId="0" fontId="1" fillId="8" borderId="0" xfId="0" applyFont="1" applyFill="1"/>
    <xf numFmtId="0" fontId="0" fillId="12" borderId="0" xfId="0" applyFill="1"/>
    <xf numFmtId="0" fontId="0" fillId="13" borderId="0" xfId="0" applyFill="1"/>
    <xf numFmtId="0" fontId="0" fillId="11" borderId="1" xfId="0" applyFill="1" applyBorder="1"/>
    <xf numFmtId="0" fontId="0" fillId="5" borderId="1" xfId="0" applyFill="1" applyBorder="1"/>
    <xf numFmtId="0" fontId="0" fillId="13" borderId="1" xfId="0" applyFill="1" applyBorder="1"/>
    <xf numFmtId="16" fontId="0" fillId="0" borderId="0" xfId="0" applyNumberFormat="1"/>
    <xf numFmtId="0" fontId="0" fillId="1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6"/>
  <sheetViews>
    <sheetView topLeftCell="A4" workbookViewId="0">
      <selection activeCell="A12" sqref="A12"/>
    </sheetView>
  </sheetViews>
  <sheetFormatPr baseColWidth="10" defaultRowHeight="15" x14ac:dyDescent="0.2"/>
  <cols>
    <col min="3" max="3" width="16" customWidth="1"/>
  </cols>
  <sheetData>
    <row r="2" spans="1:2" x14ac:dyDescent="0.2">
      <c r="A2" t="s">
        <v>0</v>
      </c>
      <c r="B2">
        <v>400</v>
      </c>
    </row>
    <row r="3" spans="1:2" x14ac:dyDescent="0.2">
      <c r="A3" t="s">
        <v>1</v>
      </c>
      <c r="B3">
        <v>500</v>
      </c>
    </row>
    <row r="4" spans="1:2" x14ac:dyDescent="0.2">
      <c r="A4" t="s">
        <v>2</v>
      </c>
      <c r="B4">
        <v>150</v>
      </c>
    </row>
    <row r="5" spans="1:2" x14ac:dyDescent="0.2">
      <c r="A5" t="s">
        <v>3</v>
      </c>
      <c r="B5">
        <v>140</v>
      </c>
    </row>
    <row r="6" spans="1:2" x14ac:dyDescent="0.2">
      <c r="A6" t="s">
        <v>4</v>
      </c>
    </row>
    <row r="7" spans="1:2" x14ac:dyDescent="0.2">
      <c r="A7" t="s">
        <v>5</v>
      </c>
      <c r="B7">
        <v>100</v>
      </c>
    </row>
    <row r="8" spans="1:2" x14ac:dyDescent="0.2">
      <c r="A8" t="s">
        <v>6</v>
      </c>
      <c r="B8">
        <v>85</v>
      </c>
    </row>
    <row r="9" spans="1:2" x14ac:dyDescent="0.2">
      <c r="A9" t="s">
        <v>7</v>
      </c>
      <c r="B9">
        <v>50</v>
      </c>
    </row>
    <row r="10" spans="1:2" x14ac:dyDescent="0.2">
      <c r="A10" t="s">
        <v>8</v>
      </c>
      <c r="B10">
        <v>77</v>
      </c>
    </row>
    <row r="11" spans="1:2" x14ac:dyDescent="0.2">
      <c r="A11" t="s">
        <v>18</v>
      </c>
      <c r="B11">
        <v>35</v>
      </c>
    </row>
    <row r="12" spans="1:2" x14ac:dyDescent="0.2">
      <c r="B12">
        <f>SUM(B2:B11)</f>
        <v>1537</v>
      </c>
    </row>
    <row r="16" spans="1:2" x14ac:dyDescent="0.2">
      <c r="A16" t="s">
        <v>9</v>
      </c>
    </row>
    <row r="17" spans="1:8" x14ac:dyDescent="0.2">
      <c r="A17" t="s">
        <v>10</v>
      </c>
      <c r="B17">
        <v>389.43</v>
      </c>
    </row>
    <row r="18" spans="1:8" x14ac:dyDescent="0.2">
      <c r="A18" t="s">
        <v>11</v>
      </c>
      <c r="B18">
        <v>350</v>
      </c>
    </row>
    <row r="19" spans="1:8" x14ac:dyDescent="0.2">
      <c r="B19">
        <f>B17-B18</f>
        <v>39.430000000000007</v>
      </c>
      <c r="H19">
        <v>37990</v>
      </c>
    </row>
    <row r="20" spans="1:8" x14ac:dyDescent="0.2">
      <c r="A20" t="s">
        <v>12</v>
      </c>
      <c r="B20">
        <v>89900</v>
      </c>
      <c r="C20" s="1">
        <f>B20/2600</f>
        <v>34.57692307692308</v>
      </c>
      <c r="H20">
        <v>39990</v>
      </c>
    </row>
    <row r="21" spans="1:8" x14ac:dyDescent="0.2">
      <c r="A21" t="s">
        <v>13</v>
      </c>
      <c r="B21">
        <v>22900</v>
      </c>
      <c r="C21" s="2">
        <f>B21/2600</f>
        <v>8.8076923076923084</v>
      </c>
      <c r="D21" s="1">
        <f>C21*2</f>
        <v>17.615384615384617</v>
      </c>
      <c r="F21">
        <f>39990/2600</f>
        <v>15.38076923076923</v>
      </c>
      <c r="H21">
        <v>28990</v>
      </c>
    </row>
    <row r="22" spans="1:8" x14ac:dyDescent="0.2">
      <c r="C22" t="s">
        <v>14</v>
      </c>
      <c r="D22" s="1">
        <f>D21+C20+B19</f>
        <v>91.6223076923077</v>
      </c>
      <c r="H22">
        <v>28990</v>
      </c>
    </row>
    <row r="23" spans="1:8" x14ac:dyDescent="0.2">
      <c r="C23" t="s">
        <v>15</v>
      </c>
      <c r="D23">
        <v>39990</v>
      </c>
      <c r="E23">
        <f>D23/2600</f>
        <v>15.38076923076923</v>
      </c>
      <c r="H23">
        <v>14990</v>
      </c>
    </row>
    <row r="24" spans="1:8" x14ac:dyDescent="0.2">
      <c r="H24">
        <v>49990</v>
      </c>
    </row>
    <row r="25" spans="1:8" x14ac:dyDescent="0.2">
      <c r="C25" s="3" t="s">
        <v>17</v>
      </c>
      <c r="D25" s="3"/>
      <c r="E25" s="4">
        <f>D22-E23</f>
        <v>76.241538461538468</v>
      </c>
      <c r="H25">
        <f>SUM(H19:H24)</f>
        <v>200940</v>
      </c>
    </row>
    <row r="26" spans="1:8" x14ac:dyDescent="0.2">
      <c r="C26" t="s">
        <v>16</v>
      </c>
      <c r="H26">
        <f>H25/2600</f>
        <v>77.284615384615378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BDB8-FDEC-454C-A935-2C25F432C5EE}">
  <dimension ref="A1:L50"/>
  <sheetViews>
    <sheetView zoomScale="130" zoomScaleNormal="130" workbookViewId="0">
      <selection activeCell="A25" sqref="A25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30.1640625" customWidth="1"/>
    <col min="13" max="13" width="23.33203125" customWidth="1"/>
  </cols>
  <sheetData>
    <row r="1" spans="1:12" x14ac:dyDescent="0.2">
      <c r="A1" s="5" t="s">
        <v>22</v>
      </c>
      <c r="B1">
        <v>2600</v>
      </c>
    </row>
    <row r="2" spans="1:12" x14ac:dyDescent="0.2">
      <c r="A2" t="s">
        <v>103</v>
      </c>
      <c r="B2">
        <v>100</v>
      </c>
      <c r="J2" s="15" t="s">
        <v>97</v>
      </c>
      <c r="K2" s="15">
        <v>182.8</v>
      </c>
    </row>
    <row r="3" spans="1:12" x14ac:dyDescent="0.2">
      <c r="A3" t="s">
        <v>79</v>
      </c>
      <c r="B3">
        <v>37</v>
      </c>
      <c r="J3" s="15" t="s">
        <v>95</v>
      </c>
      <c r="K3" s="15">
        <v>89</v>
      </c>
      <c r="L3" t="s">
        <v>99</v>
      </c>
    </row>
    <row r="4" spans="1:12" x14ac:dyDescent="0.2">
      <c r="A4" t="s">
        <v>23</v>
      </c>
      <c r="B4">
        <v>120</v>
      </c>
      <c r="J4" s="15" t="s">
        <v>98</v>
      </c>
      <c r="K4" s="15">
        <v>123.68</v>
      </c>
    </row>
    <row r="5" spans="1:12" x14ac:dyDescent="0.2">
      <c r="A5" t="s">
        <v>114</v>
      </c>
      <c r="B5">
        <v>200</v>
      </c>
      <c r="F5" t="s">
        <v>41</v>
      </c>
      <c r="H5" t="s">
        <v>42</v>
      </c>
      <c r="I5" t="s">
        <v>43</v>
      </c>
      <c r="J5" s="15" t="s">
        <v>108</v>
      </c>
      <c r="K5" s="15">
        <v>123.68</v>
      </c>
    </row>
    <row r="6" spans="1:12" x14ac:dyDescent="0.2">
      <c r="F6" s="13" t="s">
        <v>32</v>
      </c>
      <c r="G6" s="13">
        <v>1051</v>
      </c>
      <c r="H6" s="13">
        <v>1072</v>
      </c>
      <c r="I6" s="13">
        <f>H6-G6</f>
        <v>21</v>
      </c>
    </row>
    <row r="7" spans="1:12" x14ac:dyDescent="0.2">
      <c r="A7" s="5" t="s">
        <v>24</v>
      </c>
      <c r="B7">
        <f>SUM(B1:B5)</f>
        <v>3057</v>
      </c>
      <c r="F7" t="s">
        <v>44</v>
      </c>
      <c r="G7" t="s">
        <v>52</v>
      </c>
      <c r="J7" s="15" t="s">
        <v>100</v>
      </c>
      <c r="K7" s="15">
        <f>SUM(K2:K6)</f>
        <v>519.16000000000008</v>
      </c>
    </row>
    <row r="8" spans="1:12" x14ac:dyDescent="0.2">
      <c r="J8" t="s">
        <v>101</v>
      </c>
    </row>
    <row r="9" spans="1:12" x14ac:dyDescent="0.2">
      <c r="A9" s="5" t="s">
        <v>20</v>
      </c>
      <c r="J9" s="16">
        <v>45097</v>
      </c>
      <c r="K9">
        <v>100</v>
      </c>
    </row>
    <row r="10" spans="1:12" x14ac:dyDescent="0.2">
      <c r="A10" t="s">
        <v>69</v>
      </c>
    </row>
    <row r="11" spans="1:12" x14ac:dyDescent="0.2">
      <c r="A11" t="s">
        <v>35</v>
      </c>
      <c r="B11">
        <v>110</v>
      </c>
      <c r="C11" t="s">
        <v>28</v>
      </c>
    </row>
    <row r="12" spans="1:12" ht="14.25" customHeight="1" x14ac:dyDescent="0.2">
      <c r="A12" t="s">
        <v>40</v>
      </c>
      <c r="B12">
        <v>380</v>
      </c>
      <c r="C12" t="s">
        <v>28</v>
      </c>
      <c r="J12" t="s">
        <v>102</v>
      </c>
      <c r="K12">
        <f>SUM(K9:K11)</f>
        <v>100</v>
      </c>
    </row>
    <row r="13" spans="1:12" x14ac:dyDescent="0.2">
      <c r="A13" t="s">
        <v>18</v>
      </c>
      <c r="B13">
        <v>18</v>
      </c>
      <c r="C13" t="s">
        <v>28</v>
      </c>
      <c r="K13" s="1"/>
    </row>
    <row r="14" spans="1:12" x14ac:dyDescent="0.2">
      <c r="A14" t="s">
        <v>25</v>
      </c>
      <c r="B14">
        <v>22</v>
      </c>
      <c r="C14" t="s">
        <v>28</v>
      </c>
      <c r="F14" t="s">
        <v>46</v>
      </c>
      <c r="J14" t="s">
        <v>19</v>
      </c>
      <c r="K14">
        <f>K7-K9</f>
        <v>419.16000000000008</v>
      </c>
      <c r="L14" s="1"/>
    </row>
    <row r="15" spans="1:12" x14ac:dyDescent="0.2">
      <c r="A15" t="s">
        <v>26</v>
      </c>
      <c r="B15">
        <v>22</v>
      </c>
      <c r="C15" t="s">
        <v>28</v>
      </c>
      <c r="F15" t="s">
        <v>41</v>
      </c>
      <c r="H15" t="s">
        <v>48</v>
      </c>
      <c r="K15" s="1"/>
      <c r="L15" s="1"/>
    </row>
    <row r="16" spans="1:12" x14ac:dyDescent="0.2">
      <c r="A16" t="s">
        <v>27</v>
      </c>
      <c r="F16" s="12" t="s">
        <v>47</v>
      </c>
      <c r="G16" s="12">
        <v>3000</v>
      </c>
      <c r="H16" s="12">
        <v>184.2</v>
      </c>
      <c r="I16" s="12">
        <f>H16+G16</f>
        <v>3184.2</v>
      </c>
    </row>
    <row r="17" spans="1:12" x14ac:dyDescent="0.2">
      <c r="A17" t="s">
        <v>31</v>
      </c>
      <c r="B17">
        <v>200</v>
      </c>
      <c r="F17" t="s">
        <v>44</v>
      </c>
      <c r="G17" t="s">
        <v>45</v>
      </c>
      <c r="K17" s="7"/>
      <c r="L17" s="1"/>
    </row>
    <row r="18" spans="1:12" x14ac:dyDescent="0.2">
      <c r="A18" t="s">
        <v>29</v>
      </c>
      <c r="B18">
        <v>1036</v>
      </c>
      <c r="C18" t="s">
        <v>28</v>
      </c>
      <c r="H18" s="5"/>
      <c r="K18" s="7"/>
      <c r="L18" s="1"/>
    </row>
    <row r="19" spans="1:12" x14ac:dyDescent="0.2">
      <c r="A19" t="s">
        <v>30</v>
      </c>
      <c r="B19">
        <v>0</v>
      </c>
      <c r="F19" s="5" t="s">
        <v>49</v>
      </c>
      <c r="K19" s="7"/>
      <c r="L19" s="1"/>
    </row>
    <row r="20" spans="1:12" x14ac:dyDescent="0.2">
      <c r="A20" t="s">
        <v>57</v>
      </c>
      <c r="B20">
        <v>14.9</v>
      </c>
      <c r="C20" t="s">
        <v>28</v>
      </c>
      <c r="F20" s="7">
        <v>44746</v>
      </c>
      <c r="G20">
        <v>1066.5999999999999</v>
      </c>
      <c r="K20" s="7"/>
      <c r="L20" s="1"/>
    </row>
    <row r="21" spans="1:12" x14ac:dyDescent="0.2">
      <c r="A21" t="s">
        <v>34</v>
      </c>
      <c r="K21" s="7"/>
      <c r="L21" s="1"/>
    </row>
    <row r="22" spans="1:12" x14ac:dyDescent="0.2">
      <c r="A22" t="s">
        <v>76</v>
      </c>
      <c r="B22">
        <v>377</v>
      </c>
      <c r="C22" t="s">
        <v>28</v>
      </c>
    </row>
    <row r="23" spans="1:12" x14ac:dyDescent="0.2">
      <c r="A23" t="s">
        <v>104</v>
      </c>
      <c r="B23">
        <v>115</v>
      </c>
      <c r="C23" t="s">
        <v>28</v>
      </c>
    </row>
    <row r="24" spans="1:12" ht="14.25" customHeight="1" x14ac:dyDescent="0.2">
      <c r="A24" t="s">
        <v>106</v>
      </c>
      <c r="B24">
        <v>80</v>
      </c>
      <c r="C24" t="s">
        <v>28</v>
      </c>
      <c r="F24" t="s">
        <v>51</v>
      </c>
      <c r="G24">
        <f>SUM(G20:G23)</f>
        <v>1066.5999999999999</v>
      </c>
    </row>
    <row r="25" spans="1:12" ht="14.25" customHeight="1" x14ac:dyDescent="0.2">
      <c r="D25" t="s">
        <v>109</v>
      </c>
      <c r="F25" s="5"/>
      <c r="H25" s="7"/>
    </row>
    <row r="26" spans="1:12" ht="14.25" customHeight="1" x14ac:dyDescent="0.2">
      <c r="H26" s="7"/>
    </row>
    <row r="27" spans="1:12" ht="14.25" customHeight="1" x14ac:dyDescent="0.2">
      <c r="F27" s="5" t="s">
        <v>50</v>
      </c>
      <c r="G27">
        <f>I16-G24</f>
        <v>2117.6</v>
      </c>
      <c r="H27" s="7"/>
    </row>
    <row r="28" spans="1:12" ht="14.25" customHeight="1" x14ac:dyDescent="0.2">
      <c r="F28" s="5"/>
      <c r="H28" s="7"/>
    </row>
    <row r="29" spans="1:12" ht="14.25" customHeight="1" x14ac:dyDescent="0.2">
      <c r="F29" s="5"/>
      <c r="H29" s="7"/>
    </row>
    <row r="30" spans="1:12" ht="14.25" customHeight="1" x14ac:dyDescent="0.2">
      <c r="F30" s="5"/>
      <c r="H30" s="7"/>
    </row>
    <row r="31" spans="1:12" ht="14.25" customHeight="1" x14ac:dyDescent="0.2">
      <c r="F31" s="5"/>
      <c r="H31" s="7"/>
    </row>
    <row r="32" spans="1:12" x14ac:dyDescent="0.2">
      <c r="A32" s="5" t="s">
        <v>21</v>
      </c>
      <c r="B32" s="5">
        <f>SUM(B10:B28)</f>
        <v>2374.9</v>
      </c>
      <c r="J32" s="11"/>
      <c r="K32" s="11"/>
      <c r="L32" s="11"/>
    </row>
    <row r="33" spans="1:12" x14ac:dyDescent="0.2">
      <c r="J33" s="11"/>
      <c r="K33" s="11"/>
      <c r="L33" s="11"/>
    </row>
    <row r="34" spans="1:12" x14ac:dyDescent="0.2">
      <c r="A34" s="5" t="s">
        <v>19</v>
      </c>
      <c r="B34" s="5">
        <f>B7-B32</f>
        <v>682.09999999999991</v>
      </c>
      <c r="J34" s="11"/>
      <c r="K34" s="11"/>
      <c r="L34" s="11"/>
    </row>
    <row r="35" spans="1:12" x14ac:dyDescent="0.2">
      <c r="J35" s="9"/>
      <c r="K35" s="8"/>
      <c r="L35" s="8"/>
    </row>
    <row r="36" spans="1:12" x14ac:dyDescent="0.2">
      <c r="J36" s="9"/>
      <c r="K36" s="8"/>
      <c r="L36" s="8"/>
    </row>
    <row r="37" spans="1:12" x14ac:dyDescent="0.2">
      <c r="G37" s="5"/>
      <c r="K37" s="10"/>
    </row>
    <row r="38" spans="1:12" x14ac:dyDescent="0.2">
      <c r="A38" s="6"/>
      <c r="F38" t="s">
        <v>38</v>
      </c>
      <c r="G38">
        <v>180</v>
      </c>
    </row>
    <row r="41" spans="1:12" x14ac:dyDescent="0.2">
      <c r="F41" t="s">
        <v>66</v>
      </c>
    </row>
    <row r="42" spans="1:12" x14ac:dyDescent="0.2">
      <c r="F42" t="s">
        <v>65</v>
      </c>
      <c r="G42">
        <v>100</v>
      </c>
    </row>
    <row r="43" spans="1:12" x14ac:dyDescent="0.2">
      <c r="F43" t="s">
        <v>74</v>
      </c>
      <c r="G43">
        <v>90</v>
      </c>
    </row>
    <row r="44" spans="1:12" x14ac:dyDescent="0.2">
      <c r="F44" t="s">
        <v>73</v>
      </c>
      <c r="G44">
        <v>150</v>
      </c>
    </row>
    <row r="45" spans="1:12" x14ac:dyDescent="0.2">
      <c r="F45" t="s">
        <v>80</v>
      </c>
      <c r="G45">
        <v>50</v>
      </c>
    </row>
    <row r="46" spans="1:12" x14ac:dyDescent="0.2">
      <c r="F46" t="s">
        <v>82</v>
      </c>
      <c r="G46">
        <v>20</v>
      </c>
    </row>
    <row r="50" spans="6:7" x14ac:dyDescent="0.2">
      <c r="F50" t="s">
        <v>14</v>
      </c>
      <c r="G50">
        <f>SUM(G42:G49)</f>
        <v>410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DBAB-5B9F-8A41-BD67-05CAF5197393}">
  <dimension ref="A1:O52"/>
  <sheetViews>
    <sheetView topLeftCell="A32" zoomScale="130" zoomScaleNormal="130" workbookViewId="0">
      <selection activeCell="F40" sqref="F40:G52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5.5" customWidth="1"/>
    <col min="13" max="13" width="23.33203125" customWidth="1"/>
    <col min="15" max="15" width="16.1640625" customWidth="1"/>
  </cols>
  <sheetData>
    <row r="1" spans="1:15" x14ac:dyDescent="0.2">
      <c r="A1" s="5" t="s">
        <v>22</v>
      </c>
      <c r="B1">
        <v>2768</v>
      </c>
    </row>
    <row r="2" spans="1:15" x14ac:dyDescent="0.2">
      <c r="A2" t="s">
        <v>103</v>
      </c>
      <c r="B2">
        <v>200</v>
      </c>
    </row>
    <row r="3" spans="1:15" x14ac:dyDescent="0.2">
      <c r="A3" t="s">
        <v>119</v>
      </c>
      <c r="B3">
        <v>233</v>
      </c>
      <c r="M3" s="15" t="s">
        <v>97</v>
      </c>
      <c r="N3" s="15">
        <v>182.8</v>
      </c>
    </row>
    <row r="4" spans="1:15" x14ac:dyDescent="0.2">
      <c r="A4" t="s">
        <v>79</v>
      </c>
      <c r="B4">
        <v>37</v>
      </c>
      <c r="M4" s="15" t="s">
        <v>95</v>
      </c>
      <c r="N4" s="15">
        <v>89</v>
      </c>
      <c r="O4" t="s">
        <v>99</v>
      </c>
    </row>
    <row r="5" spans="1:15" x14ac:dyDescent="0.2">
      <c r="A5" t="s">
        <v>23</v>
      </c>
      <c r="B5">
        <v>100</v>
      </c>
      <c r="M5" s="15" t="s">
        <v>122</v>
      </c>
      <c r="N5" s="15">
        <v>123.68</v>
      </c>
    </row>
    <row r="6" spans="1:15" x14ac:dyDescent="0.2">
      <c r="A6" t="s">
        <v>105</v>
      </c>
      <c r="B6">
        <v>300</v>
      </c>
      <c r="F6" t="s">
        <v>41</v>
      </c>
      <c r="H6" t="s">
        <v>42</v>
      </c>
      <c r="I6" t="s">
        <v>43</v>
      </c>
      <c r="M6" s="15" t="s">
        <v>108</v>
      </c>
      <c r="N6" s="15">
        <v>123.68</v>
      </c>
    </row>
    <row r="7" spans="1:15" x14ac:dyDescent="0.2">
      <c r="A7" t="s">
        <v>121</v>
      </c>
      <c r="B7">
        <v>40</v>
      </c>
      <c r="F7" s="13" t="s">
        <v>32</v>
      </c>
      <c r="G7" s="13">
        <v>1051</v>
      </c>
      <c r="H7" s="13">
        <v>1072</v>
      </c>
      <c r="I7" s="13">
        <f>H7-G7</f>
        <v>21</v>
      </c>
      <c r="M7" t="s">
        <v>115</v>
      </c>
      <c r="N7">
        <v>123.68</v>
      </c>
    </row>
    <row r="8" spans="1:15" x14ac:dyDescent="0.2">
      <c r="A8" s="5" t="s">
        <v>24</v>
      </c>
      <c r="B8">
        <f>SUM(B1:B7)</f>
        <v>3678</v>
      </c>
      <c r="F8" t="s">
        <v>44</v>
      </c>
      <c r="G8" t="s">
        <v>52</v>
      </c>
      <c r="M8" t="s">
        <v>123</v>
      </c>
      <c r="N8">
        <v>176.94</v>
      </c>
    </row>
    <row r="9" spans="1:15" x14ac:dyDescent="0.2">
      <c r="M9" t="s">
        <v>124</v>
      </c>
      <c r="N9">
        <v>58.26</v>
      </c>
    </row>
    <row r="10" spans="1:15" x14ac:dyDescent="0.2">
      <c r="A10" s="5" t="s">
        <v>20</v>
      </c>
      <c r="M10" s="22" t="s">
        <v>100</v>
      </c>
      <c r="N10" s="22">
        <f>SUM(N3:N9)</f>
        <v>878.04000000000019</v>
      </c>
    </row>
    <row r="11" spans="1:15" x14ac:dyDescent="0.2">
      <c r="A11" t="s">
        <v>69</v>
      </c>
      <c r="B11">
        <v>30</v>
      </c>
    </row>
    <row r="12" spans="1:15" x14ac:dyDescent="0.2">
      <c r="A12" t="s">
        <v>35</v>
      </c>
      <c r="M12" s="5" t="s">
        <v>101</v>
      </c>
    </row>
    <row r="13" spans="1:15" ht="14.25" customHeight="1" x14ac:dyDescent="0.2">
      <c r="A13" t="s">
        <v>40</v>
      </c>
      <c r="B13">
        <v>380</v>
      </c>
      <c r="M13" s="16">
        <v>45097</v>
      </c>
      <c r="N13">
        <v>100</v>
      </c>
    </row>
    <row r="14" spans="1:15" ht="14.25" customHeight="1" x14ac:dyDescent="0.2">
      <c r="A14" t="s">
        <v>76</v>
      </c>
      <c r="B14">
        <v>377</v>
      </c>
      <c r="C14" t="s">
        <v>28</v>
      </c>
      <c r="M14" s="16">
        <v>45094</v>
      </c>
      <c r="N14">
        <v>200</v>
      </c>
    </row>
    <row r="15" spans="1:15" x14ac:dyDescent="0.2">
      <c r="A15" t="s">
        <v>18</v>
      </c>
      <c r="B15">
        <v>18</v>
      </c>
      <c r="M15" t="s">
        <v>120</v>
      </c>
      <c r="N15">
        <v>7</v>
      </c>
    </row>
    <row r="16" spans="1:15" x14ac:dyDescent="0.2">
      <c r="A16" t="s">
        <v>25</v>
      </c>
      <c r="B16">
        <v>27</v>
      </c>
      <c r="C16" t="s">
        <v>28</v>
      </c>
      <c r="F16" t="s">
        <v>46</v>
      </c>
      <c r="L16" s="1"/>
      <c r="M16" t="s">
        <v>125</v>
      </c>
      <c r="N16">
        <v>50</v>
      </c>
    </row>
    <row r="17" spans="1:14" x14ac:dyDescent="0.2">
      <c r="A17" t="s">
        <v>26</v>
      </c>
      <c r="B17">
        <v>22</v>
      </c>
      <c r="C17" t="s">
        <v>28</v>
      </c>
      <c r="F17" t="s">
        <v>41</v>
      </c>
      <c r="H17" t="s">
        <v>48</v>
      </c>
      <c r="K17" s="1"/>
      <c r="L17" s="1"/>
    </row>
    <row r="18" spans="1:14" x14ac:dyDescent="0.2">
      <c r="A18" t="s">
        <v>27</v>
      </c>
      <c r="B18">
        <v>200</v>
      </c>
      <c r="F18" s="12" t="s">
        <v>47</v>
      </c>
      <c r="G18" s="12">
        <v>3000</v>
      </c>
      <c r="H18" s="12">
        <v>184.2</v>
      </c>
      <c r="I18" s="12">
        <f>H18+G18</f>
        <v>3184.2</v>
      </c>
      <c r="M18" s="3" t="s">
        <v>102</v>
      </c>
      <c r="N18" s="3">
        <f>SUM(N13:N17)</f>
        <v>357</v>
      </c>
    </row>
    <row r="19" spans="1:14" x14ac:dyDescent="0.2">
      <c r="A19" t="s">
        <v>31</v>
      </c>
      <c r="B19">
        <v>200</v>
      </c>
      <c r="F19" t="s">
        <v>44</v>
      </c>
      <c r="G19" t="s">
        <v>45</v>
      </c>
      <c r="K19" s="7"/>
      <c r="L19" s="1"/>
      <c r="M19" s="23" t="s">
        <v>19</v>
      </c>
      <c r="N19" s="23">
        <f>N10-N18</f>
        <v>521.04000000000019</v>
      </c>
    </row>
    <row r="20" spans="1:14" x14ac:dyDescent="0.2">
      <c r="A20" t="s">
        <v>29</v>
      </c>
      <c r="B20">
        <v>1036.79</v>
      </c>
      <c r="H20" s="5"/>
      <c r="K20" s="7"/>
      <c r="L20" s="1"/>
    </row>
    <row r="21" spans="1:14" x14ac:dyDescent="0.2">
      <c r="A21" t="s">
        <v>30</v>
      </c>
      <c r="B21">
        <v>0</v>
      </c>
      <c r="F21" s="5" t="s">
        <v>49</v>
      </c>
      <c r="K21" s="7"/>
      <c r="L21" s="1"/>
    </row>
    <row r="22" spans="1:14" x14ac:dyDescent="0.2">
      <c r="A22" t="s">
        <v>57</v>
      </c>
      <c r="B22">
        <v>408</v>
      </c>
      <c r="C22" t="s">
        <v>28</v>
      </c>
      <c r="F22" s="7">
        <v>44746</v>
      </c>
      <c r="G22">
        <v>1066.5999999999999</v>
      </c>
      <c r="J22" s="15" t="s">
        <v>107</v>
      </c>
      <c r="K22" s="21"/>
      <c r="L22" s="1"/>
      <c r="M22" t="s">
        <v>129</v>
      </c>
    </row>
    <row r="23" spans="1:14" x14ac:dyDescent="0.2">
      <c r="A23" t="s">
        <v>110</v>
      </c>
      <c r="B23">
        <v>180</v>
      </c>
      <c r="J23" s="15" t="s">
        <v>126</v>
      </c>
      <c r="K23" s="15">
        <v>69</v>
      </c>
      <c r="L23" s="1"/>
      <c r="M23" t="s">
        <v>130</v>
      </c>
      <c r="N23">
        <v>180</v>
      </c>
    </row>
    <row r="24" spans="1:14" x14ac:dyDescent="0.2">
      <c r="A24" t="s">
        <v>104</v>
      </c>
      <c r="B24">
        <v>535</v>
      </c>
      <c r="C24" t="s">
        <v>28</v>
      </c>
      <c r="J24" s="15" t="s">
        <v>127</v>
      </c>
      <c r="K24" s="15">
        <v>18</v>
      </c>
    </row>
    <row r="25" spans="1:14" x14ac:dyDescent="0.2">
      <c r="A25" t="s">
        <v>111</v>
      </c>
      <c r="B25">
        <v>120</v>
      </c>
      <c r="C25" t="s">
        <v>28</v>
      </c>
      <c r="J25" s="15" t="s">
        <v>128</v>
      </c>
      <c r="K25" s="15">
        <v>1000</v>
      </c>
    </row>
    <row r="26" spans="1:14" ht="14.25" customHeight="1" x14ac:dyDescent="0.2">
      <c r="A26" t="s">
        <v>112</v>
      </c>
      <c r="B26">
        <v>80</v>
      </c>
      <c r="F26" t="s">
        <v>51</v>
      </c>
      <c r="G26">
        <f>SUM(G22:G25)</f>
        <v>1066.5999999999999</v>
      </c>
      <c r="J26" s="15"/>
      <c r="K26" s="15"/>
    </row>
    <row r="27" spans="1:14" ht="14.25" customHeight="1" x14ac:dyDescent="0.2">
      <c r="A27" t="s">
        <v>113</v>
      </c>
      <c r="B27">
        <v>60</v>
      </c>
      <c r="C27" t="s">
        <v>28</v>
      </c>
      <c r="F27" s="5"/>
      <c r="H27" s="7"/>
      <c r="J27" s="15"/>
      <c r="K27" s="15"/>
    </row>
    <row r="28" spans="1:14" ht="14.25" customHeight="1" x14ac:dyDescent="0.2">
      <c r="H28" s="7"/>
      <c r="J28" s="15"/>
      <c r="K28" s="15"/>
    </row>
    <row r="29" spans="1:14" ht="14.25" customHeight="1" x14ac:dyDescent="0.2">
      <c r="F29" s="5" t="s">
        <v>50</v>
      </c>
      <c r="G29">
        <f>I18-G26</f>
        <v>2117.6</v>
      </c>
      <c r="H29" s="7"/>
      <c r="J29" s="15"/>
      <c r="K29" s="15"/>
    </row>
    <row r="30" spans="1:14" ht="14.25" customHeight="1" x14ac:dyDescent="0.2">
      <c r="F30" s="5"/>
      <c r="H30" s="7"/>
      <c r="J30" s="15"/>
      <c r="K30" s="15"/>
    </row>
    <row r="31" spans="1:14" ht="14.25" customHeight="1" x14ac:dyDescent="0.2">
      <c r="F31" s="5"/>
      <c r="H31" s="7"/>
      <c r="J31" s="15"/>
      <c r="K31" s="15"/>
    </row>
    <row r="32" spans="1:14" ht="14.25" customHeight="1" x14ac:dyDescent="0.2">
      <c r="F32" s="5"/>
      <c r="H32" s="7"/>
      <c r="J32" s="15"/>
      <c r="K32" s="15"/>
    </row>
    <row r="33" spans="1:12" ht="14.25" customHeight="1" x14ac:dyDescent="0.2">
      <c r="F33" s="5"/>
      <c r="H33" s="7"/>
      <c r="J33" s="15"/>
      <c r="K33" s="15"/>
      <c r="L33" s="19"/>
    </row>
    <row r="34" spans="1:12" x14ac:dyDescent="0.2">
      <c r="A34" s="5" t="s">
        <v>21</v>
      </c>
      <c r="B34" s="5">
        <f>SUM(B11:B30)</f>
        <v>3673.79</v>
      </c>
      <c r="J34" s="17"/>
      <c r="K34" s="17"/>
      <c r="L34" s="20"/>
    </row>
    <row r="35" spans="1:12" x14ac:dyDescent="0.2">
      <c r="J35" s="17"/>
      <c r="K35" s="17"/>
      <c r="L35" s="20"/>
    </row>
    <row r="36" spans="1:12" x14ac:dyDescent="0.2">
      <c r="A36" s="5" t="s">
        <v>19</v>
      </c>
      <c r="B36" s="5">
        <f>B8-B34</f>
        <v>4.2100000000000364</v>
      </c>
      <c r="J36" s="15"/>
      <c r="K36" s="15"/>
      <c r="L36" s="20"/>
    </row>
    <row r="37" spans="1:12" x14ac:dyDescent="0.2">
      <c r="J37" s="15"/>
      <c r="K37" s="15"/>
      <c r="L37" s="19"/>
    </row>
    <row r="38" spans="1:12" x14ac:dyDescent="0.2">
      <c r="J38" s="15"/>
      <c r="K38" s="15"/>
    </row>
    <row r="39" spans="1:12" x14ac:dyDescent="0.2">
      <c r="G39" s="5"/>
      <c r="J39" s="15"/>
      <c r="K39" s="15"/>
    </row>
    <row r="40" spans="1:12" x14ac:dyDescent="0.2">
      <c r="A40" s="6"/>
      <c r="F40" t="s">
        <v>38</v>
      </c>
      <c r="G40">
        <v>180</v>
      </c>
      <c r="J40" s="14" t="s">
        <v>118</v>
      </c>
      <c r="K40" s="3">
        <f>SUM(K23:K39)</f>
        <v>1087</v>
      </c>
    </row>
    <row r="43" spans="1:12" x14ac:dyDescent="0.2">
      <c r="F43" t="s">
        <v>66</v>
      </c>
      <c r="J43" s="18" t="s">
        <v>101</v>
      </c>
      <c r="K43" s="15"/>
    </row>
    <row r="44" spans="1:12" x14ac:dyDescent="0.2">
      <c r="F44" t="s">
        <v>65</v>
      </c>
      <c r="G44">
        <v>100</v>
      </c>
      <c r="J44" s="14" t="s">
        <v>19</v>
      </c>
      <c r="K44" s="3">
        <f>K40-K43</f>
        <v>1087</v>
      </c>
    </row>
    <row r="45" spans="1:12" x14ac:dyDescent="0.2">
      <c r="F45" t="s">
        <v>74</v>
      </c>
      <c r="G45">
        <v>90</v>
      </c>
    </row>
    <row r="46" spans="1:12" x14ac:dyDescent="0.2">
      <c r="F46" t="s">
        <v>73</v>
      </c>
      <c r="G46">
        <v>150</v>
      </c>
    </row>
    <row r="47" spans="1:12" x14ac:dyDescent="0.2">
      <c r="F47" t="s">
        <v>80</v>
      </c>
      <c r="G47">
        <v>50</v>
      </c>
    </row>
    <row r="48" spans="1:12" x14ac:dyDescent="0.2">
      <c r="F48" t="s">
        <v>82</v>
      </c>
      <c r="G48">
        <v>20</v>
      </c>
    </row>
    <row r="52" spans="6:7" x14ac:dyDescent="0.2">
      <c r="F52" t="s">
        <v>14</v>
      </c>
      <c r="G52">
        <f>SUM(G44:G51)</f>
        <v>410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282D-9EFC-CE41-91FD-C7BC52813DF3}">
  <dimension ref="A1:L55"/>
  <sheetViews>
    <sheetView zoomScale="130" zoomScaleNormal="130" workbookViewId="0">
      <selection activeCell="G36" sqref="G36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30.1640625" customWidth="1"/>
    <col min="13" max="13" width="23.33203125" customWidth="1"/>
  </cols>
  <sheetData>
    <row r="1" spans="1:12" x14ac:dyDescent="0.2">
      <c r="A1" s="5" t="s">
        <v>22</v>
      </c>
      <c r="B1">
        <v>2750</v>
      </c>
    </row>
    <row r="2" spans="1:12" x14ac:dyDescent="0.2">
      <c r="A2" t="s">
        <v>103</v>
      </c>
      <c r="J2" s="15" t="s">
        <v>97</v>
      </c>
      <c r="K2" s="15">
        <v>182.8</v>
      </c>
    </row>
    <row r="3" spans="1:12" x14ac:dyDescent="0.2">
      <c r="A3" t="s">
        <v>79</v>
      </c>
      <c r="B3">
        <v>37</v>
      </c>
      <c r="J3" s="15" t="s">
        <v>95</v>
      </c>
      <c r="K3" s="15">
        <v>89</v>
      </c>
    </row>
    <row r="4" spans="1:12" x14ac:dyDescent="0.2">
      <c r="A4" t="s">
        <v>23</v>
      </c>
      <c r="B4">
        <v>120</v>
      </c>
      <c r="J4" s="15" t="s">
        <v>122</v>
      </c>
      <c r="K4" s="15">
        <v>123.68</v>
      </c>
    </row>
    <row r="5" spans="1:12" x14ac:dyDescent="0.2">
      <c r="A5" t="s">
        <v>116</v>
      </c>
      <c r="B5">
        <v>1100</v>
      </c>
      <c r="F5" t="s">
        <v>41</v>
      </c>
      <c r="H5" t="s">
        <v>42</v>
      </c>
      <c r="I5" t="s">
        <v>43</v>
      </c>
      <c r="J5" s="15" t="s">
        <v>108</v>
      </c>
      <c r="K5" s="15">
        <v>123.68</v>
      </c>
    </row>
    <row r="6" spans="1:12" x14ac:dyDescent="0.2">
      <c r="F6" s="13" t="s">
        <v>32</v>
      </c>
      <c r="G6" s="13">
        <v>1051</v>
      </c>
      <c r="H6" s="13">
        <v>1072</v>
      </c>
      <c r="I6" s="13">
        <f>H6-G6</f>
        <v>21</v>
      </c>
      <c r="J6" t="s">
        <v>115</v>
      </c>
      <c r="K6">
        <v>123.68</v>
      </c>
    </row>
    <row r="7" spans="1:12" x14ac:dyDescent="0.2">
      <c r="A7" s="5" t="s">
        <v>24</v>
      </c>
      <c r="B7">
        <f>SUM(B1:B5)</f>
        <v>4007</v>
      </c>
      <c r="F7" t="s">
        <v>44</v>
      </c>
      <c r="G7" t="s">
        <v>52</v>
      </c>
      <c r="J7" t="s">
        <v>123</v>
      </c>
      <c r="K7">
        <v>176.94</v>
      </c>
    </row>
    <row r="8" spans="1:12" x14ac:dyDescent="0.2">
      <c r="J8" t="s">
        <v>124</v>
      </c>
      <c r="K8">
        <v>58.26</v>
      </c>
    </row>
    <row r="9" spans="1:12" x14ac:dyDescent="0.2">
      <c r="A9" s="5" t="s">
        <v>20</v>
      </c>
      <c r="J9" s="22" t="s">
        <v>100</v>
      </c>
      <c r="K9" s="22">
        <f>SUM(K2:K8)</f>
        <v>878.04000000000019</v>
      </c>
    </row>
    <row r="10" spans="1:12" x14ac:dyDescent="0.2">
      <c r="A10" t="s">
        <v>69</v>
      </c>
      <c r="B10">
        <v>80</v>
      </c>
      <c r="C10" t="s">
        <v>28</v>
      </c>
    </row>
    <row r="11" spans="1:12" x14ac:dyDescent="0.2">
      <c r="A11" t="s">
        <v>35</v>
      </c>
      <c r="B11">
        <v>110</v>
      </c>
      <c r="C11" t="s">
        <v>28</v>
      </c>
      <c r="J11" s="5" t="s">
        <v>101</v>
      </c>
    </row>
    <row r="12" spans="1:12" ht="14.25" customHeight="1" x14ac:dyDescent="0.2">
      <c r="A12" t="s">
        <v>40</v>
      </c>
      <c r="B12">
        <v>380</v>
      </c>
      <c r="C12" t="s">
        <v>28</v>
      </c>
      <c r="J12" s="16">
        <v>45097</v>
      </c>
      <c r="K12">
        <v>100</v>
      </c>
    </row>
    <row r="13" spans="1:12" ht="14.25" customHeight="1" x14ac:dyDescent="0.2">
      <c r="A13" t="s">
        <v>76</v>
      </c>
      <c r="B13">
        <v>377</v>
      </c>
      <c r="C13" t="s">
        <v>28</v>
      </c>
      <c r="J13" s="16">
        <v>45094</v>
      </c>
      <c r="K13">
        <v>200</v>
      </c>
    </row>
    <row r="14" spans="1:12" x14ac:dyDescent="0.2">
      <c r="A14" t="s">
        <v>18</v>
      </c>
      <c r="B14">
        <v>18</v>
      </c>
      <c r="C14" t="s">
        <v>28</v>
      </c>
      <c r="J14" t="s">
        <v>120</v>
      </c>
      <c r="K14">
        <v>7</v>
      </c>
    </row>
    <row r="15" spans="1:12" x14ac:dyDescent="0.2">
      <c r="A15" t="s">
        <v>25</v>
      </c>
      <c r="B15">
        <v>22</v>
      </c>
      <c r="C15" t="s">
        <v>28</v>
      </c>
      <c r="F15" t="s">
        <v>46</v>
      </c>
      <c r="J15" t="s">
        <v>125</v>
      </c>
      <c r="K15">
        <v>50</v>
      </c>
      <c r="L15" s="1"/>
    </row>
    <row r="16" spans="1:12" x14ac:dyDescent="0.2">
      <c r="A16" t="s">
        <v>26</v>
      </c>
      <c r="B16">
        <v>22</v>
      </c>
      <c r="C16" t="s">
        <v>28</v>
      </c>
      <c r="F16" t="s">
        <v>41</v>
      </c>
      <c r="H16" t="s">
        <v>48</v>
      </c>
      <c r="L16" s="1"/>
    </row>
    <row r="17" spans="1:12" x14ac:dyDescent="0.2">
      <c r="A17" t="s">
        <v>27</v>
      </c>
      <c r="B17">
        <v>200</v>
      </c>
      <c r="F17" s="12" t="s">
        <v>47</v>
      </c>
      <c r="G17" s="12">
        <v>3000</v>
      </c>
      <c r="H17" s="12">
        <v>184.2</v>
      </c>
      <c r="I17" s="12">
        <f>H17+G17</f>
        <v>3184.2</v>
      </c>
      <c r="J17" s="3" t="s">
        <v>102</v>
      </c>
      <c r="K17" s="3">
        <f>SUM(K12:K16)</f>
        <v>357</v>
      </c>
    </row>
    <row r="18" spans="1:12" x14ac:dyDescent="0.2">
      <c r="A18" t="s">
        <v>31</v>
      </c>
      <c r="B18">
        <v>200</v>
      </c>
      <c r="F18" t="s">
        <v>44</v>
      </c>
      <c r="G18" t="s">
        <v>45</v>
      </c>
      <c r="J18" s="23" t="s">
        <v>19</v>
      </c>
      <c r="K18" s="23">
        <f>K9-K17</f>
        <v>521.04000000000019</v>
      </c>
      <c r="L18" s="1"/>
    </row>
    <row r="19" spans="1:12" x14ac:dyDescent="0.2">
      <c r="A19" t="s">
        <v>29</v>
      </c>
      <c r="B19">
        <v>950</v>
      </c>
      <c r="H19" s="5"/>
      <c r="L19" s="1"/>
    </row>
    <row r="20" spans="1:12" x14ac:dyDescent="0.2">
      <c r="A20" t="s">
        <v>30</v>
      </c>
      <c r="B20">
        <v>0</v>
      </c>
      <c r="F20" s="5" t="s">
        <v>49</v>
      </c>
      <c r="L20" s="1"/>
    </row>
    <row r="21" spans="1:12" x14ac:dyDescent="0.2">
      <c r="A21" t="s">
        <v>57</v>
      </c>
      <c r="B21">
        <v>3200</v>
      </c>
      <c r="F21" s="7">
        <v>44746</v>
      </c>
      <c r="G21">
        <v>1066.5999999999999</v>
      </c>
      <c r="L21" s="1"/>
    </row>
    <row r="22" spans="1:12" x14ac:dyDescent="0.2">
      <c r="A22" t="s">
        <v>104</v>
      </c>
      <c r="B22">
        <v>100</v>
      </c>
      <c r="L22" s="1"/>
    </row>
    <row r="23" spans="1:12" x14ac:dyDescent="0.2">
      <c r="A23" t="s">
        <v>112</v>
      </c>
      <c r="B23">
        <v>80</v>
      </c>
    </row>
    <row r="25" spans="1:12" ht="14.25" customHeight="1" x14ac:dyDescent="0.2">
      <c r="F25" t="s">
        <v>51</v>
      </c>
      <c r="G25">
        <f>SUM(G21:G24)</f>
        <v>1066.5999999999999</v>
      </c>
    </row>
    <row r="26" spans="1:12" ht="14.25" customHeight="1" x14ac:dyDescent="0.2">
      <c r="F26" s="5"/>
      <c r="H26" s="7"/>
    </row>
    <row r="27" spans="1:12" ht="14.25" customHeight="1" x14ac:dyDescent="0.2">
      <c r="H27" s="7"/>
    </row>
    <row r="28" spans="1:12" ht="14.25" customHeight="1" x14ac:dyDescent="0.2">
      <c r="F28" s="5" t="s">
        <v>50</v>
      </c>
      <c r="G28">
        <f>I17-G25</f>
        <v>2117.6</v>
      </c>
      <c r="H28" s="7"/>
    </row>
    <row r="29" spans="1:12" ht="14.25" customHeight="1" x14ac:dyDescent="0.2">
      <c r="F29" s="5"/>
      <c r="H29" s="7"/>
    </row>
    <row r="30" spans="1:12" ht="14.25" customHeight="1" x14ac:dyDescent="0.2">
      <c r="F30" s="5"/>
      <c r="H30" s="7"/>
    </row>
    <row r="31" spans="1:12" ht="14.25" customHeight="1" x14ac:dyDescent="0.2">
      <c r="F31" s="5"/>
      <c r="H31" s="7"/>
    </row>
    <row r="32" spans="1:12" ht="14.25" customHeight="1" x14ac:dyDescent="0.2">
      <c r="F32" s="15" t="s">
        <v>107</v>
      </c>
      <c r="G32" s="21"/>
      <c r="H32" s="7"/>
      <c r="I32" t="s">
        <v>129</v>
      </c>
      <c r="K32" s="15"/>
      <c r="L32" s="15"/>
    </row>
    <row r="33" spans="1:12" x14ac:dyDescent="0.2">
      <c r="A33" s="5" t="s">
        <v>21</v>
      </c>
      <c r="B33" s="5">
        <f>SUM(B10:B29)</f>
        <v>5739</v>
      </c>
      <c r="F33" s="15" t="s">
        <v>126</v>
      </c>
      <c r="G33" s="15">
        <v>69</v>
      </c>
      <c r="I33" t="s">
        <v>130</v>
      </c>
      <c r="J33">
        <v>180</v>
      </c>
      <c r="K33" s="17"/>
      <c r="L33" s="17"/>
    </row>
    <row r="34" spans="1:12" x14ac:dyDescent="0.2">
      <c r="F34" s="15" t="s">
        <v>127</v>
      </c>
      <c r="G34" s="15">
        <v>18</v>
      </c>
      <c r="J34" s="17"/>
      <c r="K34" s="17"/>
      <c r="L34" s="17"/>
    </row>
    <row r="35" spans="1:12" x14ac:dyDescent="0.2">
      <c r="A35" s="5" t="s">
        <v>19</v>
      </c>
      <c r="B35" s="5">
        <f>B7-B33</f>
        <v>-1732</v>
      </c>
      <c r="F35" s="15" t="s">
        <v>128</v>
      </c>
      <c r="G35" s="15">
        <v>700</v>
      </c>
      <c r="J35" s="17"/>
      <c r="K35" s="17"/>
      <c r="L35" s="17"/>
    </row>
    <row r="36" spans="1:12" x14ac:dyDescent="0.2">
      <c r="F36" s="15"/>
      <c r="G36" s="15"/>
      <c r="J36" s="18"/>
      <c r="K36" s="15"/>
      <c r="L36" s="15"/>
    </row>
    <row r="37" spans="1:12" x14ac:dyDescent="0.2">
      <c r="F37" s="15"/>
      <c r="G37" s="15"/>
      <c r="J37" s="5"/>
    </row>
    <row r="38" spans="1:12" x14ac:dyDescent="0.2">
      <c r="F38" s="15"/>
      <c r="G38" s="15"/>
      <c r="K38" s="10"/>
    </row>
    <row r="39" spans="1:12" x14ac:dyDescent="0.2">
      <c r="A39" s="6"/>
      <c r="F39" s="15"/>
      <c r="G39" s="15"/>
    </row>
    <row r="40" spans="1:12" x14ac:dyDescent="0.2">
      <c r="F40" s="15"/>
      <c r="G40" s="15"/>
    </row>
    <row r="41" spans="1:12" x14ac:dyDescent="0.2">
      <c r="F41" s="15"/>
      <c r="G41" s="15"/>
    </row>
    <row r="42" spans="1:12" x14ac:dyDescent="0.2">
      <c r="F42" s="15"/>
      <c r="G42" s="15"/>
    </row>
    <row r="43" spans="1:12" x14ac:dyDescent="0.2">
      <c r="F43" s="15"/>
      <c r="G43" s="15"/>
    </row>
    <row r="44" spans="1:12" x14ac:dyDescent="0.2">
      <c r="F44" s="17"/>
      <c r="G44" s="17"/>
    </row>
    <row r="45" spans="1:12" x14ac:dyDescent="0.2">
      <c r="F45" s="17"/>
      <c r="G45" s="17"/>
    </row>
    <row r="46" spans="1:12" x14ac:dyDescent="0.2">
      <c r="F46" s="15"/>
      <c r="G46" s="15"/>
    </row>
    <row r="47" spans="1:12" x14ac:dyDescent="0.2">
      <c r="F47" s="15"/>
      <c r="G47" s="15"/>
    </row>
    <row r="48" spans="1:12" x14ac:dyDescent="0.2">
      <c r="F48" s="15"/>
      <c r="G48" s="15"/>
    </row>
    <row r="49" spans="6:7" x14ac:dyDescent="0.2">
      <c r="F49" s="15"/>
      <c r="G49" s="15"/>
    </row>
    <row r="50" spans="6:7" x14ac:dyDescent="0.2">
      <c r="F50" s="14" t="s">
        <v>118</v>
      </c>
      <c r="G50" s="3">
        <f>SUM(G33:G49)</f>
        <v>787</v>
      </c>
    </row>
    <row r="53" spans="6:7" x14ac:dyDescent="0.2">
      <c r="F53" s="18" t="s">
        <v>101</v>
      </c>
      <c r="G53" s="15"/>
    </row>
    <row r="54" spans="6:7" x14ac:dyDescent="0.2">
      <c r="F54" s="14" t="s">
        <v>19</v>
      </c>
      <c r="G54" s="3">
        <f>G50-G53</f>
        <v>787</v>
      </c>
    </row>
    <row r="55" spans="6:7" x14ac:dyDescent="0.2">
      <c r="F55" t="s">
        <v>117</v>
      </c>
      <c r="G55">
        <f>G53-G51</f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D59D-AEB0-FE41-9140-4BD478DA9FBB}">
  <dimension ref="A1:N55"/>
  <sheetViews>
    <sheetView topLeftCell="A38" zoomScale="130" zoomScaleNormal="130" workbookViewId="0">
      <selection activeCell="C22" sqref="C22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30.1640625" customWidth="1"/>
    <col min="13" max="13" width="23.33203125" customWidth="1"/>
  </cols>
  <sheetData>
    <row r="1" spans="1:14" x14ac:dyDescent="0.2">
      <c r="A1" s="5" t="s">
        <v>22</v>
      </c>
      <c r="B1">
        <v>2750</v>
      </c>
    </row>
    <row r="2" spans="1:14" x14ac:dyDescent="0.2">
      <c r="A2" t="s">
        <v>103</v>
      </c>
      <c r="B2">
        <v>145</v>
      </c>
      <c r="J2" s="15" t="s">
        <v>97</v>
      </c>
      <c r="K2" s="15">
        <v>182.8</v>
      </c>
    </row>
    <row r="3" spans="1:14" x14ac:dyDescent="0.2">
      <c r="A3" t="s">
        <v>79</v>
      </c>
      <c r="B3">
        <v>37</v>
      </c>
      <c r="J3" s="15" t="s">
        <v>95</v>
      </c>
      <c r="K3" s="15">
        <v>89</v>
      </c>
    </row>
    <row r="4" spans="1:14" x14ac:dyDescent="0.2">
      <c r="A4" t="s">
        <v>23</v>
      </c>
      <c r="B4">
        <v>130</v>
      </c>
      <c r="J4" s="15" t="s">
        <v>122</v>
      </c>
      <c r="K4" s="15">
        <v>123.68</v>
      </c>
    </row>
    <row r="5" spans="1:14" x14ac:dyDescent="0.2">
      <c r="F5" t="s">
        <v>41</v>
      </c>
      <c r="H5" t="s">
        <v>42</v>
      </c>
      <c r="I5" t="s">
        <v>43</v>
      </c>
      <c r="J5" s="15" t="s">
        <v>108</v>
      </c>
      <c r="K5" s="15">
        <v>123.68</v>
      </c>
    </row>
    <row r="6" spans="1:14" x14ac:dyDescent="0.2">
      <c r="F6" s="13" t="s">
        <v>32</v>
      </c>
      <c r="G6" s="13">
        <v>1051</v>
      </c>
      <c r="H6" s="13">
        <v>1072</v>
      </c>
      <c r="I6" s="13">
        <f>H6-G6</f>
        <v>21</v>
      </c>
      <c r="J6" t="s">
        <v>115</v>
      </c>
      <c r="K6">
        <v>123.68</v>
      </c>
      <c r="M6" t="s">
        <v>134</v>
      </c>
    </row>
    <row r="7" spans="1:14" x14ac:dyDescent="0.2">
      <c r="A7" s="5" t="s">
        <v>24</v>
      </c>
      <c r="B7">
        <f>SUM(B1:B5)</f>
        <v>3062</v>
      </c>
      <c r="F7" t="s">
        <v>44</v>
      </c>
      <c r="G7" t="s">
        <v>52</v>
      </c>
      <c r="J7" t="s">
        <v>123</v>
      </c>
      <c r="K7">
        <v>176.94</v>
      </c>
      <c r="M7" t="s">
        <v>135</v>
      </c>
      <c r="N7">
        <v>221.04</v>
      </c>
    </row>
    <row r="8" spans="1:14" x14ac:dyDescent="0.2">
      <c r="J8" t="s">
        <v>124</v>
      </c>
      <c r="K8">
        <v>58.26</v>
      </c>
      <c r="M8" t="s">
        <v>136</v>
      </c>
      <c r="N8">
        <v>112.18</v>
      </c>
    </row>
    <row r="9" spans="1:14" x14ac:dyDescent="0.2">
      <c r="A9" s="5" t="s">
        <v>20</v>
      </c>
      <c r="J9" s="22" t="s">
        <v>100</v>
      </c>
      <c r="K9" s="22">
        <f>SUM(K2:K8)</f>
        <v>878.04000000000019</v>
      </c>
      <c r="M9" t="s">
        <v>137</v>
      </c>
      <c r="N9">
        <v>68.459999999999994</v>
      </c>
    </row>
    <row r="10" spans="1:14" x14ac:dyDescent="0.2">
      <c r="A10" t="s">
        <v>69</v>
      </c>
      <c r="B10">
        <v>100</v>
      </c>
      <c r="C10" t="s">
        <v>28</v>
      </c>
    </row>
    <row r="11" spans="1:14" x14ac:dyDescent="0.2">
      <c r="A11" t="s">
        <v>35</v>
      </c>
      <c r="B11">
        <v>110</v>
      </c>
      <c r="C11" t="s">
        <v>28</v>
      </c>
      <c r="J11" s="5" t="s">
        <v>101</v>
      </c>
      <c r="M11" t="s">
        <v>100</v>
      </c>
      <c r="N11">
        <f>SUM(N7:N10)</f>
        <v>401.68</v>
      </c>
    </row>
    <row r="12" spans="1:14" ht="14.25" customHeight="1" x14ac:dyDescent="0.2">
      <c r="A12" t="s">
        <v>40</v>
      </c>
      <c r="B12">
        <v>380</v>
      </c>
      <c r="C12" t="s">
        <v>28</v>
      </c>
      <c r="J12" s="16">
        <v>45097</v>
      </c>
      <c r="K12">
        <v>100</v>
      </c>
    </row>
    <row r="13" spans="1:14" ht="14.25" customHeight="1" x14ac:dyDescent="0.2">
      <c r="A13" t="s">
        <v>76</v>
      </c>
      <c r="B13">
        <v>377</v>
      </c>
      <c r="C13" t="s">
        <v>28</v>
      </c>
      <c r="J13" s="16">
        <v>45094</v>
      </c>
      <c r="K13">
        <v>200</v>
      </c>
    </row>
    <row r="14" spans="1:14" x14ac:dyDescent="0.2">
      <c r="A14" t="s">
        <v>18</v>
      </c>
      <c r="B14">
        <v>18</v>
      </c>
      <c r="C14" t="s">
        <v>28</v>
      </c>
      <c r="J14" t="s">
        <v>120</v>
      </c>
      <c r="K14">
        <v>7</v>
      </c>
      <c r="M14" t="s">
        <v>101</v>
      </c>
    </row>
    <row r="15" spans="1:14" x14ac:dyDescent="0.2">
      <c r="A15" t="s">
        <v>25</v>
      </c>
      <c r="B15">
        <v>30</v>
      </c>
      <c r="C15" t="s">
        <v>28</v>
      </c>
      <c r="F15" t="s">
        <v>46</v>
      </c>
      <c r="J15" t="s">
        <v>125</v>
      </c>
      <c r="K15">
        <v>50</v>
      </c>
      <c r="L15" s="1"/>
      <c r="M15" t="s">
        <v>138</v>
      </c>
      <c r="N15">
        <f>90.2+55</f>
        <v>145.19999999999999</v>
      </c>
    </row>
    <row r="16" spans="1:14" x14ac:dyDescent="0.2">
      <c r="A16" t="s">
        <v>26</v>
      </c>
      <c r="B16">
        <v>23</v>
      </c>
      <c r="C16" t="s">
        <v>28</v>
      </c>
      <c r="F16" t="s">
        <v>41</v>
      </c>
      <c r="H16" t="s">
        <v>48</v>
      </c>
      <c r="J16" t="s">
        <v>133</v>
      </c>
      <c r="K16">
        <v>300</v>
      </c>
      <c r="L16" s="1"/>
      <c r="M16" t="s">
        <v>139</v>
      </c>
      <c r="N16">
        <v>60</v>
      </c>
    </row>
    <row r="17" spans="1:14" x14ac:dyDescent="0.2">
      <c r="A17" t="s">
        <v>27</v>
      </c>
      <c r="B17">
        <v>200</v>
      </c>
      <c r="F17" s="12" t="s">
        <v>47</v>
      </c>
      <c r="G17" s="12">
        <v>3000</v>
      </c>
      <c r="H17" s="12">
        <v>184.2</v>
      </c>
      <c r="I17" s="12">
        <f>H17+G17</f>
        <v>3184.2</v>
      </c>
      <c r="J17" s="3" t="s">
        <v>102</v>
      </c>
      <c r="K17" s="3">
        <f>SUM(K12:K16)</f>
        <v>657</v>
      </c>
    </row>
    <row r="18" spans="1:14" x14ac:dyDescent="0.2">
      <c r="A18" t="s">
        <v>31</v>
      </c>
      <c r="F18" t="s">
        <v>44</v>
      </c>
      <c r="G18" t="s">
        <v>45</v>
      </c>
      <c r="J18" s="23" t="s">
        <v>19</v>
      </c>
      <c r="K18" s="23">
        <f>K9-K17</f>
        <v>221.04000000000019</v>
      </c>
      <c r="L18" s="1"/>
      <c r="M18" t="s">
        <v>102</v>
      </c>
      <c r="N18">
        <f>SUM(N15:N17)</f>
        <v>205.2</v>
      </c>
    </row>
    <row r="19" spans="1:14" x14ac:dyDescent="0.2">
      <c r="A19" t="s">
        <v>29</v>
      </c>
      <c r="B19">
        <v>656</v>
      </c>
      <c r="H19" s="5"/>
      <c r="L19" s="1"/>
    </row>
    <row r="20" spans="1:14" x14ac:dyDescent="0.2">
      <c r="A20" t="s">
        <v>30</v>
      </c>
      <c r="B20">
        <v>0</v>
      </c>
      <c r="F20" s="5" t="s">
        <v>49</v>
      </c>
      <c r="L20" s="1"/>
    </row>
    <row r="21" spans="1:14" x14ac:dyDescent="0.2">
      <c r="A21" t="s">
        <v>57</v>
      </c>
      <c r="B21">
        <v>338.43</v>
      </c>
      <c r="C21" t="s">
        <v>28</v>
      </c>
      <c r="F21" s="7">
        <v>44746</v>
      </c>
      <c r="G21">
        <v>1066.5999999999999</v>
      </c>
      <c r="L21" s="1"/>
      <c r="M21" s="3" t="s">
        <v>140</v>
      </c>
      <c r="N21" s="3">
        <f>N11-N18</f>
        <v>196.48000000000002</v>
      </c>
    </row>
    <row r="22" spans="1:14" x14ac:dyDescent="0.2">
      <c r="A22" t="s">
        <v>104</v>
      </c>
      <c r="B22">
        <v>30</v>
      </c>
      <c r="C22" t="s">
        <v>131</v>
      </c>
      <c r="L22" s="1"/>
    </row>
    <row r="23" spans="1:14" x14ac:dyDescent="0.2">
      <c r="A23" t="s">
        <v>112</v>
      </c>
      <c r="B23">
        <v>180</v>
      </c>
    </row>
    <row r="24" spans="1:14" x14ac:dyDescent="0.2">
      <c r="A24" t="s">
        <v>132</v>
      </c>
      <c r="B24">
        <v>787</v>
      </c>
      <c r="C24" t="s">
        <v>28</v>
      </c>
    </row>
    <row r="25" spans="1:14" ht="14.25" customHeight="1" x14ac:dyDescent="0.2">
      <c r="F25" t="s">
        <v>51</v>
      </c>
      <c r="G25">
        <f>SUM(G21:G24)</f>
        <v>1066.5999999999999</v>
      </c>
    </row>
    <row r="26" spans="1:14" ht="14.25" customHeight="1" x14ac:dyDescent="0.2">
      <c r="F26" s="5"/>
      <c r="H26" s="7"/>
    </row>
    <row r="27" spans="1:14" ht="14.25" customHeight="1" x14ac:dyDescent="0.2">
      <c r="H27" s="7"/>
    </row>
    <row r="28" spans="1:14" ht="14.25" customHeight="1" x14ac:dyDescent="0.2">
      <c r="F28" s="5" t="s">
        <v>50</v>
      </c>
      <c r="G28">
        <f>I17-G25</f>
        <v>2117.6</v>
      </c>
      <c r="H28" s="7"/>
    </row>
    <row r="29" spans="1:14" ht="14.25" customHeight="1" x14ac:dyDescent="0.2">
      <c r="F29" s="5"/>
      <c r="H29" s="7"/>
    </row>
    <row r="30" spans="1:14" ht="14.25" customHeight="1" x14ac:dyDescent="0.2">
      <c r="F30" s="5"/>
      <c r="H30" s="7"/>
    </row>
    <row r="31" spans="1:14" ht="14.25" customHeight="1" x14ac:dyDescent="0.2">
      <c r="F31" s="5"/>
      <c r="H31" s="7"/>
    </row>
    <row r="32" spans="1:14" ht="14.25" customHeight="1" x14ac:dyDescent="0.2">
      <c r="F32" s="15" t="s">
        <v>107</v>
      </c>
      <c r="G32" s="21"/>
      <c r="H32" s="7"/>
      <c r="I32" t="s">
        <v>129</v>
      </c>
      <c r="K32" s="15"/>
      <c r="L32" s="15"/>
    </row>
    <row r="33" spans="1:12" x14ac:dyDescent="0.2">
      <c r="A33" s="5" t="s">
        <v>21</v>
      </c>
      <c r="B33" s="5">
        <f>SUM(B10:B29)</f>
        <v>3229.43</v>
      </c>
      <c r="F33" s="15" t="s">
        <v>126</v>
      </c>
      <c r="G33" s="15">
        <v>69</v>
      </c>
      <c r="I33" t="s">
        <v>130</v>
      </c>
      <c r="J33">
        <v>180</v>
      </c>
      <c r="K33" s="17"/>
      <c r="L33" s="17"/>
    </row>
    <row r="34" spans="1:12" x14ac:dyDescent="0.2">
      <c r="F34" s="15" t="s">
        <v>127</v>
      </c>
      <c r="G34" s="15">
        <v>18</v>
      </c>
      <c r="I34" t="s">
        <v>141</v>
      </c>
      <c r="J34" s="17">
        <v>50</v>
      </c>
      <c r="K34" s="17"/>
      <c r="L34" s="17"/>
    </row>
    <row r="35" spans="1:12" x14ac:dyDescent="0.2">
      <c r="A35" s="5" t="s">
        <v>19</v>
      </c>
      <c r="B35" s="5">
        <f>B7-B33</f>
        <v>-167.42999999999984</v>
      </c>
      <c r="F35" s="15" t="s">
        <v>128</v>
      </c>
      <c r="G35" s="15">
        <v>700</v>
      </c>
      <c r="J35" s="17"/>
      <c r="K35" s="17"/>
      <c r="L35" s="17"/>
    </row>
    <row r="36" spans="1:12" x14ac:dyDescent="0.2">
      <c r="F36" s="15"/>
      <c r="G36" s="15"/>
      <c r="I36" t="s">
        <v>19</v>
      </c>
      <c r="J36" s="18">
        <f>J33-J34</f>
        <v>130</v>
      </c>
      <c r="K36" s="15"/>
      <c r="L36" s="15"/>
    </row>
    <row r="37" spans="1:12" x14ac:dyDescent="0.2">
      <c r="F37" s="15"/>
      <c r="G37" s="15"/>
      <c r="J37" s="5"/>
    </row>
    <row r="38" spans="1:12" x14ac:dyDescent="0.2">
      <c r="F38" s="15"/>
      <c r="G38" s="15"/>
      <c r="K38" s="10"/>
    </row>
    <row r="39" spans="1:12" x14ac:dyDescent="0.2">
      <c r="A39" s="6"/>
      <c r="F39" s="15"/>
      <c r="G39" s="15"/>
    </row>
    <row r="40" spans="1:12" x14ac:dyDescent="0.2">
      <c r="F40" s="15"/>
      <c r="G40" s="15"/>
    </row>
    <row r="41" spans="1:12" x14ac:dyDescent="0.2">
      <c r="F41" s="15"/>
      <c r="G41" s="15"/>
    </row>
    <row r="42" spans="1:12" x14ac:dyDescent="0.2">
      <c r="F42" s="15"/>
      <c r="G42" s="15"/>
    </row>
    <row r="43" spans="1:12" x14ac:dyDescent="0.2">
      <c r="F43" s="15"/>
      <c r="G43" s="15"/>
    </row>
    <row r="44" spans="1:12" x14ac:dyDescent="0.2">
      <c r="F44" s="17"/>
      <c r="G44" s="17"/>
    </row>
    <row r="45" spans="1:12" x14ac:dyDescent="0.2">
      <c r="F45" s="17"/>
      <c r="G45" s="17"/>
    </row>
    <row r="46" spans="1:12" x14ac:dyDescent="0.2">
      <c r="F46" s="15"/>
      <c r="G46" s="15"/>
    </row>
    <row r="47" spans="1:12" x14ac:dyDescent="0.2">
      <c r="F47" s="15"/>
      <c r="G47" s="15"/>
    </row>
    <row r="48" spans="1:12" x14ac:dyDescent="0.2">
      <c r="F48" s="15"/>
      <c r="G48" s="15"/>
    </row>
    <row r="49" spans="6:7" x14ac:dyDescent="0.2">
      <c r="F49" s="15"/>
      <c r="G49" s="15"/>
    </row>
    <row r="50" spans="6:7" x14ac:dyDescent="0.2">
      <c r="F50" s="14" t="s">
        <v>118</v>
      </c>
      <c r="G50" s="3">
        <f>SUM(G33:G49)</f>
        <v>787</v>
      </c>
    </row>
    <row r="53" spans="6:7" x14ac:dyDescent="0.2">
      <c r="F53" s="18" t="s">
        <v>101</v>
      </c>
      <c r="G53" s="15"/>
    </row>
    <row r="54" spans="6:7" x14ac:dyDescent="0.2">
      <c r="F54" s="14" t="s">
        <v>19</v>
      </c>
      <c r="G54" s="3">
        <f>G50-G53</f>
        <v>787</v>
      </c>
    </row>
    <row r="55" spans="6:7" x14ac:dyDescent="0.2">
      <c r="F55" t="s">
        <v>117</v>
      </c>
      <c r="G55">
        <f>G53-G51</f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E6860-C070-1F49-9F0A-01B67C8AAA30}">
  <dimension ref="A1:N56"/>
  <sheetViews>
    <sheetView topLeftCell="J1" zoomScale="130" zoomScaleNormal="130" workbookViewId="0">
      <selection activeCell="C29" sqref="C29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30.1640625" customWidth="1"/>
    <col min="13" max="13" width="23.33203125" customWidth="1"/>
  </cols>
  <sheetData>
    <row r="1" spans="1:14" x14ac:dyDescent="0.2">
      <c r="A1" s="5" t="s">
        <v>22</v>
      </c>
      <c r="B1">
        <v>2768</v>
      </c>
    </row>
    <row r="2" spans="1:14" x14ac:dyDescent="0.2">
      <c r="A2" t="s">
        <v>142</v>
      </c>
      <c r="B2">
        <v>87.18</v>
      </c>
      <c r="J2" s="15" t="s">
        <v>97</v>
      </c>
      <c r="K2" s="15">
        <v>182.8</v>
      </c>
    </row>
    <row r="3" spans="1:14" x14ac:dyDescent="0.2">
      <c r="A3" t="s">
        <v>143</v>
      </c>
      <c r="B3">
        <v>68.459999999999994</v>
      </c>
      <c r="J3" s="15"/>
      <c r="K3" s="15"/>
    </row>
    <row r="4" spans="1:14" x14ac:dyDescent="0.2">
      <c r="A4" t="s">
        <v>79</v>
      </c>
      <c r="B4">
        <v>37</v>
      </c>
      <c r="J4" s="15" t="s">
        <v>95</v>
      </c>
      <c r="K4" s="15">
        <v>89</v>
      </c>
    </row>
    <row r="5" spans="1:14" x14ac:dyDescent="0.2">
      <c r="A5" t="s">
        <v>23</v>
      </c>
      <c r="B5">
        <v>130</v>
      </c>
      <c r="J5" s="15" t="s">
        <v>122</v>
      </c>
      <c r="K5" s="15">
        <v>123.68</v>
      </c>
    </row>
    <row r="6" spans="1:14" x14ac:dyDescent="0.2">
      <c r="F6" t="s">
        <v>41</v>
      </c>
      <c r="H6" t="s">
        <v>42</v>
      </c>
      <c r="I6" t="s">
        <v>43</v>
      </c>
      <c r="J6" s="15" t="s">
        <v>108</v>
      </c>
      <c r="K6" s="15">
        <v>123.68</v>
      </c>
    </row>
    <row r="7" spans="1:14" x14ac:dyDescent="0.2">
      <c r="F7" s="13" t="s">
        <v>32</v>
      </c>
      <c r="G7" s="13">
        <v>1051</v>
      </c>
      <c r="H7" s="13">
        <v>1072</v>
      </c>
      <c r="I7" s="13">
        <f>H7-G7</f>
        <v>21</v>
      </c>
      <c r="J7" t="s">
        <v>115</v>
      </c>
      <c r="K7">
        <v>123.68</v>
      </c>
      <c r="M7" t="s">
        <v>134</v>
      </c>
    </row>
    <row r="8" spans="1:14" x14ac:dyDescent="0.2">
      <c r="A8" s="5" t="s">
        <v>24</v>
      </c>
      <c r="B8">
        <f>SUM(B1:B6)</f>
        <v>3090.64</v>
      </c>
      <c r="F8" t="s">
        <v>44</v>
      </c>
      <c r="G8" t="s">
        <v>52</v>
      </c>
      <c r="J8" t="s">
        <v>123</v>
      </c>
      <c r="K8">
        <v>176.94</v>
      </c>
      <c r="M8" t="s">
        <v>135</v>
      </c>
      <c r="N8">
        <v>221.04</v>
      </c>
    </row>
    <row r="9" spans="1:14" x14ac:dyDescent="0.2">
      <c r="J9" t="s">
        <v>124</v>
      </c>
      <c r="K9">
        <v>58.26</v>
      </c>
      <c r="M9" t="s">
        <v>136</v>
      </c>
      <c r="N9">
        <v>112.18</v>
      </c>
    </row>
    <row r="10" spans="1:14" x14ac:dyDescent="0.2">
      <c r="A10" s="5" t="s">
        <v>20</v>
      </c>
      <c r="J10" s="22" t="s">
        <v>100</v>
      </c>
      <c r="K10" s="22">
        <f>SUM(K2:K9)</f>
        <v>878.04000000000019</v>
      </c>
      <c r="M10" t="s">
        <v>137</v>
      </c>
      <c r="N10">
        <v>68.459999999999994</v>
      </c>
    </row>
    <row r="11" spans="1:14" x14ac:dyDescent="0.2">
      <c r="A11" t="s">
        <v>69</v>
      </c>
      <c r="B11">
        <v>110</v>
      </c>
      <c r="C11" t="s">
        <v>28</v>
      </c>
    </row>
    <row r="12" spans="1:14" x14ac:dyDescent="0.2">
      <c r="A12" t="s">
        <v>35</v>
      </c>
      <c r="B12">
        <v>110</v>
      </c>
      <c r="C12" t="s">
        <v>28</v>
      </c>
      <c r="J12" s="5" t="s">
        <v>101</v>
      </c>
      <c r="M12" t="s">
        <v>100</v>
      </c>
      <c r="N12">
        <f>SUM(N8:N11)</f>
        <v>401.68</v>
      </c>
    </row>
    <row r="13" spans="1:14" ht="14.25" customHeight="1" x14ac:dyDescent="0.2">
      <c r="A13" t="s">
        <v>40</v>
      </c>
      <c r="B13">
        <v>380</v>
      </c>
      <c r="C13" t="s">
        <v>28</v>
      </c>
      <c r="J13" s="16">
        <v>45097</v>
      </c>
      <c r="K13">
        <v>100</v>
      </c>
    </row>
    <row r="14" spans="1:14" ht="14.25" customHeight="1" x14ac:dyDescent="0.2">
      <c r="A14" t="s">
        <v>76</v>
      </c>
      <c r="B14">
        <v>377</v>
      </c>
      <c r="C14" t="s">
        <v>28</v>
      </c>
      <c r="J14" s="16">
        <v>45094</v>
      </c>
      <c r="K14">
        <v>200</v>
      </c>
    </row>
    <row r="15" spans="1:14" x14ac:dyDescent="0.2">
      <c r="A15" t="s">
        <v>18</v>
      </c>
      <c r="B15">
        <v>18</v>
      </c>
      <c r="C15" t="s">
        <v>28</v>
      </c>
      <c r="J15" t="s">
        <v>120</v>
      </c>
      <c r="K15">
        <v>7</v>
      </c>
      <c r="M15" t="s">
        <v>101</v>
      </c>
    </row>
    <row r="16" spans="1:14" x14ac:dyDescent="0.2">
      <c r="A16" t="s">
        <v>25</v>
      </c>
      <c r="B16">
        <v>27</v>
      </c>
      <c r="C16" t="s">
        <v>28</v>
      </c>
      <c r="F16" t="s">
        <v>46</v>
      </c>
      <c r="J16" t="s">
        <v>125</v>
      </c>
      <c r="K16">
        <v>50</v>
      </c>
      <c r="L16" s="1"/>
      <c r="M16" t="s">
        <v>138</v>
      </c>
      <c r="N16">
        <f>90.2+55</f>
        <v>145.19999999999999</v>
      </c>
    </row>
    <row r="17" spans="1:14" x14ac:dyDescent="0.2">
      <c r="A17" t="s">
        <v>26</v>
      </c>
      <c r="B17">
        <v>19</v>
      </c>
      <c r="C17" t="s">
        <v>28</v>
      </c>
      <c r="F17" t="s">
        <v>41</v>
      </c>
      <c r="H17" t="s">
        <v>48</v>
      </c>
      <c r="J17" t="s">
        <v>133</v>
      </c>
      <c r="K17">
        <v>300</v>
      </c>
      <c r="L17" s="1"/>
      <c r="M17" t="s">
        <v>139</v>
      </c>
      <c r="N17">
        <v>60</v>
      </c>
    </row>
    <row r="18" spans="1:14" x14ac:dyDescent="0.2">
      <c r="A18" t="s">
        <v>27</v>
      </c>
      <c r="B18">
        <v>200</v>
      </c>
      <c r="C18" t="s">
        <v>28</v>
      </c>
      <c r="F18" s="12" t="s">
        <v>47</v>
      </c>
      <c r="G18" s="12">
        <v>3000</v>
      </c>
      <c r="H18" s="12">
        <v>184.2</v>
      </c>
      <c r="I18" s="12">
        <f>H18+G18</f>
        <v>3184.2</v>
      </c>
      <c r="J18" s="3" t="s">
        <v>102</v>
      </c>
      <c r="K18" s="3">
        <f>SUM(K13:K17)</f>
        <v>657</v>
      </c>
    </row>
    <row r="19" spans="1:14" x14ac:dyDescent="0.2">
      <c r="A19" t="s">
        <v>31</v>
      </c>
      <c r="B19">
        <v>200</v>
      </c>
      <c r="F19" t="s">
        <v>44</v>
      </c>
      <c r="G19" t="s">
        <v>45</v>
      </c>
      <c r="J19" s="23" t="s">
        <v>19</v>
      </c>
      <c r="K19" s="23">
        <f>K10-K18</f>
        <v>221.04000000000019</v>
      </c>
      <c r="L19" s="1"/>
      <c r="M19" t="s">
        <v>102</v>
      </c>
      <c r="N19">
        <f>SUM(N16:N18)</f>
        <v>205.2</v>
      </c>
    </row>
    <row r="20" spans="1:14" x14ac:dyDescent="0.2">
      <c r="A20" t="s">
        <v>29</v>
      </c>
      <c r="B20">
        <v>540</v>
      </c>
      <c r="H20" s="5"/>
      <c r="L20" s="1"/>
    </row>
    <row r="21" spans="1:14" x14ac:dyDescent="0.2">
      <c r="A21" t="s">
        <v>30</v>
      </c>
      <c r="B21">
        <v>0</v>
      </c>
      <c r="F21" s="5" t="s">
        <v>49</v>
      </c>
      <c r="L21" s="1"/>
    </row>
    <row r="22" spans="1:14" x14ac:dyDescent="0.2">
      <c r="A22" t="s">
        <v>57</v>
      </c>
      <c r="B22">
        <v>526</v>
      </c>
      <c r="F22" s="7">
        <v>44746</v>
      </c>
      <c r="G22">
        <v>1066.5999999999999</v>
      </c>
      <c r="L22" s="1"/>
      <c r="M22" s="3" t="s">
        <v>140</v>
      </c>
      <c r="N22" s="3">
        <f>N12-N19</f>
        <v>196.48000000000002</v>
      </c>
    </row>
    <row r="23" spans="1:14" x14ac:dyDescent="0.2">
      <c r="A23" t="s">
        <v>104</v>
      </c>
      <c r="B23">
        <v>30</v>
      </c>
      <c r="C23" t="s">
        <v>28</v>
      </c>
      <c r="L23" s="1"/>
    </row>
    <row r="24" spans="1:14" x14ac:dyDescent="0.2">
      <c r="A24" t="s">
        <v>112</v>
      </c>
      <c r="B24">
        <v>130</v>
      </c>
      <c r="C24" t="s">
        <v>28</v>
      </c>
    </row>
    <row r="25" spans="1:14" x14ac:dyDescent="0.2">
      <c r="A25" t="s">
        <v>147</v>
      </c>
      <c r="B25">
        <v>32</v>
      </c>
      <c r="C25" t="s">
        <v>28</v>
      </c>
    </row>
    <row r="26" spans="1:14" ht="14.25" customHeight="1" x14ac:dyDescent="0.2">
      <c r="A26" t="s">
        <v>146</v>
      </c>
      <c r="B26">
        <v>380</v>
      </c>
      <c r="C26" t="s">
        <v>28</v>
      </c>
      <c r="F26" t="s">
        <v>51</v>
      </c>
      <c r="G26">
        <f>SUM(G22:G25)</f>
        <v>1066.5999999999999</v>
      </c>
    </row>
    <row r="27" spans="1:14" ht="14.25" customHeight="1" x14ac:dyDescent="0.2">
      <c r="A27" t="s">
        <v>148</v>
      </c>
      <c r="B27">
        <v>15</v>
      </c>
      <c r="C27" t="s">
        <v>28</v>
      </c>
      <c r="F27" s="5"/>
      <c r="H27" s="7"/>
    </row>
    <row r="28" spans="1:14" ht="14.25" customHeight="1" x14ac:dyDescent="0.2">
      <c r="A28" t="s">
        <v>149</v>
      </c>
      <c r="B28">
        <v>10</v>
      </c>
      <c r="C28" t="s">
        <v>28</v>
      </c>
      <c r="H28" s="7"/>
    </row>
    <row r="29" spans="1:14" ht="14.25" customHeight="1" x14ac:dyDescent="0.2">
      <c r="F29" s="5" t="s">
        <v>50</v>
      </c>
      <c r="G29">
        <f>I18-G26</f>
        <v>2117.6</v>
      </c>
      <c r="H29" s="7"/>
    </row>
    <row r="30" spans="1:14" ht="14.25" customHeight="1" x14ac:dyDescent="0.2">
      <c r="F30" s="5"/>
      <c r="H30" s="7"/>
    </row>
    <row r="31" spans="1:14" ht="14.25" customHeight="1" x14ac:dyDescent="0.2">
      <c r="F31" s="5"/>
      <c r="H31" s="7"/>
    </row>
    <row r="32" spans="1:14" ht="14.25" customHeight="1" x14ac:dyDescent="0.2">
      <c r="F32" s="5"/>
      <c r="H32" s="7"/>
    </row>
    <row r="33" spans="1:12" ht="14.25" customHeight="1" x14ac:dyDescent="0.2">
      <c r="F33" s="15" t="s">
        <v>107</v>
      </c>
      <c r="G33" s="21"/>
      <c r="H33" s="7"/>
      <c r="I33" t="s">
        <v>129</v>
      </c>
      <c r="K33" s="15"/>
      <c r="L33" s="15"/>
    </row>
    <row r="34" spans="1:12" x14ac:dyDescent="0.2">
      <c r="A34" s="5" t="s">
        <v>21</v>
      </c>
      <c r="B34" s="5">
        <f>SUM(B11:B30)</f>
        <v>3104</v>
      </c>
      <c r="F34" s="15" t="s">
        <v>126</v>
      </c>
      <c r="G34" s="15">
        <v>69</v>
      </c>
      <c r="I34" t="s">
        <v>130</v>
      </c>
      <c r="J34">
        <v>180</v>
      </c>
      <c r="K34" s="17"/>
      <c r="L34" s="17"/>
    </row>
    <row r="35" spans="1:12" x14ac:dyDescent="0.2">
      <c r="F35" s="15" t="s">
        <v>127</v>
      </c>
      <c r="G35" s="15">
        <v>18</v>
      </c>
      <c r="I35" t="s">
        <v>141</v>
      </c>
      <c r="J35" s="17">
        <v>50</v>
      </c>
      <c r="K35" s="17"/>
      <c r="L35" s="17"/>
    </row>
    <row r="36" spans="1:12" x14ac:dyDescent="0.2">
      <c r="A36" s="5" t="s">
        <v>19</v>
      </c>
      <c r="B36" s="5">
        <f>B8-B34</f>
        <v>-13.360000000000127</v>
      </c>
      <c r="F36" s="15" t="s">
        <v>128</v>
      </c>
      <c r="G36" s="15">
        <v>700</v>
      </c>
      <c r="J36" s="17"/>
      <c r="K36" s="17"/>
      <c r="L36" s="17"/>
    </row>
    <row r="37" spans="1:12" x14ac:dyDescent="0.2">
      <c r="F37" s="15"/>
      <c r="G37" s="15"/>
      <c r="I37" t="s">
        <v>19</v>
      </c>
      <c r="J37" s="18">
        <f>J34-J35</f>
        <v>130</v>
      </c>
      <c r="K37" s="15" t="s">
        <v>28</v>
      </c>
      <c r="L37" s="15"/>
    </row>
    <row r="38" spans="1:12" x14ac:dyDescent="0.2">
      <c r="F38" s="15"/>
      <c r="G38" s="15"/>
      <c r="J38" s="5"/>
    </row>
    <row r="39" spans="1:12" x14ac:dyDescent="0.2">
      <c r="F39" s="15"/>
      <c r="G39" s="15"/>
      <c r="K39" s="10"/>
    </row>
    <row r="40" spans="1:12" x14ac:dyDescent="0.2">
      <c r="A40" s="6"/>
      <c r="F40" s="15"/>
      <c r="G40" s="15"/>
    </row>
    <row r="41" spans="1:12" x14ac:dyDescent="0.2">
      <c r="F41" s="15"/>
      <c r="G41" s="15"/>
    </row>
    <row r="42" spans="1:12" x14ac:dyDescent="0.2">
      <c r="F42" s="15"/>
      <c r="G42" s="15"/>
    </row>
    <row r="43" spans="1:12" x14ac:dyDescent="0.2">
      <c r="F43" s="15"/>
      <c r="G43" s="15"/>
    </row>
    <row r="44" spans="1:12" x14ac:dyDescent="0.2">
      <c r="F44" s="15"/>
      <c r="G44" s="15"/>
    </row>
    <row r="45" spans="1:12" x14ac:dyDescent="0.2">
      <c r="F45" s="17"/>
      <c r="G45" s="17"/>
    </row>
    <row r="46" spans="1:12" x14ac:dyDescent="0.2">
      <c r="F46" s="17"/>
      <c r="G46" s="17"/>
    </row>
    <row r="47" spans="1:12" x14ac:dyDescent="0.2">
      <c r="F47" s="15"/>
      <c r="G47" s="15"/>
    </row>
    <row r="48" spans="1:12" x14ac:dyDescent="0.2">
      <c r="F48" s="15"/>
      <c r="G48" s="15"/>
    </row>
    <row r="49" spans="6:7" x14ac:dyDescent="0.2">
      <c r="F49" s="15"/>
      <c r="G49" s="15"/>
    </row>
    <row r="50" spans="6:7" x14ac:dyDescent="0.2">
      <c r="F50" s="15"/>
      <c r="G50" s="15"/>
    </row>
    <row r="51" spans="6:7" x14ac:dyDescent="0.2">
      <c r="F51" s="14" t="s">
        <v>118</v>
      </c>
      <c r="G51" s="3">
        <f>SUM(G34:G50)</f>
        <v>787</v>
      </c>
    </row>
    <row r="54" spans="6:7" x14ac:dyDescent="0.2">
      <c r="F54" s="18" t="s">
        <v>101</v>
      </c>
      <c r="G54" s="15"/>
    </row>
    <row r="55" spans="6:7" x14ac:dyDescent="0.2">
      <c r="F55" s="14" t="s">
        <v>19</v>
      </c>
      <c r="G55" s="3">
        <f>G51-G54</f>
        <v>787</v>
      </c>
    </row>
    <row r="56" spans="6:7" x14ac:dyDescent="0.2">
      <c r="F56" t="s">
        <v>117</v>
      </c>
      <c r="G56">
        <f>G54-G52</f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B36C-05E1-1048-B504-57A8C7FAC279}">
  <dimension ref="A1:R57"/>
  <sheetViews>
    <sheetView topLeftCell="J2" zoomScale="130" zoomScaleNormal="130" workbookViewId="0">
      <selection activeCell="P6" sqref="P6:R14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30.1640625" customWidth="1"/>
    <col min="13" max="13" width="23.33203125" customWidth="1"/>
    <col min="16" max="16" width="25.1640625" customWidth="1"/>
  </cols>
  <sheetData>
    <row r="1" spans="1:18" x14ac:dyDescent="0.2">
      <c r="A1" s="5" t="s">
        <v>22</v>
      </c>
      <c r="B1">
        <v>2750</v>
      </c>
    </row>
    <row r="2" spans="1:18" x14ac:dyDescent="0.2">
      <c r="A2" t="s">
        <v>142</v>
      </c>
      <c r="B2">
        <v>87.18</v>
      </c>
      <c r="J2" s="15" t="s">
        <v>97</v>
      </c>
      <c r="K2" s="15">
        <v>182.8</v>
      </c>
    </row>
    <row r="3" spans="1:18" x14ac:dyDescent="0.2">
      <c r="A3" t="s">
        <v>143</v>
      </c>
      <c r="B3">
        <v>68.459999999999994</v>
      </c>
      <c r="J3" s="15"/>
      <c r="K3" s="15"/>
    </row>
    <row r="4" spans="1:18" x14ac:dyDescent="0.2">
      <c r="A4" t="s">
        <v>79</v>
      </c>
      <c r="B4">
        <v>37</v>
      </c>
      <c r="J4" s="15" t="s">
        <v>95</v>
      </c>
      <c r="K4" s="15">
        <v>89</v>
      </c>
    </row>
    <row r="5" spans="1:18" x14ac:dyDescent="0.2">
      <c r="A5" t="s">
        <v>23</v>
      </c>
      <c r="B5">
        <v>130</v>
      </c>
      <c r="J5" s="15" t="s">
        <v>122</v>
      </c>
      <c r="K5" s="15">
        <v>123.68</v>
      </c>
    </row>
    <row r="6" spans="1:18" x14ac:dyDescent="0.2">
      <c r="A6" t="s">
        <v>150</v>
      </c>
      <c r="B6">
        <v>3700</v>
      </c>
      <c r="F6" t="s">
        <v>41</v>
      </c>
      <c r="H6" t="s">
        <v>42</v>
      </c>
      <c r="I6" t="s">
        <v>43</v>
      </c>
      <c r="J6" s="15" t="s">
        <v>108</v>
      </c>
      <c r="K6" s="15">
        <v>123.68</v>
      </c>
      <c r="P6" t="s">
        <v>192</v>
      </c>
    </row>
    <row r="7" spans="1:18" x14ac:dyDescent="0.2">
      <c r="F7" s="13" t="s">
        <v>32</v>
      </c>
      <c r="G7" s="13">
        <v>1051</v>
      </c>
      <c r="H7" s="13">
        <v>1072</v>
      </c>
      <c r="I7" s="13">
        <f>H7-G7</f>
        <v>21</v>
      </c>
      <c r="J7" t="s">
        <v>115</v>
      </c>
      <c r="K7">
        <v>123.68</v>
      </c>
      <c r="M7" t="s">
        <v>134</v>
      </c>
      <c r="P7" t="s">
        <v>191</v>
      </c>
    </row>
    <row r="8" spans="1:18" x14ac:dyDescent="0.2">
      <c r="A8" s="5" t="s">
        <v>24</v>
      </c>
      <c r="B8">
        <f>SUM(B1:B6)</f>
        <v>6772.6399999999994</v>
      </c>
      <c r="F8" t="s">
        <v>44</v>
      </c>
      <c r="G8" t="s">
        <v>52</v>
      </c>
      <c r="J8" t="s">
        <v>123</v>
      </c>
      <c r="K8">
        <v>176.94</v>
      </c>
      <c r="M8" t="s">
        <v>135</v>
      </c>
      <c r="N8">
        <v>221.04</v>
      </c>
      <c r="P8" t="s">
        <v>193</v>
      </c>
      <c r="Q8">
        <v>130</v>
      </c>
    </row>
    <row r="9" spans="1:18" x14ac:dyDescent="0.2">
      <c r="J9" t="s">
        <v>124</v>
      </c>
      <c r="K9">
        <v>58.26</v>
      </c>
      <c r="M9" t="s">
        <v>136</v>
      </c>
      <c r="N9">
        <v>112.18</v>
      </c>
      <c r="P9" t="s">
        <v>157</v>
      </c>
      <c r="Q9">
        <v>37.6</v>
      </c>
    </row>
    <row r="10" spans="1:18" x14ac:dyDescent="0.2">
      <c r="A10" s="5" t="s">
        <v>20</v>
      </c>
      <c r="J10" s="22" t="s">
        <v>100</v>
      </c>
      <c r="K10" s="22">
        <f>SUM(K2:K9)</f>
        <v>878.04000000000019</v>
      </c>
      <c r="M10" t="s">
        <v>137</v>
      </c>
      <c r="N10">
        <v>68.459999999999994</v>
      </c>
      <c r="P10" t="s">
        <v>194</v>
      </c>
      <c r="Q10">
        <v>20</v>
      </c>
    </row>
    <row r="11" spans="1:18" x14ac:dyDescent="0.2">
      <c r="A11" t="s">
        <v>69</v>
      </c>
      <c r="B11">
        <v>110</v>
      </c>
      <c r="C11" t="s">
        <v>28</v>
      </c>
      <c r="P11" t="s">
        <v>205</v>
      </c>
      <c r="Q11">
        <v>54.93</v>
      </c>
      <c r="R11" t="s">
        <v>206</v>
      </c>
    </row>
    <row r="12" spans="1:18" x14ac:dyDescent="0.2">
      <c r="A12" t="s">
        <v>35</v>
      </c>
      <c r="B12">
        <v>110</v>
      </c>
      <c r="C12" t="s">
        <v>28</v>
      </c>
      <c r="J12" s="5" t="s">
        <v>101</v>
      </c>
      <c r="M12" t="s">
        <v>100</v>
      </c>
      <c r="N12">
        <f>SUM(N8:N11)</f>
        <v>401.68</v>
      </c>
      <c r="P12" t="s">
        <v>207</v>
      </c>
      <c r="Q12">
        <v>20</v>
      </c>
    </row>
    <row r="13" spans="1:18" ht="14.25" customHeight="1" x14ac:dyDescent="0.2">
      <c r="A13" t="s">
        <v>40</v>
      </c>
      <c r="B13">
        <v>380</v>
      </c>
      <c r="C13" t="s">
        <v>28</v>
      </c>
      <c r="J13" s="16">
        <v>45097</v>
      </c>
      <c r="K13">
        <v>100</v>
      </c>
    </row>
    <row r="14" spans="1:18" ht="14.25" customHeight="1" x14ac:dyDescent="0.2">
      <c r="A14" t="s">
        <v>76</v>
      </c>
      <c r="B14">
        <v>377</v>
      </c>
      <c r="C14" t="s">
        <v>28</v>
      </c>
      <c r="J14" s="16">
        <v>45094</v>
      </c>
      <c r="K14">
        <v>200</v>
      </c>
      <c r="P14" t="s">
        <v>195</v>
      </c>
      <c r="Q14">
        <f>SUM(Q8:Q13)</f>
        <v>262.52999999999997</v>
      </c>
    </row>
    <row r="15" spans="1:18" x14ac:dyDescent="0.2">
      <c r="A15" t="s">
        <v>18</v>
      </c>
      <c r="B15">
        <v>18</v>
      </c>
      <c r="J15" t="s">
        <v>120</v>
      </c>
      <c r="K15">
        <v>7</v>
      </c>
      <c r="M15" t="s">
        <v>101</v>
      </c>
    </row>
    <row r="16" spans="1:18" x14ac:dyDescent="0.2">
      <c r="A16" t="s">
        <v>25</v>
      </c>
      <c r="B16">
        <v>27</v>
      </c>
      <c r="C16" t="s">
        <v>28</v>
      </c>
      <c r="F16" t="s">
        <v>46</v>
      </c>
      <c r="J16" t="s">
        <v>125</v>
      </c>
      <c r="K16">
        <v>50</v>
      </c>
      <c r="L16" s="1"/>
      <c r="M16" t="s">
        <v>138</v>
      </c>
      <c r="N16">
        <f>90.2+55</f>
        <v>145.19999999999999</v>
      </c>
    </row>
    <row r="17" spans="1:18" x14ac:dyDescent="0.2">
      <c r="A17" t="s">
        <v>26</v>
      </c>
      <c r="B17">
        <v>19</v>
      </c>
      <c r="C17" t="s">
        <v>28</v>
      </c>
      <c r="F17" t="s">
        <v>41</v>
      </c>
      <c r="H17" t="s">
        <v>48</v>
      </c>
      <c r="J17" t="s">
        <v>133</v>
      </c>
      <c r="K17">
        <v>300</v>
      </c>
      <c r="L17" s="1"/>
      <c r="M17" t="s">
        <v>139</v>
      </c>
      <c r="N17">
        <v>60</v>
      </c>
    </row>
    <row r="18" spans="1:18" x14ac:dyDescent="0.2">
      <c r="A18" t="s">
        <v>27</v>
      </c>
      <c r="B18">
        <v>200</v>
      </c>
      <c r="C18" t="s">
        <v>28</v>
      </c>
      <c r="F18" s="12" t="s">
        <v>47</v>
      </c>
      <c r="G18" s="12">
        <v>3000</v>
      </c>
      <c r="H18" s="12">
        <v>184.2</v>
      </c>
      <c r="I18" s="12">
        <f>H18+G18</f>
        <v>3184.2</v>
      </c>
      <c r="J18" s="3" t="s">
        <v>102</v>
      </c>
      <c r="K18" s="3">
        <f>SUM(K13:K17)</f>
        <v>657</v>
      </c>
    </row>
    <row r="19" spans="1:18" x14ac:dyDescent="0.2">
      <c r="A19" t="s">
        <v>31</v>
      </c>
      <c r="F19" t="s">
        <v>44</v>
      </c>
      <c r="G19" t="s">
        <v>45</v>
      </c>
      <c r="J19" s="23" t="s">
        <v>19</v>
      </c>
      <c r="K19" s="23">
        <f>K10-K18</f>
        <v>221.04000000000019</v>
      </c>
      <c r="L19" s="1"/>
      <c r="M19" t="s">
        <v>102</v>
      </c>
      <c r="N19">
        <f>SUM(N16:N18)</f>
        <v>205.2</v>
      </c>
    </row>
    <row r="20" spans="1:18" x14ac:dyDescent="0.2">
      <c r="A20" t="s">
        <v>29</v>
      </c>
      <c r="B20">
        <v>900</v>
      </c>
      <c r="C20" t="s">
        <v>28</v>
      </c>
      <c r="H20" s="5"/>
      <c r="L20" s="1"/>
    </row>
    <row r="21" spans="1:18" x14ac:dyDescent="0.2">
      <c r="A21" t="s">
        <v>30</v>
      </c>
      <c r="B21">
        <v>0</v>
      </c>
      <c r="F21" s="5" t="s">
        <v>49</v>
      </c>
      <c r="L21" s="1"/>
    </row>
    <row r="22" spans="1:18" x14ac:dyDescent="0.2">
      <c r="A22" t="s">
        <v>57</v>
      </c>
      <c r="B22">
        <v>1283</v>
      </c>
      <c r="F22" s="7">
        <v>44746</v>
      </c>
      <c r="G22">
        <v>1066.5999999999999</v>
      </c>
      <c r="L22" s="1"/>
      <c r="M22" s="3" t="s">
        <v>140</v>
      </c>
      <c r="N22" s="3">
        <f>N12-N19</f>
        <v>196.48000000000002</v>
      </c>
    </row>
    <row r="23" spans="1:18" x14ac:dyDescent="0.2">
      <c r="A23" t="s">
        <v>77</v>
      </c>
      <c r="B23">
        <v>2000</v>
      </c>
      <c r="L23" s="1"/>
    </row>
    <row r="24" spans="1:18" x14ac:dyDescent="0.2">
      <c r="A24" t="s">
        <v>145</v>
      </c>
      <c r="B24">
        <v>400</v>
      </c>
      <c r="M24" s="26" t="s">
        <v>167</v>
      </c>
    </row>
    <row r="25" spans="1:18" x14ac:dyDescent="0.2">
      <c r="M25" t="s">
        <v>163</v>
      </c>
      <c r="N25">
        <v>196.48</v>
      </c>
    </row>
    <row r="26" spans="1:18" ht="14.25" customHeight="1" x14ac:dyDescent="0.2">
      <c r="A26" t="s">
        <v>144</v>
      </c>
      <c r="B26">
        <v>1200</v>
      </c>
      <c r="F26" t="s">
        <v>51</v>
      </c>
      <c r="G26">
        <f>SUM(G22:G25)</f>
        <v>1066.5999999999999</v>
      </c>
      <c r="M26" t="s">
        <v>164</v>
      </c>
      <c r="N26">
        <v>87.18</v>
      </c>
    </row>
    <row r="27" spans="1:18" ht="14.25" customHeight="1" x14ac:dyDescent="0.2">
      <c r="F27" s="5"/>
      <c r="H27" s="7"/>
      <c r="M27" t="s">
        <v>165</v>
      </c>
      <c r="N27">
        <v>87.18</v>
      </c>
    </row>
    <row r="28" spans="1:18" ht="14.25" customHeight="1" x14ac:dyDescent="0.2">
      <c r="A28" t="s">
        <v>199</v>
      </c>
      <c r="B28">
        <v>20</v>
      </c>
      <c r="H28" s="7"/>
      <c r="M28" t="s">
        <v>166</v>
      </c>
      <c r="N28">
        <v>68.47</v>
      </c>
    </row>
    <row r="29" spans="1:18" ht="14.25" customHeight="1" x14ac:dyDescent="0.2">
      <c r="F29" s="5" t="s">
        <v>50</v>
      </c>
      <c r="G29">
        <f>I18-G26</f>
        <v>2117.6</v>
      </c>
      <c r="H29" s="7"/>
      <c r="M29" t="s">
        <v>168</v>
      </c>
      <c r="N29">
        <v>68.47</v>
      </c>
      <c r="R29">
        <f>370.6-187.6</f>
        <v>183.00000000000003</v>
      </c>
    </row>
    <row r="30" spans="1:18" ht="14.25" customHeight="1" x14ac:dyDescent="0.2">
      <c r="F30" s="5"/>
      <c r="H30" s="7"/>
    </row>
    <row r="31" spans="1:18" ht="14.25" customHeight="1" x14ac:dyDescent="0.2">
      <c r="F31" s="5"/>
      <c r="H31" s="7"/>
    </row>
    <row r="32" spans="1:18" ht="14.25" customHeight="1" x14ac:dyDescent="0.2">
      <c r="F32" s="5"/>
      <c r="H32" s="7"/>
    </row>
    <row r="33" spans="1:14" ht="14.25" customHeight="1" x14ac:dyDescent="0.2">
      <c r="F33" s="15" t="s">
        <v>151</v>
      </c>
      <c r="G33" s="21"/>
      <c r="H33" s="7"/>
      <c r="J33" t="s">
        <v>152</v>
      </c>
      <c r="K33" s="24"/>
      <c r="M33" t="s">
        <v>169</v>
      </c>
      <c r="N33">
        <f>SUM(N25:N32)</f>
        <v>507.78</v>
      </c>
    </row>
    <row r="34" spans="1:14" x14ac:dyDescent="0.2">
      <c r="A34" s="5" t="s">
        <v>21</v>
      </c>
      <c r="B34" s="5">
        <f>SUM(B11:B30)</f>
        <v>7044</v>
      </c>
      <c r="F34" s="15" t="s">
        <v>157</v>
      </c>
      <c r="G34" s="15">
        <v>300</v>
      </c>
      <c r="J34" t="s">
        <v>153</v>
      </c>
      <c r="K34" s="25">
        <v>319.89999999999998</v>
      </c>
      <c r="L34" s="11"/>
    </row>
    <row r="35" spans="1:14" x14ac:dyDescent="0.2">
      <c r="F35" s="15" t="s">
        <v>158</v>
      </c>
      <c r="G35" s="15">
        <v>120</v>
      </c>
      <c r="J35" s="17" t="s">
        <v>154</v>
      </c>
      <c r="K35" s="25">
        <v>485.65</v>
      </c>
      <c r="L35" s="11"/>
    </row>
    <row r="36" spans="1:14" x14ac:dyDescent="0.2">
      <c r="A36" s="5" t="s">
        <v>19</v>
      </c>
      <c r="B36" s="5">
        <f>B8-B34</f>
        <v>-271.36000000000058</v>
      </c>
      <c r="F36" s="15" t="s">
        <v>159</v>
      </c>
      <c r="G36" s="15">
        <v>50</v>
      </c>
      <c r="J36" s="17" t="s">
        <v>155</v>
      </c>
      <c r="K36" s="25">
        <v>3.8</v>
      </c>
      <c r="L36" s="11"/>
      <c r="M36" t="s">
        <v>101</v>
      </c>
    </row>
    <row r="37" spans="1:14" x14ac:dyDescent="0.2">
      <c r="F37" s="15" t="s">
        <v>160</v>
      </c>
      <c r="G37" s="15">
        <v>30</v>
      </c>
      <c r="J37" s="18" t="s">
        <v>14</v>
      </c>
      <c r="K37" s="24">
        <f>SUM(K34:K36)</f>
        <v>809.34999999999991</v>
      </c>
      <c r="M37" s="16">
        <v>45226</v>
      </c>
      <c r="N37">
        <v>100</v>
      </c>
    </row>
    <row r="38" spans="1:14" x14ac:dyDescent="0.2">
      <c r="F38" s="15" t="s">
        <v>161</v>
      </c>
      <c r="G38" s="15">
        <v>70</v>
      </c>
      <c r="J38" s="5"/>
      <c r="M38" t="s">
        <v>170</v>
      </c>
      <c r="N38">
        <v>68.47</v>
      </c>
    </row>
    <row r="39" spans="1:14" x14ac:dyDescent="0.2">
      <c r="F39" s="15"/>
      <c r="G39" s="15"/>
      <c r="J39" t="s">
        <v>156</v>
      </c>
      <c r="K39" s="1">
        <v>700</v>
      </c>
    </row>
    <row r="40" spans="1:14" x14ac:dyDescent="0.2">
      <c r="A40" s="6"/>
      <c r="F40" s="15"/>
      <c r="G40" s="15"/>
    </row>
    <row r="41" spans="1:14" x14ac:dyDescent="0.2">
      <c r="F41" s="15"/>
      <c r="G41" s="15"/>
      <c r="J41" t="s">
        <v>117</v>
      </c>
      <c r="K41" s="1">
        <f>K37-K39</f>
        <v>109.34999999999991</v>
      </c>
    </row>
    <row r="42" spans="1:14" x14ac:dyDescent="0.2">
      <c r="F42" s="15"/>
      <c r="G42" s="15"/>
    </row>
    <row r="43" spans="1:14" x14ac:dyDescent="0.2">
      <c r="F43" s="15"/>
      <c r="G43" s="15"/>
      <c r="M43" t="s">
        <v>102</v>
      </c>
      <c r="N43">
        <f>SUM(N37:N42)</f>
        <v>168.47</v>
      </c>
    </row>
    <row r="44" spans="1:14" x14ac:dyDescent="0.2">
      <c r="F44" s="15"/>
      <c r="G44" s="15"/>
    </row>
    <row r="45" spans="1:14" x14ac:dyDescent="0.2">
      <c r="F45" s="17"/>
      <c r="G45" s="17"/>
    </row>
    <row r="46" spans="1:14" x14ac:dyDescent="0.2">
      <c r="F46" s="17"/>
      <c r="G46" s="17"/>
    </row>
    <row r="47" spans="1:14" x14ac:dyDescent="0.2">
      <c r="F47" s="15"/>
      <c r="G47" s="15"/>
      <c r="M47" s="27" t="s">
        <v>19</v>
      </c>
      <c r="N47" s="27">
        <f>N33-N43</f>
        <v>339.30999999999995</v>
      </c>
    </row>
    <row r="48" spans="1:14" x14ac:dyDescent="0.2">
      <c r="F48" s="15"/>
      <c r="G48" s="15"/>
    </row>
    <row r="49" spans="6:7" x14ac:dyDescent="0.2">
      <c r="F49" s="15"/>
      <c r="G49" s="15"/>
    </row>
    <row r="50" spans="6:7" x14ac:dyDescent="0.2">
      <c r="F50" s="15"/>
      <c r="G50" s="15"/>
    </row>
    <row r="51" spans="6:7" x14ac:dyDescent="0.2">
      <c r="F51" s="14" t="s">
        <v>118</v>
      </c>
      <c r="G51" s="3">
        <f>SUM(G34:G50)</f>
        <v>570</v>
      </c>
    </row>
    <row r="54" spans="6:7" x14ac:dyDescent="0.2">
      <c r="F54" s="18" t="s">
        <v>101</v>
      </c>
      <c r="G54" s="15"/>
    </row>
    <row r="55" spans="6:7" x14ac:dyDescent="0.2">
      <c r="F55" t="s">
        <v>162</v>
      </c>
      <c r="G55">
        <v>109.35</v>
      </c>
    </row>
    <row r="57" spans="6:7" x14ac:dyDescent="0.2">
      <c r="F57" s="14" t="s">
        <v>19</v>
      </c>
      <c r="G57" s="3">
        <f>G51-G55</f>
        <v>460.65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852C-D646-DA4F-BB7B-0FDE35B49078}">
  <dimension ref="A1:J65"/>
  <sheetViews>
    <sheetView topLeftCell="A52" zoomScale="120" zoomScaleNormal="120" workbookViewId="0">
      <selection activeCell="B65" sqref="B65"/>
    </sheetView>
  </sheetViews>
  <sheetFormatPr baseColWidth="10" defaultRowHeight="15" x14ac:dyDescent="0.2"/>
  <cols>
    <col min="1" max="1" width="34.1640625" customWidth="1"/>
    <col min="2" max="2" width="21.33203125" customWidth="1"/>
    <col min="5" max="5" width="18" customWidth="1"/>
  </cols>
  <sheetData>
    <row r="1" spans="1:10" x14ac:dyDescent="0.2">
      <c r="A1" s="15" t="s">
        <v>192</v>
      </c>
      <c r="B1" s="15"/>
    </row>
    <row r="2" spans="1:10" x14ac:dyDescent="0.2">
      <c r="A2" s="18" t="s">
        <v>191</v>
      </c>
      <c r="B2" s="15"/>
    </row>
    <row r="3" spans="1:10" x14ac:dyDescent="0.2">
      <c r="A3" s="15" t="s">
        <v>193</v>
      </c>
      <c r="B3" s="15">
        <v>130</v>
      </c>
    </row>
    <row r="4" spans="1:10" x14ac:dyDescent="0.2">
      <c r="A4" s="15" t="s">
        <v>157</v>
      </c>
      <c r="B4" s="15">
        <v>37.6</v>
      </c>
    </row>
    <row r="5" spans="1:10" x14ac:dyDescent="0.2">
      <c r="A5" s="15" t="s">
        <v>194</v>
      </c>
      <c r="B5" s="15">
        <v>20</v>
      </c>
    </row>
    <row r="6" spans="1:10" x14ac:dyDescent="0.2">
      <c r="A6" s="15" t="s">
        <v>207</v>
      </c>
      <c r="B6" s="15">
        <v>20</v>
      </c>
    </row>
    <row r="7" spans="1:10" x14ac:dyDescent="0.2">
      <c r="A7" s="15"/>
      <c r="B7" s="15"/>
    </row>
    <row r="8" spans="1:10" x14ac:dyDescent="0.2">
      <c r="A8" s="39" t="s">
        <v>195</v>
      </c>
      <c r="B8" s="39">
        <f>SUM(B3:B7)</f>
        <v>207.6</v>
      </c>
    </row>
    <row r="9" spans="1:10" x14ac:dyDescent="0.2">
      <c r="A9" s="15"/>
      <c r="B9" s="15"/>
    </row>
    <row r="10" spans="1:10" x14ac:dyDescent="0.2">
      <c r="A10" s="15" t="s">
        <v>272</v>
      </c>
      <c r="B10" s="15">
        <v>370.61</v>
      </c>
    </row>
    <row r="11" spans="1:10" x14ac:dyDescent="0.2">
      <c r="A11" s="15"/>
      <c r="B11" s="15"/>
    </row>
    <row r="12" spans="1:10" x14ac:dyDescent="0.2">
      <c r="A12" s="37" t="s">
        <v>271</v>
      </c>
      <c r="B12" s="37">
        <f>B10-B8</f>
        <v>163.01000000000002</v>
      </c>
    </row>
    <row r="13" spans="1:10" x14ac:dyDescent="0.2">
      <c r="A13" s="15"/>
      <c r="B13" s="15"/>
    </row>
    <row r="14" spans="1:10" x14ac:dyDescent="0.2">
      <c r="A14" s="18" t="s">
        <v>275</v>
      </c>
      <c r="B14" s="15"/>
    </row>
    <row r="15" spans="1:10" x14ac:dyDescent="0.2">
      <c r="A15" s="15" t="s">
        <v>223</v>
      </c>
      <c r="B15" s="15">
        <v>100</v>
      </c>
      <c r="H15" t="s">
        <v>205</v>
      </c>
      <c r="I15">
        <v>54.93</v>
      </c>
      <c r="J15" t="s">
        <v>206</v>
      </c>
    </row>
    <row r="16" spans="1:10" x14ac:dyDescent="0.2">
      <c r="A16" s="15" t="s">
        <v>224</v>
      </c>
      <c r="B16" s="15">
        <v>100</v>
      </c>
    </row>
    <row r="17" spans="1:6" x14ac:dyDescent="0.2">
      <c r="A17" s="15" t="s">
        <v>225</v>
      </c>
      <c r="B17" s="15">
        <v>80</v>
      </c>
    </row>
    <row r="18" spans="1:6" x14ac:dyDescent="0.2">
      <c r="A18" s="15" t="s">
        <v>232</v>
      </c>
      <c r="B18" s="15">
        <v>37.6</v>
      </c>
    </row>
    <row r="19" spans="1:6" x14ac:dyDescent="0.2">
      <c r="A19" s="15" t="s">
        <v>233</v>
      </c>
      <c r="B19" s="15">
        <v>54.79</v>
      </c>
    </row>
    <row r="20" spans="1:6" x14ac:dyDescent="0.2">
      <c r="A20" s="15" t="s">
        <v>234</v>
      </c>
      <c r="B20" s="15">
        <v>54.79</v>
      </c>
    </row>
    <row r="21" spans="1:6" x14ac:dyDescent="0.2">
      <c r="A21" s="15" t="s">
        <v>241</v>
      </c>
      <c r="B21" s="15">
        <v>70</v>
      </c>
    </row>
    <row r="22" spans="1:6" x14ac:dyDescent="0.2">
      <c r="A22" s="15" t="s">
        <v>246</v>
      </c>
      <c r="B22" s="15">
        <v>54.83</v>
      </c>
    </row>
    <row r="23" spans="1:6" x14ac:dyDescent="0.2">
      <c r="A23" s="15"/>
      <c r="B23" s="15"/>
    </row>
    <row r="24" spans="1:6" x14ac:dyDescent="0.2">
      <c r="A24" s="37" t="s">
        <v>195</v>
      </c>
      <c r="B24" s="37">
        <f>SUM(B15:B23)</f>
        <v>552.0100000000001</v>
      </c>
      <c r="E24" t="s">
        <v>251</v>
      </c>
      <c r="F24">
        <v>10</v>
      </c>
    </row>
    <row r="25" spans="1:6" x14ac:dyDescent="0.2">
      <c r="A25" s="15"/>
      <c r="B25" s="15"/>
      <c r="E25" t="s">
        <v>264</v>
      </c>
      <c r="F25">
        <v>9.99</v>
      </c>
    </row>
    <row r="26" spans="1:6" x14ac:dyDescent="0.2">
      <c r="A26" s="18"/>
      <c r="B26" s="15"/>
      <c r="E26" t="s">
        <v>265</v>
      </c>
      <c r="F26">
        <v>10.99</v>
      </c>
    </row>
    <row r="27" spans="1:6" x14ac:dyDescent="0.2">
      <c r="A27" s="18" t="s">
        <v>221</v>
      </c>
      <c r="B27" s="15"/>
      <c r="E27" t="s">
        <v>252</v>
      </c>
      <c r="F27">
        <v>60.79</v>
      </c>
    </row>
    <row r="28" spans="1:6" x14ac:dyDescent="0.2">
      <c r="A28" s="15" t="s">
        <v>266</v>
      </c>
      <c r="B28" s="15">
        <f>F40</f>
        <v>639.08000000000004</v>
      </c>
      <c r="E28" t="s">
        <v>253</v>
      </c>
      <c r="F28">
        <v>102.66</v>
      </c>
    </row>
    <row r="29" spans="1:6" x14ac:dyDescent="0.2">
      <c r="A29" s="15" t="s">
        <v>273</v>
      </c>
      <c r="B29" s="15">
        <f>B12</f>
        <v>163.01000000000002</v>
      </c>
      <c r="E29" t="s">
        <v>254</v>
      </c>
      <c r="F29">
        <v>62.96</v>
      </c>
    </row>
    <row r="30" spans="1:6" x14ac:dyDescent="0.2">
      <c r="A30" s="15"/>
      <c r="B30" s="15"/>
      <c r="E30" t="s">
        <v>255</v>
      </c>
      <c r="F30">
        <v>39.979999999999997</v>
      </c>
    </row>
    <row r="31" spans="1:6" x14ac:dyDescent="0.2">
      <c r="A31" s="15"/>
      <c r="B31" s="15"/>
      <c r="E31" t="s">
        <v>256</v>
      </c>
      <c r="F31">
        <v>55.98</v>
      </c>
    </row>
    <row r="32" spans="1:6" x14ac:dyDescent="0.2">
      <c r="A32" s="37" t="s">
        <v>274</v>
      </c>
      <c r="B32" s="37">
        <f>SUM(B28:B31)</f>
        <v>802.09</v>
      </c>
      <c r="E32" t="s">
        <v>257</v>
      </c>
      <c r="F32">
        <v>131.36000000000001</v>
      </c>
    </row>
    <row r="33" spans="1:6" x14ac:dyDescent="0.2">
      <c r="A33" s="15"/>
      <c r="B33" s="15"/>
      <c r="E33" t="s">
        <v>258</v>
      </c>
      <c r="F33">
        <v>11.98</v>
      </c>
    </row>
    <row r="34" spans="1:6" x14ac:dyDescent="0.2">
      <c r="A34" s="15"/>
      <c r="B34" s="15"/>
      <c r="E34" t="s">
        <v>259</v>
      </c>
      <c r="F34">
        <v>15.99</v>
      </c>
    </row>
    <row r="35" spans="1:6" x14ac:dyDescent="0.2">
      <c r="A35" s="38" t="s">
        <v>267</v>
      </c>
      <c r="B35" s="38">
        <f>B32-B24</f>
        <v>250.07999999999993</v>
      </c>
      <c r="E35" t="s">
        <v>260</v>
      </c>
      <c r="F35">
        <v>38.299999999999997</v>
      </c>
    </row>
    <row r="36" spans="1:6" x14ac:dyDescent="0.2">
      <c r="E36" t="s">
        <v>261</v>
      </c>
      <c r="F36">
        <v>38.299999999999997</v>
      </c>
    </row>
    <row r="37" spans="1:6" x14ac:dyDescent="0.2">
      <c r="A37" t="s">
        <v>276</v>
      </c>
    </row>
    <row r="38" spans="1:6" x14ac:dyDescent="0.2">
      <c r="A38" t="s">
        <v>277</v>
      </c>
      <c r="B38">
        <v>53.39</v>
      </c>
    </row>
    <row r="39" spans="1:6" x14ac:dyDescent="0.2">
      <c r="A39" t="s">
        <v>135</v>
      </c>
      <c r="B39">
        <v>29</v>
      </c>
      <c r="E39" t="s">
        <v>262</v>
      </c>
      <c r="F39">
        <f ca="1">SUM(F24:F40)</f>
        <v>588.28</v>
      </c>
    </row>
    <row r="40" spans="1:6" x14ac:dyDescent="0.2">
      <c r="A40" t="s">
        <v>278</v>
      </c>
      <c r="B40">
        <v>25</v>
      </c>
      <c r="E40" t="s">
        <v>263</v>
      </c>
      <c r="F40">
        <v>639.08000000000004</v>
      </c>
    </row>
    <row r="42" spans="1:6" x14ac:dyDescent="0.2">
      <c r="A42" t="s">
        <v>280</v>
      </c>
      <c r="B42">
        <f>SUM(B35:B41)</f>
        <v>357.46999999999991</v>
      </c>
    </row>
    <row r="44" spans="1:6" x14ac:dyDescent="0.2">
      <c r="A44" t="s">
        <v>279</v>
      </c>
      <c r="B44">
        <v>300</v>
      </c>
    </row>
    <row r="45" spans="1:6" x14ac:dyDescent="0.2">
      <c r="A45" t="s">
        <v>157</v>
      </c>
      <c r="B45">
        <v>37.6</v>
      </c>
    </row>
    <row r="46" spans="1:6" x14ac:dyDescent="0.2">
      <c r="A46" t="s">
        <v>102</v>
      </c>
      <c r="B46">
        <f>SUM(B44:B45)</f>
        <v>337.6</v>
      </c>
    </row>
    <row r="49" spans="1:2" x14ac:dyDescent="0.2">
      <c r="A49" t="s">
        <v>281</v>
      </c>
      <c r="B49">
        <f>B42-B46</f>
        <v>19.869999999999891</v>
      </c>
    </row>
    <row r="52" spans="1:2" x14ac:dyDescent="0.2">
      <c r="A52" t="s">
        <v>282</v>
      </c>
    </row>
    <row r="53" spans="1:2" x14ac:dyDescent="0.2">
      <c r="A53" t="s">
        <v>22</v>
      </c>
    </row>
    <row r="54" spans="1:2" x14ac:dyDescent="0.2">
      <c r="A54" t="s">
        <v>103</v>
      </c>
      <c r="B54">
        <v>107</v>
      </c>
    </row>
    <row r="55" spans="1:2" x14ac:dyDescent="0.2">
      <c r="A55" t="s">
        <v>283</v>
      </c>
      <c r="B55">
        <v>19.87</v>
      </c>
    </row>
    <row r="56" spans="1:2" x14ac:dyDescent="0.2">
      <c r="A56" t="s">
        <v>284</v>
      </c>
      <c r="B56">
        <v>250</v>
      </c>
    </row>
    <row r="57" spans="1:2" x14ac:dyDescent="0.2">
      <c r="A57" s="3" t="s">
        <v>14</v>
      </c>
      <c r="B57" s="3">
        <f>SUM(B54:B56)</f>
        <v>376.87</v>
      </c>
    </row>
    <row r="60" spans="1:2" x14ac:dyDescent="0.2">
      <c r="A60" t="s">
        <v>226</v>
      </c>
    </row>
    <row r="61" spans="1:2" x14ac:dyDescent="0.2">
      <c r="A61" t="s">
        <v>230</v>
      </c>
      <c r="B61">
        <v>110.4</v>
      </c>
    </row>
    <row r="62" spans="1:2" x14ac:dyDescent="0.2">
      <c r="A62" t="s">
        <v>32</v>
      </c>
      <c r="B62">
        <v>100</v>
      </c>
    </row>
    <row r="63" spans="1:2" x14ac:dyDescent="0.2">
      <c r="A63" t="s">
        <v>285</v>
      </c>
      <c r="B63">
        <v>80</v>
      </c>
    </row>
    <row r="64" spans="1:2" x14ac:dyDescent="0.2">
      <c r="A64" t="s">
        <v>14</v>
      </c>
      <c r="B64">
        <f>SUM(B61:B63)</f>
        <v>290.39999999999998</v>
      </c>
    </row>
    <row r="65" spans="1:2" x14ac:dyDescent="0.2">
      <c r="A65" t="s">
        <v>286</v>
      </c>
      <c r="B65" s="3">
        <f>B57-B64</f>
        <v>86.470000000000027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F195-6DB5-D442-8DA9-D7A82B15A854}">
  <dimension ref="A1:V81"/>
  <sheetViews>
    <sheetView topLeftCell="M66" zoomScale="130" zoomScaleNormal="130" workbookViewId="0">
      <selection activeCell="C12" sqref="C12:C22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30.1640625" customWidth="1"/>
    <col min="13" max="13" width="28.6640625" customWidth="1"/>
    <col min="18" max="18" width="31.33203125" customWidth="1"/>
    <col min="21" max="21" width="23" customWidth="1"/>
  </cols>
  <sheetData>
    <row r="1" spans="1:14" x14ac:dyDescent="0.2">
      <c r="A1" s="5" t="s">
        <v>22</v>
      </c>
      <c r="B1">
        <v>2750</v>
      </c>
    </row>
    <row r="2" spans="1:14" x14ac:dyDescent="0.2">
      <c r="A2" t="s">
        <v>142</v>
      </c>
      <c r="B2">
        <v>87.18</v>
      </c>
      <c r="J2" s="15" t="s">
        <v>97</v>
      </c>
      <c r="K2" s="15">
        <v>182.8</v>
      </c>
    </row>
    <row r="3" spans="1:14" x14ac:dyDescent="0.2">
      <c r="A3" t="s">
        <v>143</v>
      </c>
      <c r="B3">
        <v>68.459999999999994</v>
      </c>
      <c r="J3" s="15"/>
      <c r="K3" s="15"/>
    </row>
    <row r="4" spans="1:14" x14ac:dyDescent="0.2">
      <c r="A4" t="s">
        <v>79</v>
      </c>
      <c r="B4">
        <v>37</v>
      </c>
      <c r="J4" s="15" t="s">
        <v>95</v>
      </c>
      <c r="K4" s="15">
        <v>89</v>
      </c>
    </row>
    <row r="5" spans="1:14" x14ac:dyDescent="0.2">
      <c r="A5" t="s">
        <v>23</v>
      </c>
      <c r="B5">
        <v>130</v>
      </c>
      <c r="J5" s="15" t="s">
        <v>122</v>
      </c>
      <c r="K5" s="15">
        <v>123.68</v>
      </c>
    </row>
    <row r="6" spans="1:14" x14ac:dyDescent="0.2">
      <c r="F6" t="s">
        <v>41</v>
      </c>
      <c r="H6" t="s">
        <v>42</v>
      </c>
      <c r="I6" t="s">
        <v>43</v>
      </c>
      <c r="J6" s="15" t="s">
        <v>108</v>
      </c>
      <c r="K6" s="15">
        <v>123.68</v>
      </c>
    </row>
    <row r="7" spans="1:14" x14ac:dyDescent="0.2">
      <c r="F7" s="13" t="s">
        <v>32</v>
      </c>
      <c r="G7" s="13">
        <v>1051</v>
      </c>
      <c r="H7" s="13">
        <v>1072</v>
      </c>
      <c r="I7" s="13">
        <f>H7-G7</f>
        <v>21</v>
      </c>
      <c r="J7" t="s">
        <v>115</v>
      </c>
      <c r="K7">
        <v>123.68</v>
      </c>
      <c r="M7" t="s">
        <v>134</v>
      </c>
    </row>
    <row r="8" spans="1:14" x14ac:dyDescent="0.2">
      <c r="A8" s="5" t="s">
        <v>24</v>
      </c>
      <c r="B8">
        <f>SUM(B1:B6)</f>
        <v>3072.64</v>
      </c>
      <c r="F8" t="s">
        <v>44</v>
      </c>
      <c r="G8" t="s">
        <v>52</v>
      </c>
      <c r="J8" t="s">
        <v>123</v>
      </c>
      <c r="K8">
        <v>176.94</v>
      </c>
      <c r="M8" t="s">
        <v>135</v>
      </c>
      <c r="N8">
        <v>221.04</v>
      </c>
    </row>
    <row r="9" spans="1:14" x14ac:dyDescent="0.2">
      <c r="J9" t="s">
        <v>124</v>
      </c>
      <c r="K9">
        <v>58.26</v>
      </c>
      <c r="M9" t="s">
        <v>136</v>
      </c>
      <c r="N9">
        <v>112.18</v>
      </c>
    </row>
    <row r="10" spans="1:14" x14ac:dyDescent="0.2">
      <c r="A10" s="5" t="s">
        <v>20</v>
      </c>
      <c r="J10" s="22" t="s">
        <v>100</v>
      </c>
      <c r="K10" s="22">
        <f>SUM(K2:K9)</f>
        <v>878.04000000000019</v>
      </c>
      <c r="M10" t="s">
        <v>137</v>
      </c>
      <c r="N10">
        <v>68.459999999999994</v>
      </c>
    </row>
    <row r="11" spans="1:14" x14ac:dyDescent="0.2">
      <c r="A11" t="s">
        <v>69</v>
      </c>
    </row>
    <row r="12" spans="1:14" x14ac:dyDescent="0.2">
      <c r="A12" t="s">
        <v>35</v>
      </c>
      <c r="B12">
        <v>110</v>
      </c>
      <c r="C12" t="s">
        <v>28</v>
      </c>
      <c r="J12" s="5" t="s">
        <v>101</v>
      </c>
      <c r="M12" t="s">
        <v>100</v>
      </c>
      <c r="N12">
        <f>SUM(N8:N11)</f>
        <v>401.68</v>
      </c>
    </row>
    <row r="13" spans="1:14" ht="14.25" customHeight="1" x14ac:dyDescent="0.2">
      <c r="A13" t="s">
        <v>40</v>
      </c>
      <c r="B13">
        <v>390</v>
      </c>
      <c r="C13" t="s">
        <v>28</v>
      </c>
      <c r="J13" s="16">
        <v>45097</v>
      </c>
      <c r="K13">
        <v>100</v>
      </c>
    </row>
    <row r="14" spans="1:14" ht="14.25" customHeight="1" x14ac:dyDescent="0.2">
      <c r="A14" t="s">
        <v>76</v>
      </c>
      <c r="B14">
        <v>377</v>
      </c>
      <c r="C14" t="s">
        <v>28</v>
      </c>
      <c r="J14" s="16">
        <v>45094</v>
      </c>
      <c r="K14">
        <v>200</v>
      </c>
    </row>
    <row r="15" spans="1:14" x14ac:dyDescent="0.2">
      <c r="A15" t="s">
        <v>18</v>
      </c>
      <c r="B15">
        <v>18</v>
      </c>
      <c r="J15" t="s">
        <v>120</v>
      </c>
      <c r="K15">
        <v>7</v>
      </c>
      <c r="M15" t="s">
        <v>101</v>
      </c>
    </row>
    <row r="16" spans="1:14" x14ac:dyDescent="0.2">
      <c r="A16" t="s">
        <v>25</v>
      </c>
      <c r="B16">
        <v>24</v>
      </c>
      <c r="C16" t="s">
        <v>28</v>
      </c>
      <c r="F16" t="s">
        <v>46</v>
      </c>
      <c r="J16" t="s">
        <v>125</v>
      </c>
      <c r="K16">
        <v>50</v>
      </c>
      <c r="L16" s="1"/>
      <c r="M16" t="s">
        <v>138</v>
      </c>
      <c r="N16">
        <f>90.2+55</f>
        <v>145.19999999999999</v>
      </c>
    </row>
    <row r="17" spans="1:19" x14ac:dyDescent="0.2">
      <c r="A17" t="s">
        <v>26</v>
      </c>
      <c r="B17">
        <v>20</v>
      </c>
      <c r="C17" t="s">
        <v>28</v>
      </c>
      <c r="F17" t="s">
        <v>41</v>
      </c>
      <c r="H17" t="s">
        <v>48</v>
      </c>
      <c r="J17" t="s">
        <v>133</v>
      </c>
      <c r="K17">
        <v>300</v>
      </c>
      <c r="L17" s="1"/>
      <c r="M17" t="s">
        <v>139</v>
      </c>
      <c r="N17">
        <v>60</v>
      </c>
    </row>
    <row r="18" spans="1:19" x14ac:dyDescent="0.2">
      <c r="A18" t="s">
        <v>27</v>
      </c>
      <c r="B18">
        <v>200</v>
      </c>
      <c r="F18" s="12" t="s">
        <v>47</v>
      </c>
      <c r="G18" s="12">
        <v>3000</v>
      </c>
      <c r="H18" s="12">
        <v>184.2</v>
      </c>
      <c r="I18" s="12">
        <f>H18+G18</f>
        <v>3184.2</v>
      </c>
      <c r="J18" s="3" t="s">
        <v>102</v>
      </c>
      <c r="K18" s="3">
        <f>SUM(K13:K17)</f>
        <v>657</v>
      </c>
    </row>
    <row r="19" spans="1:19" x14ac:dyDescent="0.2">
      <c r="A19" t="s">
        <v>31</v>
      </c>
      <c r="B19">
        <v>200</v>
      </c>
      <c r="F19" t="s">
        <v>44</v>
      </c>
      <c r="G19" t="s">
        <v>45</v>
      </c>
      <c r="J19" s="23" t="s">
        <v>19</v>
      </c>
      <c r="K19" s="23">
        <f>K10-K18</f>
        <v>221.04000000000019</v>
      </c>
      <c r="L19" s="1"/>
      <c r="M19" t="s">
        <v>102</v>
      </c>
      <c r="N19">
        <f>SUM(N16:N18)</f>
        <v>205.2</v>
      </c>
    </row>
    <row r="20" spans="1:19" x14ac:dyDescent="0.2">
      <c r="A20" t="s">
        <v>29</v>
      </c>
      <c r="B20">
        <v>1652</v>
      </c>
      <c r="C20" t="s">
        <v>28</v>
      </c>
      <c r="H20" s="5"/>
      <c r="L20" s="1"/>
    </row>
    <row r="21" spans="1:19" x14ac:dyDescent="0.2">
      <c r="A21" t="s">
        <v>30</v>
      </c>
      <c r="B21">
        <v>0</v>
      </c>
      <c r="F21" s="5" t="s">
        <v>49</v>
      </c>
      <c r="L21" s="1"/>
    </row>
    <row r="22" spans="1:19" x14ac:dyDescent="0.2">
      <c r="A22" t="s">
        <v>57</v>
      </c>
      <c r="B22">
        <v>150</v>
      </c>
      <c r="C22" t="s">
        <v>28</v>
      </c>
      <c r="F22" s="7">
        <v>44746</v>
      </c>
      <c r="G22">
        <v>1066.5999999999999</v>
      </c>
      <c r="L22" s="1"/>
      <c r="M22" s="3" t="s">
        <v>140</v>
      </c>
      <c r="N22" s="3">
        <f>N12-N19</f>
        <v>196.48000000000002</v>
      </c>
    </row>
    <row r="23" spans="1:19" x14ac:dyDescent="0.2">
      <c r="L23" s="1"/>
    </row>
    <row r="24" spans="1:19" x14ac:dyDescent="0.2">
      <c r="A24" t="s">
        <v>145</v>
      </c>
      <c r="B24">
        <v>200</v>
      </c>
    </row>
    <row r="25" spans="1:19" x14ac:dyDescent="0.2">
      <c r="M25" s="26" t="s">
        <v>167</v>
      </c>
    </row>
    <row r="26" spans="1:19" ht="14.25" customHeight="1" x14ac:dyDescent="0.2">
      <c r="A26" t="s">
        <v>144</v>
      </c>
      <c r="B26">
        <v>0</v>
      </c>
      <c r="F26" t="s">
        <v>51</v>
      </c>
      <c r="G26">
        <f>SUM(G22:G25)</f>
        <v>1066.5999999999999</v>
      </c>
      <c r="M26" t="s">
        <v>163</v>
      </c>
      <c r="N26">
        <v>196.48</v>
      </c>
    </row>
    <row r="27" spans="1:19" ht="14.25" customHeight="1" x14ac:dyDescent="0.2">
      <c r="F27" s="5"/>
      <c r="H27" s="7"/>
      <c r="M27" s="34" t="s">
        <v>0</v>
      </c>
      <c r="N27" s="27"/>
      <c r="R27" t="s">
        <v>201</v>
      </c>
    </row>
    <row r="28" spans="1:19" ht="14.25" customHeight="1" x14ac:dyDescent="0.2">
      <c r="H28" s="7"/>
      <c r="M28" t="s">
        <v>166</v>
      </c>
      <c r="N28">
        <v>68.47</v>
      </c>
      <c r="R28" t="s">
        <v>135</v>
      </c>
      <c r="S28">
        <f>N71</f>
        <v>151.55000000000018</v>
      </c>
    </row>
    <row r="29" spans="1:19" ht="14.25" customHeight="1" x14ac:dyDescent="0.2">
      <c r="F29" s="5" t="s">
        <v>50</v>
      </c>
      <c r="G29">
        <f>I18-G26</f>
        <v>2117.6</v>
      </c>
      <c r="H29" s="7"/>
      <c r="M29" t="s">
        <v>168</v>
      </c>
      <c r="N29">
        <v>68.47</v>
      </c>
      <c r="R29" t="s">
        <v>202</v>
      </c>
      <c r="S29">
        <v>72</v>
      </c>
    </row>
    <row r="30" spans="1:19" ht="14.25" customHeight="1" x14ac:dyDescent="0.2">
      <c r="F30" s="5"/>
      <c r="H30" s="7"/>
      <c r="M30" t="s">
        <v>196</v>
      </c>
      <c r="N30">
        <v>68.47</v>
      </c>
      <c r="R30" t="s">
        <v>203</v>
      </c>
      <c r="S30">
        <v>261.54000000000002</v>
      </c>
    </row>
    <row r="31" spans="1:19" ht="14.25" customHeight="1" x14ac:dyDescent="0.2">
      <c r="F31" s="5"/>
      <c r="H31" s="7"/>
      <c r="M31" t="s">
        <v>210</v>
      </c>
      <c r="N31">
        <v>36</v>
      </c>
    </row>
    <row r="32" spans="1:19" ht="14.25" customHeight="1" x14ac:dyDescent="0.2">
      <c r="F32" s="5"/>
      <c r="H32" s="7"/>
      <c r="M32" t="s">
        <v>209</v>
      </c>
      <c r="N32">
        <v>36</v>
      </c>
      <c r="R32" t="s">
        <v>204</v>
      </c>
    </row>
    <row r="33" spans="1:20" ht="14.25" customHeight="1" x14ac:dyDescent="0.2">
      <c r="F33" s="15" t="s">
        <v>107</v>
      </c>
      <c r="G33" s="21"/>
      <c r="H33" s="7"/>
      <c r="J33" t="s">
        <v>152</v>
      </c>
      <c r="K33" s="24"/>
      <c r="M33" t="s">
        <v>211</v>
      </c>
      <c r="N33">
        <v>87.16</v>
      </c>
    </row>
    <row r="34" spans="1:20" x14ac:dyDescent="0.2">
      <c r="A34" s="5" t="s">
        <v>21</v>
      </c>
      <c r="B34" s="5">
        <f>SUM(B11:B30)</f>
        <v>3341</v>
      </c>
      <c r="F34" s="15" t="s">
        <v>3</v>
      </c>
      <c r="G34" s="15">
        <v>60</v>
      </c>
      <c r="J34" t="s">
        <v>153</v>
      </c>
      <c r="K34" s="25">
        <v>319.89999999999998</v>
      </c>
      <c r="L34" s="11"/>
      <c r="M34" t="s">
        <v>212</v>
      </c>
      <c r="N34">
        <v>30</v>
      </c>
    </row>
    <row r="35" spans="1:20" x14ac:dyDescent="0.2">
      <c r="F35" s="15" t="s">
        <v>244</v>
      </c>
      <c r="G35" s="15">
        <v>35</v>
      </c>
      <c r="J35" s="17" t="s">
        <v>154</v>
      </c>
      <c r="K35" s="25">
        <v>485.65</v>
      </c>
      <c r="L35" s="11"/>
    </row>
    <row r="36" spans="1:20" x14ac:dyDescent="0.2">
      <c r="A36" s="5" t="s">
        <v>19</v>
      </c>
      <c r="B36" s="5">
        <f>B8-B34</f>
        <v>-268.36000000000013</v>
      </c>
      <c r="F36" s="15" t="s">
        <v>245</v>
      </c>
      <c r="G36" s="15">
        <v>30</v>
      </c>
      <c r="J36" s="17" t="s">
        <v>155</v>
      </c>
      <c r="K36" s="25">
        <v>3.8</v>
      </c>
      <c r="L36" s="11"/>
    </row>
    <row r="37" spans="1:20" x14ac:dyDescent="0.2">
      <c r="F37" s="15"/>
      <c r="G37" s="15"/>
      <c r="J37" s="18" t="s">
        <v>14</v>
      </c>
      <c r="K37" s="24">
        <f>SUM(K34:K36)</f>
        <v>809.34999999999991</v>
      </c>
    </row>
    <row r="38" spans="1:20" x14ac:dyDescent="0.2">
      <c r="F38" s="15"/>
      <c r="G38" s="15"/>
      <c r="J38" s="5"/>
    </row>
    <row r="39" spans="1:20" x14ac:dyDescent="0.2">
      <c r="F39" s="15"/>
      <c r="G39" s="15"/>
      <c r="J39" t="s">
        <v>156</v>
      </c>
      <c r="K39" s="1">
        <v>700</v>
      </c>
      <c r="R39" s="3" t="s">
        <v>192</v>
      </c>
    </row>
    <row r="40" spans="1:20" x14ac:dyDescent="0.2">
      <c r="A40" s="6"/>
      <c r="F40" s="15"/>
      <c r="G40" s="15"/>
      <c r="R40" t="s">
        <v>191</v>
      </c>
    </row>
    <row r="41" spans="1:20" x14ac:dyDescent="0.2">
      <c r="F41" s="15"/>
      <c r="G41" s="15"/>
      <c r="J41" t="s">
        <v>117</v>
      </c>
      <c r="K41" s="1">
        <f>K37-K39</f>
        <v>109.34999999999991</v>
      </c>
      <c r="R41" t="s">
        <v>193</v>
      </c>
      <c r="S41">
        <v>130</v>
      </c>
    </row>
    <row r="42" spans="1:20" x14ac:dyDescent="0.2">
      <c r="F42" s="15"/>
      <c r="G42" s="15"/>
      <c r="R42" t="s">
        <v>157</v>
      </c>
      <c r="S42">
        <v>37.6</v>
      </c>
    </row>
    <row r="43" spans="1:20" x14ac:dyDescent="0.2">
      <c r="F43" s="15"/>
      <c r="G43" s="15"/>
      <c r="M43" s="34" t="s">
        <v>57</v>
      </c>
      <c r="N43" s="27"/>
      <c r="R43" t="s">
        <v>194</v>
      </c>
      <c r="S43">
        <v>20</v>
      </c>
    </row>
    <row r="44" spans="1:20" x14ac:dyDescent="0.2">
      <c r="F44" s="15"/>
      <c r="G44" s="15"/>
      <c r="M44" t="s">
        <v>164</v>
      </c>
      <c r="N44">
        <v>87.18</v>
      </c>
      <c r="R44" t="s">
        <v>207</v>
      </c>
      <c r="S44">
        <v>20</v>
      </c>
    </row>
    <row r="45" spans="1:20" x14ac:dyDescent="0.2">
      <c r="F45" s="17"/>
      <c r="G45" s="17"/>
      <c r="M45" t="s">
        <v>165</v>
      </c>
      <c r="N45">
        <v>87.18</v>
      </c>
      <c r="R45" s="31" t="s">
        <v>205</v>
      </c>
      <c r="S45" s="31">
        <v>51.9</v>
      </c>
      <c r="T45" t="s">
        <v>206</v>
      </c>
    </row>
    <row r="46" spans="1:20" x14ac:dyDescent="0.2">
      <c r="F46" s="17"/>
      <c r="G46" s="17"/>
      <c r="M46" t="s">
        <v>197</v>
      </c>
      <c r="N46">
        <v>87.18</v>
      </c>
      <c r="R46" s="31" t="s">
        <v>216</v>
      </c>
      <c r="S46" s="31">
        <v>225</v>
      </c>
    </row>
    <row r="47" spans="1:20" x14ac:dyDescent="0.2">
      <c r="F47" s="15"/>
      <c r="G47" s="15"/>
      <c r="M47" t="s">
        <v>208</v>
      </c>
      <c r="N47">
        <v>87.18</v>
      </c>
      <c r="R47" s="31"/>
      <c r="S47" s="31"/>
    </row>
    <row r="48" spans="1:20" x14ac:dyDescent="0.2">
      <c r="F48" s="15"/>
      <c r="G48" s="15"/>
      <c r="R48" s="31" t="s">
        <v>220</v>
      </c>
      <c r="S48" s="31">
        <v>45</v>
      </c>
    </row>
    <row r="49" spans="6:22" x14ac:dyDescent="0.2">
      <c r="F49" s="15"/>
      <c r="G49" s="15"/>
    </row>
    <row r="50" spans="6:22" x14ac:dyDescent="0.2">
      <c r="F50" s="15"/>
      <c r="G50" s="15"/>
      <c r="M50" t="s">
        <v>169</v>
      </c>
      <c r="N50">
        <f>SUM(N26:N49)</f>
        <v>939.77000000000021</v>
      </c>
      <c r="R50" t="s">
        <v>195</v>
      </c>
      <c r="S50">
        <f>SUM(S41:S48)</f>
        <v>529.5</v>
      </c>
    </row>
    <row r="51" spans="6:22" x14ac:dyDescent="0.2">
      <c r="F51" s="14" t="s">
        <v>118</v>
      </c>
      <c r="G51" s="3">
        <f>SUM(G34:G50)</f>
        <v>125</v>
      </c>
    </row>
    <row r="53" spans="6:22" x14ac:dyDescent="0.2">
      <c r="M53" t="s">
        <v>101</v>
      </c>
      <c r="R53" t="s">
        <v>221</v>
      </c>
    </row>
    <row r="54" spans="6:22" x14ac:dyDescent="0.2">
      <c r="F54" s="18" t="s">
        <v>101</v>
      </c>
      <c r="G54" s="15"/>
      <c r="M54" s="16">
        <v>45226</v>
      </c>
      <c r="N54">
        <v>100</v>
      </c>
      <c r="R54" t="s">
        <v>222</v>
      </c>
    </row>
    <row r="55" spans="6:22" x14ac:dyDescent="0.2">
      <c r="M55" t="s">
        <v>170</v>
      </c>
      <c r="N55">
        <v>68.47</v>
      </c>
      <c r="R55" t="s">
        <v>193</v>
      </c>
      <c r="S55">
        <v>130</v>
      </c>
      <c r="U55" t="s">
        <v>228</v>
      </c>
    </row>
    <row r="56" spans="6:22" x14ac:dyDescent="0.2">
      <c r="M56" t="s">
        <v>198</v>
      </c>
      <c r="N56">
        <v>150</v>
      </c>
      <c r="R56" t="s">
        <v>157</v>
      </c>
      <c r="S56">
        <v>37.6</v>
      </c>
    </row>
    <row r="57" spans="6:22" x14ac:dyDescent="0.2">
      <c r="R57" t="s">
        <v>194</v>
      </c>
      <c r="S57">
        <v>20</v>
      </c>
      <c r="U57" t="s">
        <v>229</v>
      </c>
      <c r="V57">
        <v>249.5</v>
      </c>
    </row>
    <row r="58" spans="6:22" x14ac:dyDescent="0.2">
      <c r="R58" t="s">
        <v>207</v>
      </c>
      <c r="S58">
        <v>20</v>
      </c>
    </row>
    <row r="59" spans="6:22" x14ac:dyDescent="0.2">
      <c r="F59" s="14" t="s">
        <v>19</v>
      </c>
      <c r="G59" s="3">
        <f>G51-G55</f>
        <v>125</v>
      </c>
      <c r="M59" t="s">
        <v>200</v>
      </c>
      <c r="N59">
        <v>100</v>
      </c>
      <c r="R59" t="s">
        <v>223</v>
      </c>
      <c r="S59">
        <v>100</v>
      </c>
      <c r="U59" t="s">
        <v>101</v>
      </c>
    </row>
    <row r="60" spans="6:22" x14ac:dyDescent="0.2">
      <c r="M60" t="s">
        <v>200</v>
      </c>
      <c r="N60">
        <v>100</v>
      </c>
      <c r="R60" t="s">
        <v>224</v>
      </c>
      <c r="S60">
        <v>100</v>
      </c>
      <c r="U60" t="s">
        <v>230</v>
      </c>
      <c r="V60">
        <v>120</v>
      </c>
    </row>
    <row r="61" spans="6:22" x14ac:dyDescent="0.2">
      <c r="M61" t="s">
        <v>242</v>
      </c>
      <c r="N61">
        <v>199.75</v>
      </c>
      <c r="R61" t="s">
        <v>225</v>
      </c>
      <c r="S61">
        <v>80</v>
      </c>
      <c r="U61" t="s">
        <v>231</v>
      </c>
      <c r="V61">
        <v>100</v>
      </c>
    </row>
    <row r="62" spans="6:22" x14ac:dyDescent="0.2">
      <c r="F62" t="s">
        <v>101</v>
      </c>
      <c r="M62" t="s">
        <v>243</v>
      </c>
      <c r="N62">
        <v>70</v>
      </c>
      <c r="R62" t="s">
        <v>232</v>
      </c>
      <c r="S62">
        <v>37.6</v>
      </c>
    </row>
    <row r="63" spans="6:22" x14ac:dyDescent="0.2">
      <c r="R63" t="s">
        <v>233</v>
      </c>
      <c r="S63">
        <v>54.79</v>
      </c>
    </row>
    <row r="64" spans="6:22" x14ac:dyDescent="0.2">
      <c r="R64" t="s">
        <v>234</v>
      </c>
      <c r="S64">
        <v>54.79</v>
      </c>
      <c r="V64">
        <f>SUM(V60:V63)</f>
        <v>220</v>
      </c>
    </row>
    <row r="65" spans="6:22" x14ac:dyDescent="0.2">
      <c r="R65" t="s">
        <v>241</v>
      </c>
      <c r="S65">
        <v>70</v>
      </c>
    </row>
    <row r="66" spans="6:22" x14ac:dyDescent="0.2">
      <c r="R66" t="s">
        <v>246</v>
      </c>
      <c r="S66">
        <v>54.83</v>
      </c>
      <c r="U66" t="s">
        <v>19</v>
      </c>
      <c r="V66">
        <f>V57-V64</f>
        <v>29.5</v>
      </c>
    </row>
    <row r="67" spans="6:22" x14ac:dyDescent="0.2">
      <c r="M67" t="s">
        <v>102</v>
      </c>
      <c r="N67">
        <f>SUM(N54:N62)</f>
        <v>788.22</v>
      </c>
    </row>
    <row r="68" spans="6:22" x14ac:dyDescent="0.2">
      <c r="F68" t="s">
        <v>102</v>
      </c>
      <c r="G68">
        <f>SUM(G63:G67)</f>
        <v>0</v>
      </c>
    </row>
    <row r="69" spans="6:22" x14ac:dyDescent="0.2">
      <c r="R69" t="s">
        <v>195</v>
      </c>
      <c r="S69">
        <f>SUM(S55:S66)</f>
        <v>759.61</v>
      </c>
    </row>
    <row r="70" spans="6:22" x14ac:dyDescent="0.2">
      <c r="F70" t="s">
        <v>215</v>
      </c>
      <c r="G70">
        <f>G59-G68</f>
        <v>125</v>
      </c>
    </row>
    <row r="71" spans="6:22" x14ac:dyDescent="0.2">
      <c r="M71" s="27" t="s">
        <v>19</v>
      </c>
      <c r="N71" s="27">
        <f>N50-N67</f>
        <v>151.55000000000018</v>
      </c>
      <c r="R71" t="s">
        <v>226</v>
      </c>
    </row>
    <row r="72" spans="6:22" x14ac:dyDescent="0.2">
      <c r="R72" t="s">
        <v>227</v>
      </c>
      <c r="S72">
        <v>370.6</v>
      </c>
    </row>
    <row r="76" spans="6:22" x14ac:dyDescent="0.2">
      <c r="R76" t="s">
        <v>190</v>
      </c>
      <c r="S76">
        <f>SUM(S72:S75)</f>
        <v>370.6</v>
      </c>
    </row>
    <row r="81" spans="18:19" x14ac:dyDescent="0.2">
      <c r="R81" t="s">
        <v>215</v>
      </c>
      <c r="S81">
        <f>S76-S69</f>
        <v>-389.01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F1C2B-B4CD-D04F-AFF2-8726EF0B2ED0}">
  <dimension ref="A1:W87"/>
  <sheetViews>
    <sheetView topLeftCell="A23" zoomScale="130" zoomScaleNormal="130" workbookViewId="0">
      <selection activeCell="B54" sqref="B54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30.1640625" customWidth="1"/>
    <col min="13" max="13" width="28.6640625" customWidth="1"/>
    <col min="18" max="18" width="31.33203125" customWidth="1"/>
    <col min="21" max="21" width="23" customWidth="1"/>
    <col min="22" max="22" width="27.6640625" customWidth="1"/>
  </cols>
  <sheetData>
    <row r="1" spans="1:14" x14ac:dyDescent="0.2">
      <c r="A1" s="5" t="s">
        <v>22</v>
      </c>
      <c r="B1">
        <v>2750</v>
      </c>
    </row>
    <row r="2" spans="1:14" x14ac:dyDescent="0.2">
      <c r="A2" t="s">
        <v>142</v>
      </c>
      <c r="B2">
        <v>87.18</v>
      </c>
      <c r="J2" s="15" t="s">
        <v>97</v>
      </c>
      <c r="K2" s="15">
        <v>182.8</v>
      </c>
    </row>
    <row r="3" spans="1:14" x14ac:dyDescent="0.2">
      <c r="A3" t="s">
        <v>143</v>
      </c>
      <c r="B3">
        <v>68.459999999999994</v>
      </c>
      <c r="J3" s="15"/>
      <c r="K3" s="15"/>
    </row>
    <row r="4" spans="1:14" x14ac:dyDescent="0.2">
      <c r="A4" t="s">
        <v>79</v>
      </c>
      <c r="B4">
        <v>37</v>
      </c>
      <c r="J4" s="15" t="s">
        <v>95</v>
      </c>
      <c r="K4" s="15">
        <v>89</v>
      </c>
    </row>
    <row r="5" spans="1:14" x14ac:dyDescent="0.2">
      <c r="A5" t="s">
        <v>23</v>
      </c>
      <c r="B5">
        <v>130</v>
      </c>
      <c r="J5" s="15" t="s">
        <v>122</v>
      </c>
      <c r="K5" s="15">
        <v>123.68</v>
      </c>
    </row>
    <row r="6" spans="1:14" x14ac:dyDescent="0.2">
      <c r="F6" t="s">
        <v>41</v>
      </c>
      <c r="H6" t="s">
        <v>42</v>
      </c>
      <c r="I6" t="s">
        <v>43</v>
      </c>
      <c r="J6" s="15" t="s">
        <v>108</v>
      </c>
      <c r="K6" s="15">
        <v>123.68</v>
      </c>
    </row>
    <row r="7" spans="1:14" x14ac:dyDescent="0.2">
      <c r="F7" s="13" t="s">
        <v>32</v>
      </c>
      <c r="G7" s="13">
        <v>1051</v>
      </c>
      <c r="H7" s="13">
        <v>1072</v>
      </c>
      <c r="I7" s="13">
        <f>H7-G7</f>
        <v>21</v>
      </c>
      <c r="J7" t="s">
        <v>115</v>
      </c>
      <c r="K7">
        <v>123.68</v>
      </c>
      <c r="M7" t="s">
        <v>134</v>
      </c>
    </row>
    <row r="8" spans="1:14" x14ac:dyDescent="0.2">
      <c r="A8" s="5" t="s">
        <v>24</v>
      </c>
      <c r="B8">
        <f>SUM(B1:B6)</f>
        <v>3072.64</v>
      </c>
      <c r="F8" t="s">
        <v>44</v>
      </c>
      <c r="G8" t="s">
        <v>52</v>
      </c>
      <c r="J8" t="s">
        <v>123</v>
      </c>
      <c r="K8">
        <v>176.94</v>
      </c>
      <c r="M8" t="s">
        <v>135</v>
      </c>
      <c r="N8">
        <v>221.04</v>
      </c>
    </row>
    <row r="9" spans="1:14" x14ac:dyDescent="0.2">
      <c r="J9" t="s">
        <v>124</v>
      </c>
      <c r="K9">
        <v>58.26</v>
      </c>
      <c r="M9" t="s">
        <v>136</v>
      </c>
      <c r="N9">
        <v>112.18</v>
      </c>
    </row>
    <row r="10" spans="1:14" x14ac:dyDescent="0.2">
      <c r="A10" s="5" t="s">
        <v>20</v>
      </c>
      <c r="J10" s="22" t="s">
        <v>100</v>
      </c>
      <c r="K10" s="22">
        <f>SUM(K2:K9)</f>
        <v>878.04000000000019</v>
      </c>
      <c r="M10" t="s">
        <v>137</v>
      </c>
      <c r="N10">
        <v>68.459999999999994</v>
      </c>
    </row>
    <row r="11" spans="1:14" x14ac:dyDescent="0.2">
      <c r="A11" t="s">
        <v>69</v>
      </c>
    </row>
    <row r="12" spans="1:14" x14ac:dyDescent="0.2">
      <c r="A12" t="s">
        <v>35</v>
      </c>
      <c r="B12">
        <v>110</v>
      </c>
      <c r="C12" t="s">
        <v>28</v>
      </c>
      <c r="J12" s="5" t="s">
        <v>101</v>
      </c>
      <c r="M12" t="s">
        <v>100</v>
      </c>
      <c r="N12">
        <f>SUM(N8:N11)</f>
        <v>401.68</v>
      </c>
    </row>
    <row r="13" spans="1:14" ht="14.25" customHeight="1" x14ac:dyDescent="0.2">
      <c r="A13" t="s">
        <v>40</v>
      </c>
      <c r="B13">
        <v>410</v>
      </c>
      <c r="C13" t="s">
        <v>28</v>
      </c>
      <c r="J13" s="16">
        <v>45097</v>
      </c>
      <c r="K13">
        <v>100</v>
      </c>
    </row>
    <row r="14" spans="1:14" ht="14.25" customHeight="1" x14ac:dyDescent="0.2">
      <c r="A14" t="s">
        <v>76</v>
      </c>
      <c r="B14">
        <v>377</v>
      </c>
      <c r="C14" t="s">
        <v>28</v>
      </c>
      <c r="J14" s="16">
        <v>45094</v>
      </c>
      <c r="K14">
        <v>200</v>
      </c>
    </row>
    <row r="15" spans="1:14" x14ac:dyDescent="0.2">
      <c r="A15" t="s">
        <v>18</v>
      </c>
      <c r="B15">
        <v>18</v>
      </c>
      <c r="J15" t="s">
        <v>120</v>
      </c>
      <c r="K15">
        <v>7</v>
      </c>
      <c r="M15" t="s">
        <v>101</v>
      </c>
    </row>
    <row r="16" spans="1:14" x14ac:dyDescent="0.2">
      <c r="A16" t="s">
        <v>25</v>
      </c>
      <c r="B16">
        <v>20</v>
      </c>
      <c r="C16" t="s">
        <v>28</v>
      </c>
      <c r="F16" t="s">
        <v>46</v>
      </c>
      <c r="J16" t="s">
        <v>125</v>
      </c>
      <c r="K16">
        <v>50</v>
      </c>
      <c r="L16" s="1"/>
      <c r="M16" t="s">
        <v>138</v>
      </c>
      <c r="N16">
        <f>90.2+55</f>
        <v>145.19999999999999</v>
      </c>
    </row>
    <row r="17" spans="1:19" x14ac:dyDescent="0.2">
      <c r="A17" t="s">
        <v>26</v>
      </c>
      <c r="B17">
        <v>14</v>
      </c>
      <c r="C17" t="s">
        <v>28</v>
      </c>
      <c r="F17" t="s">
        <v>41</v>
      </c>
      <c r="H17" t="s">
        <v>48</v>
      </c>
      <c r="J17" t="s">
        <v>133</v>
      </c>
      <c r="K17">
        <v>300</v>
      </c>
      <c r="L17" s="1"/>
      <c r="M17" t="s">
        <v>139</v>
      </c>
      <c r="N17">
        <v>60</v>
      </c>
    </row>
    <row r="18" spans="1:19" x14ac:dyDescent="0.2">
      <c r="A18" t="s">
        <v>27</v>
      </c>
      <c r="B18">
        <v>200</v>
      </c>
      <c r="F18" s="12" t="s">
        <v>47</v>
      </c>
      <c r="G18" s="12">
        <v>3000</v>
      </c>
      <c r="H18" s="12">
        <v>184.2</v>
      </c>
      <c r="I18" s="12">
        <f>H18+G18</f>
        <v>3184.2</v>
      </c>
      <c r="J18" s="3" t="s">
        <v>102</v>
      </c>
      <c r="K18" s="3">
        <f>SUM(K13:K17)</f>
        <v>657</v>
      </c>
    </row>
    <row r="19" spans="1:19" x14ac:dyDescent="0.2">
      <c r="A19" t="s">
        <v>31</v>
      </c>
      <c r="B19">
        <v>200</v>
      </c>
      <c r="F19" t="s">
        <v>44</v>
      </c>
      <c r="G19" t="s">
        <v>45</v>
      </c>
      <c r="J19" s="23" t="s">
        <v>19</v>
      </c>
      <c r="K19" s="23">
        <f>K10-K18</f>
        <v>221.04000000000019</v>
      </c>
      <c r="L19" s="1"/>
      <c r="M19" t="s">
        <v>102</v>
      </c>
      <c r="N19">
        <f>SUM(N16:N18)</f>
        <v>205.2</v>
      </c>
    </row>
    <row r="20" spans="1:19" x14ac:dyDescent="0.2">
      <c r="A20" t="s">
        <v>29</v>
      </c>
      <c r="B20">
        <v>400</v>
      </c>
      <c r="H20" s="5"/>
      <c r="L20" s="1"/>
    </row>
    <row r="21" spans="1:19" x14ac:dyDescent="0.2">
      <c r="A21" t="s">
        <v>30</v>
      </c>
      <c r="B21">
        <v>0</v>
      </c>
      <c r="F21" s="5" t="s">
        <v>49</v>
      </c>
      <c r="L21" s="1"/>
    </row>
    <row r="22" spans="1:19" x14ac:dyDescent="0.2">
      <c r="A22" t="s">
        <v>57</v>
      </c>
      <c r="B22">
        <v>582</v>
      </c>
      <c r="F22" s="7">
        <v>44746</v>
      </c>
      <c r="G22">
        <v>1066.5999999999999</v>
      </c>
      <c r="L22" s="1"/>
      <c r="M22" s="3" t="s">
        <v>140</v>
      </c>
      <c r="N22" s="3">
        <f>N12-N19</f>
        <v>196.48000000000002</v>
      </c>
    </row>
    <row r="23" spans="1:19" x14ac:dyDescent="0.2">
      <c r="A23" t="s">
        <v>109</v>
      </c>
      <c r="B23">
        <v>125</v>
      </c>
      <c r="C23" t="s">
        <v>28</v>
      </c>
      <c r="L23" s="1"/>
    </row>
    <row r="24" spans="1:19" x14ac:dyDescent="0.2">
      <c r="A24" t="s">
        <v>145</v>
      </c>
      <c r="B24">
        <v>250</v>
      </c>
    </row>
    <row r="25" spans="1:19" x14ac:dyDescent="0.2">
      <c r="M25" s="26" t="s">
        <v>167</v>
      </c>
    </row>
    <row r="26" spans="1:19" ht="14.25" customHeight="1" x14ac:dyDescent="0.2">
      <c r="B26">
        <v>0</v>
      </c>
      <c r="F26" t="s">
        <v>51</v>
      </c>
      <c r="G26">
        <f>SUM(G22:G25)</f>
        <v>1066.5999999999999</v>
      </c>
      <c r="M26" t="s">
        <v>163</v>
      </c>
      <c r="N26">
        <v>196.48</v>
      </c>
    </row>
    <row r="27" spans="1:19" ht="14.25" customHeight="1" x14ac:dyDescent="0.2">
      <c r="F27" s="5"/>
      <c r="H27" s="7"/>
      <c r="M27" s="34" t="s">
        <v>0</v>
      </c>
      <c r="N27" s="27"/>
      <c r="R27" t="s">
        <v>201</v>
      </c>
    </row>
    <row r="28" spans="1:19" ht="14.25" customHeight="1" x14ac:dyDescent="0.2">
      <c r="H28" s="7"/>
      <c r="M28" t="s">
        <v>166</v>
      </c>
      <c r="N28">
        <v>68.47</v>
      </c>
      <c r="R28" t="s">
        <v>135</v>
      </c>
      <c r="S28">
        <f>N71</f>
        <v>238.73000000000025</v>
      </c>
    </row>
    <row r="29" spans="1:19" ht="14.25" customHeight="1" x14ac:dyDescent="0.2">
      <c r="F29" s="5" t="s">
        <v>50</v>
      </c>
      <c r="G29">
        <f>I18-G26</f>
        <v>2117.6</v>
      </c>
      <c r="H29" s="7"/>
      <c r="M29" t="s">
        <v>168</v>
      </c>
      <c r="N29">
        <v>68.47</v>
      </c>
      <c r="R29" t="s">
        <v>202</v>
      </c>
      <c r="S29">
        <v>72</v>
      </c>
    </row>
    <row r="30" spans="1:19" ht="14.25" customHeight="1" x14ac:dyDescent="0.2">
      <c r="F30" s="5"/>
      <c r="H30" s="7"/>
      <c r="M30" t="s">
        <v>196</v>
      </c>
      <c r="N30">
        <v>68.47</v>
      </c>
      <c r="R30" t="s">
        <v>203</v>
      </c>
      <c r="S30">
        <v>261.54000000000002</v>
      </c>
    </row>
    <row r="31" spans="1:19" ht="14.25" customHeight="1" x14ac:dyDescent="0.2">
      <c r="F31" s="5"/>
      <c r="H31" s="7"/>
      <c r="M31" t="s">
        <v>210</v>
      </c>
      <c r="N31">
        <v>36</v>
      </c>
    </row>
    <row r="32" spans="1:19" ht="14.25" customHeight="1" x14ac:dyDescent="0.2">
      <c r="F32" s="5"/>
      <c r="H32" s="7"/>
      <c r="M32" t="s">
        <v>209</v>
      </c>
      <c r="N32">
        <v>36</v>
      </c>
      <c r="R32" t="s">
        <v>204</v>
      </c>
    </row>
    <row r="33" spans="1:20" ht="14.25" customHeight="1" x14ac:dyDescent="0.2">
      <c r="F33" s="15" t="s">
        <v>107</v>
      </c>
      <c r="G33" s="21"/>
      <c r="H33" s="7"/>
      <c r="J33" t="s">
        <v>152</v>
      </c>
      <c r="K33" s="24"/>
      <c r="M33" t="s">
        <v>211</v>
      </c>
      <c r="N33">
        <v>87.16</v>
      </c>
    </row>
    <row r="34" spans="1:20" x14ac:dyDescent="0.2">
      <c r="A34" s="5" t="s">
        <v>21</v>
      </c>
      <c r="B34" s="5">
        <f>SUM(B11:B30)</f>
        <v>2706</v>
      </c>
      <c r="F34" s="15" t="s">
        <v>3</v>
      </c>
      <c r="G34" s="15">
        <v>60</v>
      </c>
      <c r="J34" t="s">
        <v>153</v>
      </c>
      <c r="K34" s="25">
        <v>319.89999999999998</v>
      </c>
      <c r="L34" s="11"/>
      <c r="M34" t="s">
        <v>212</v>
      </c>
      <c r="N34">
        <v>30</v>
      </c>
    </row>
    <row r="35" spans="1:20" x14ac:dyDescent="0.2">
      <c r="F35" s="15" t="s">
        <v>244</v>
      </c>
      <c r="G35" s="15">
        <v>35</v>
      </c>
      <c r="J35" s="17" t="s">
        <v>154</v>
      </c>
      <c r="K35" s="25">
        <v>485.65</v>
      </c>
      <c r="L35" s="11"/>
    </row>
    <row r="36" spans="1:20" x14ac:dyDescent="0.2">
      <c r="A36" s="5" t="s">
        <v>19</v>
      </c>
      <c r="B36" s="5">
        <f>B8-B34</f>
        <v>366.63999999999987</v>
      </c>
      <c r="F36" s="15" t="s">
        <v>245</v>
      </c>
      <c r="G36" s="15">
        <v>30</v>
      </c>
      <c r="J36" s="17" t="s">
        <v>155</v>
      </c>
      <c r="K36" s="25">
        <v>3.8</v>
      </c>
      <c r="L36" s="11"/>
    </row>
    <row r="37" spans="1:20" x14ac:dyDescent="0.2">
      <c r="F37" s="15"/>
      <c r="G37" s="15"/>
      <c r="J37" s="18" t="s">
        <v>14</v>
      </c>
      <c r="K37" s="24">
        <f>SUM(K34:K36)</f>
        <v>809.34999999999991</v>
      </c>
    </row>
    <row r="38" spans="1:20" x14ac:dyDescent="0.2">
      <c r="F38" s="15"/>
      <c r="G38" s="15"/>
      <c r="J38" s="5"/>
    </row>
    <row r="39" spans="1:20" x14ac:dyDescent="0.2">
      <c r="F39" s="15"/>
      <c r="G39" s="15"/>
      <c r="J39" t="s">
        <v>156</v>
      </c>
      <c r="K39" s="1">
        <v>700</v>
      </c>
      <c r="R39" s="3" t="s">
        <v>192</v>
      </c>
    </row>
    <row r="40" spans="1:20" x14ac:dyDescent="0.2">
      <c r="A40" s="6"/>
      <c r="F40" s="15"/>
      <c r="G40" s="15"/>
      <c r="R40" t="s">
        <v>191</v>
      </c>
    </row>
    <row r="41" spans="1:20" x14ac:dyDescent="0.2">
      <c r="F41" s="15"/>
      <c r="G41" s="15"/>
      <c r="J41" t="s">
        <v>117</v>
      </c>
      <c r="K41" s="1">
        <f>K37-K39</f>
        <v>109.34999999999991</v>
      </c>
      <c r="R41" t="s">
        <v>193</v>
      </c>
      <c r="S41">
        <v>130</v>
      </c>
    </row>
    <row r="42" spans="1:20" x14ac:dyDescent="0.2">
      <c r="F42" s="15"/>
      <c r="G42" s="15"/>
      <c r="R42" t="s">
        <v>157</v>
      </c>
      <c r="S42">
        <v>37.6</v>
      </c>
    </row>
    <row r="43" spans="1:20" x14ac:dyDescent="0.2">
      <c r="A43" t="s">
        <v>38</v>
      </c>
      <c r="B43">
        <v>180</v>
      </c>
      <c r="F43" s="15"/>
      <c r="G43" s="15"/>
      <c r="M43" s="34" t="s">
        <v>57</v>
      </c>
      <c r="N43" s="27"/>
      <c r="R43" t="s">
        <v>194</v>
      </c>
      <c r="S43">
        <v>20</v>
      </c>
    </row>
    <row r="44" spans="1:20" x14ac:dyDescent="0.2">
      <c r="F44" s="15"/>
      <c r="G44" s="15"/>
      <c r="M44" t="s">
        <v>164</v>
      </c>
      <c r="N44">
        <v>87.18</v>
      </c>
      <c r="R44" t="s">
        <v>207</v>
      </c>
      <c r="S44">
        <v>20</v>
      </c>
    </row>
    <row r="45" spans="1:20" x14ac:dyDescent="0.2">
      <c r="F45" s="17"/>
      <c r="G45" s="17"/>
      <c r="M45" t="s">
        <v>165</v>
      </c>
      <c r="N45">
        <v>87.18</v>
      </c>
      <c r="R45" s="31" t="s">
        <v>205</v>
      </c>
      <c r="S45" s="31">
        <v>51.9</v>
      </c>
      <c r="T45" t="s">
        <v>206</v>
      </c>
    </row>
    <row r="46" spans="1:20" x14ac:dyDescent="0.2">
      <c r="A46" t="s">
        <v>66</v>
      </c>
      <c r="F46" s="17"/>
      <c r="G46" s="17"/>
      <c r="M46" t="s">
        <v>197</v>
      </c>
      <c r="N46">
        <v>87.18</v>
      </c>
      <c r="R46" s="31" t="s">
        <v>216</v>
      </c>
      <c r="S46" s="31">
        <v>225</v>
      </c>
    </row>
    <row r="47" spans="1:20" x14ac:dyDescent="0.2">
      <c r="A47" t="s">
        <v>65</v>
      </c>
      <c r="B47">
        <v>100</v>
      </c>
      <c r="F47" s="15"/>
      <c r="G47" s="15"/>
      <c r="M47" t="s">
        <v>208</v>
      </c>
      <c r="N47">
        <v>87.18</v>
      </c>
      <c r="R47" s="31"/>
      <c r="S47" s="31"/>
    </row>
    <row r="48" spans="1:20" x14ac:dyDescent="0.2">
      <c r="A48" t="s">
        <v>74</v>
      </c>
      <c r="B48">
        <v>90</v>
      </c>
      <c r="F48" s="15"/>
      <c r="G48" s="15"/>
      <c r="M48" t="s">
        <v>250</v>
      </c>
      <c r="N48">
        <v>87.18</v>
      </c>
      <c r="R48" s="31" t="s">
        <v>220</v>
      </c>
      <c r="S48" s="31">
        <v>45</v>
      </c>
    </row>
    <row r="49" spans="1:22" x14ac:dyDescent="0.2">
      <c r="A49" t="s">
        <v>73</v>
      </c>
      <c r="B49">
        <v>150</v>
      </c>
      <c r="F49" s="15"/>
      <c r="G49" s="15"/>
    </row>
    <row r="50" spans="1:22" x14ac:dyDescent="0.2">
      <c r="A50" t="s">
        <v>80</v>
      </c>
      <c r="B50">
        <v>50</v>
      </c>
      <c r="F50" s="15"/>
      <c r="G50" s="15"/>
      <c r="M50" t="s">
        <v>169</v>
      </c>
      <c r="N50">
        <f>SUM(N26:N49)</f>
        <v>1026.9500000000003</v>
      </c>
      <c r="R50" t="s">
        <v>195</v>
      </c>
      <c r="S50">
        <f>SUM(S41:S48)</f>
        <v>529.5</v>
      </c>
    </row>
    <row r="51" spans="1:22" x14ac:dyDescent="0.2">
      <c r="A51" t="s">
        <v>82</v>
      </c>
      <c r="B51">
        <v>20</v>
      </c>
      <c r="F51" s="14" t="s">
        <v>118</v>
      </c>
      <c r="G51" s="3">
        <f>SUM(G34:G50)</f>
        <v>125</v>
      </c>
    </row>
    <row r="52" spans="1:22" x14ac:dyDescent="0.2">
      <c r="A52" t="s">
        <v>270</v>
      </c>
      <c r="B52">
        <v>17</v>
      </c>
    </row>
    <row r="53" spans="1:22" x14ac:dyDescent="0.2">
      <c r="A53" t="s">
        <v>290</v>
      </c>
      <c r="B53">
        <v>20.21</v>
      </c>
      <c r="M53" t="s">
        <v>101</v>
      </c>
      <c r="R53" t="s">
        <v>221</v>
      </c>
    </row>
    <row r="54" spans="1:22" x14ac:dyDescent="0.2">
      <c r="F54" s="18" t="s">
        <v>101</v>
      </c>
      <c r="G54" s="15"/>
      <c r="M54" s="16">
        <v>45226</v>
      </c>
      <c r="N54">
        <v>100</v>
      </c>
      <c r="R54" t="s">
        <v>222</v>
      </c>
    </row>
    <row r="55" spans="1:22" x14ac:dyDescent="0.2">
      <c r="A55" t="s">
        <v>14</v>
      </c>
      <c r="B55">
        <f>SUM(B47:B54)</f>
        <v>447.21</v>
      </c>
      <c r="M55" t="s">
        <v>170</v>
      </c>
      <c r="N55">
        <v>68.47</v>
      </c>
      <c r="R55" t="s">
        <v>193</v>
      </c>
      <c r="S55">
        <v>130</v>
      </c>
      <c r="U55" t="s">
        <v>228</v>
      </c>
    </row>
    <row r="56" spans="1:22" x14ac:dyDescent="0.2">
      <c r="M56" t="s">
        <v>198</v>
      </c>
      <c r="N56">
        <v>150</v>
      </c>
      <c r="R56" t="s">
        <v>157</v>
      </c>
      <c r="S56">
        <v>37.6</v>
      </c>
    </row>
    <row r="57" spans="1:22" x14ac:dyDescent="0.2">
      <c r="R57" t="s">
        <v>194</v>
      </c>
      <c r="S57">
        <v>20</v>
      </c>
      <c r="U57" t="s">
        <v>229</v>
      </c>
      <c r="V57">
        <v>249.5</v>
      </c>
    </row>
    <row r="58" spans="1:22" x14ac:dyDescent="0.2">
      <c r="R58" t="s">
        <v>207</v>
      </c>
      <c r="S58">
        <v>20</v>
      </c>
    </row>
    <row r="59" spans="1:22" x14ac:dyDescent="0.2">
      <c r="F59" s="14" t="s">
        <v>19</v>
      </c>
      <c r="G59" s="3">
        <f>G51-G55</f>
        <v>125</v>
      </c>
      <c r="M59" t="s">
        <v>200</v>
      </c>
      <c r="N59">
        <v>100</v>
      </c>
      <c r="R59" t="s">
        <v>223</v>
      </c>
      <c r="S59">
        <v>100</v>
      </c>
      <c r="U59" t="s">
        <v>101</v>
      </c>
    </row>
    <row r="60" spans="1:22" x14ac:dyDescent="0.2">
      <c r="M60" t="s">
        <v>200</v>
      </c>
      <c r="N60">
        <v>100</v>
      </c>
      <c r="R60" t="s">
        <v>224</v>
      </c>
      <c r="S60">
        <v>100</v>
      </c>
      <c r="U60" t="s">
        <v>230</v>
      </c>
      <c r="V60">
        <v>120</v>
      </c>
    </row>
    <row r="61" spans="1:22" x14ac:dyDescent="0.2">
      <c r="M61" t="s">
        <v>242</v>
      </c>
      <c r="N61">
        <v>199.75</v>
      </c>
      <c r="R61" t="s">
        <v>225</v>
      </c>
      <c r="S61">
        <v>80</v>
      </c>
      <c r="U61" t="s">
        <v>231</v>
      </c>
      <c r="V61">
        <v>100</v>
      </c>
    </row>
    <row r="62" spans="1:22" x14ac:dyDescent="0.2">
      <c r="F62" t="s">
        <v>101</v>
      </c>
      <c r="M62" t="s">
        <v>243</v>
      </c>
      <c r="N62">
        <v>70</v>
      </c>
      <c r="R62" t="s">
        <v>232</v>
      </c>
      <c r="S62">
        <v>37.6</v>
      </c>
    </row>
    <row r="63" spans="1:22" x14ac:dyDescent="0.2">
      <c r="R63" t="s">
        <v>233</v>
      </c>
      <c r="S63">
        <v>54.79</v>
      </c>
    </row>
    <row r="64" spans="1:22" x14ac:dyDescent="0.2">
      <c r="R64" t="s">
        <v>234</v>
      </c>
      <c r="S64">
        <v>54.79</v>
      </c>
      <c r="V64">
        <f>SUM(V60:V63)</f>
        <v>220</v>
      </c>
    </row>
    <row r="65" spans="6:23" x14ac:dyDescent="0.2">
      <c r="R65" t="s">
        <v>241</v>
      </c>
      <c r="S65">
        <v>70</v>
      </c>
    </row>
    <row r="66" spans="6:23" x14ac:dyDescent="0.2">
      <c r="R66" t="s">
        <v>246</v>
      </c>
      <c r="S66">
        <v>54.83</v>
      </c>
      <c r="U66" t="s">
        <v>19</v>
      </c>
      <c r="V66">
        <f>V57-V64</f>
        <v>29.5</v>
      </c>
    </row>
    <row r="67" spans="6:23" x14ac:dyDescent="0.2">
      <c r="M67" t="s">
        <v>102</v>
      </c>
      <c r="N67">
        <f>SUM(N54:N62)</f>
        <v>788.22</v>
      </c>
    </row>
    <row r="68" spans="6:23" x14ac:dyDescent="0.2">
      <c r="F68" t="s">
        <v>102</v>
      </c>
      <c r="G68">
        <f>SUM(G63:G67)</f>
        <v>0</v>
      </c>
    </row>
    <row r="69" spans="6:23" x14ac:dyDescent="0.2">
      <c r="R69" s="36" t="s">
        <v>195</v>
      </c>
      <c r="S69" s="36">
        <f>SUM(S55:S66)</f>
        <v>759.61</v>
      </c>
    </row>
    <row r="70" spans="6:23" x14ac:dyDescent="0.2">
      <c r="F70" t="s">
        <v>215</v>
      </c>
      <c r="G70">
        <f>G59-G68</f>
        <v>125</v>
      </c>
    </row>
    <row r="71" spans="6:23" x14ac:dyDescent="0.2">
      <c r="M71" s="27" t="s">
        <v>19</v>
      </c>
      <c r="N71" s="27">
        <f>N50-N67</f>
        <v>238.73000000000025</v>
      </c>
      <c r="R71" t="s">
        <v>268</v>
      </c>
      <c r="V71" t="s">
        <v>251</v>
      </c>
      <c r="W71">
        <v>10</v>
      </c>
    </row>
    <row r="72" spans="6:23" x14ac:dyDescent="0.2">
      <c r="R72" t="s">
        <v>227</v>
      </c>
      <c r="S72">
        <v>370.6</v>
      </c>
      <c r="V72" t="s">
        <v>264</v>
      </c>
      <c r="W72">
        <v>9.99</v>
      </c>
    </row>
    <row r="73" spans="6:23" x14ac:dyDescent="0.2">
      <c r="R73" t="s">
        <v>266</v>
      </c>
      <c r="S73">
        <f>W87</f>
        <v>639.08000000000004</v>
      </c>
      <c r="V73" t="s">
        <v>265</v>
      </c>
      <c r="W73">
        <v>10.99</v>
      </c>
    </row>
    <row r="74" spans="6:23" x14ac:dyDescent="0.2">
      <c r="V74" t="s">
        <v>252</v>
      </c>
      <c r="W74">
        <v>60.79</v>
      </c>
    </row>
    <row r="75" spans="6:23" x14ac:dyDescent="0.2">
      <c r="V75" t="s">
        <v>253</v>
      </c>
      <c r="W75">
        <v>102.66</v>
      </c>
    </row>
    <row r="76" spans="6:23" x14ac:dyDescent="0.2">
      <c r="R76" s="36" t="s">
        <v>269</v>
      </c>
      <c r="S76" s="36">
        <f>SUM(S72:S75)</f>
        <v>1009.6800000000001</v>
      </c>
      <c r="V76" t="s">
        <v>254</v>
      </c>
      <c r="W76">
        <v>62.96</v>
      </c>
    </row>
    <row r="77" spans="6:23" x14ac:dyDescent="0.2">
      <c r="V77" t="s">
        <v>255</v>
      </c>
      <c r="W77">
        <v>39.979999999999997</v>
      </c>
    </row>
    <row r="78" spans="6:23" x14ac:dyDescent="0.2">
      <c r="V78" t="s">
        <v>256</v>
      </c>
      <c r="W78">
        <v>55.98</v>
      </c>
    </row>
    <row r="79" spans="6:23" x14ac:dyDescent="0.2">
      <c r="R79" s="33" t="s">
        <v>267</v>
      </c>
      <c r="S79" s="33">
        <f>S76-S69</f>
        <v>250.07000000000005</v>
      </c>
      <c r="V79" t="s">
        <v>257</v>
      </c>
      <c r="W79">
        <v>131.36000000000001</v>
      </c>
    </row>
    <row r="80" spans="6:23" x14ac:dyDescent="0.2">
      <c r="V80" t="s">
        <v>258</v>
      </c>
      <c r="W80">
        <v>11.98</v>
      </c>
    </row>
    <row r="81" spans="22:23" x14ac:dyDescent="0.2">
      <c r="V81" t="s">
        <v>259</v>
      </c>
      <c r="W81">
        <v>15.99</v>
      </c>
    </row>
    <row r="82" spans="22:23" x14ac:dyDescent="0.2">
      <c r="V82" t="s">
        <v>260</v>
      </c>
      <c r="W82">
        <v>38.299999999999997</v>
      </c>
    </row>
    <row r="83" spans="22:23" x14ac:dyDescent="0.2">
      <c r="V83" t="s">
        <v>261</v>
      </c>
      <c r="W83">
        <v>38.299999999999997</v>
      </c>
    </row>
    <row r="86" spans="22:23" x14ac:dyDescent="0.2">
      <c r="V86" t="s">
        <v>262</v>
      </c>
      <c r="W86">
        <f ca="1">SUM(W71:W87)</f>
        <v>588.28</v>
      </c>
    </row>
    <row r="87" spans="22:23" x14ac:dyDescent="0.2">
      <c r="V87" t="s">
        <v>263</v>
      </c>
      <c r="W87">
        <v>639.08000000000004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B535-64B9-3F45-8E8C-913CF1C00CAB}">
  <dimension ref="A1:W87"/>
  <sheetViews>
    <sheetView topLeftCell="A46" zoomScale="130" zoomScaleNormal="130" workbookViewId="0">
      <selection activeCell="F26" sqref="F26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30.1640625" customWidth="1"/>
    <col min="13" max="13" width="28.6640625" customWidth="1"/>
    <col min="18" max="18" width="31.33203125" customWidth="1"/>
    <col min="21" max="21" width="23" customWidth="1"/>
    <col min="22" max="22" width="27.6640625" customWidth="1"/>
  </cols>
  <sheetData>
    <row r="1" spans="1:14" x14ac:dyDescent="0.2">
      <c r="A1" s="5" t="s">
        <v>22</v>
      </c>
      <c r="B1">
        <v>2750</v>
      </c>
    </row>
    <row r="2" spans="1:14" x14ac:dyDescent="0.2">
      <c r="A2" t="s">
        <v>142</v>
      </c>
      <c r="B2">
        <v>87.18</v>
      </c>
      <c r="J2" s="15" t="s">
        <v>97</v>
      </c>
      <c r="K2" s="15">
        <v>182.8</v>
      </c>
    </row>
    <row r="3" spans="1:14" x14ac:dyDescent="0.2">
      <c r="A3" t="s">
        <v>143</v>
      </c>
      <c r="B3">
        <v>68.459999999999994</v>
      </c>
      <c r="J3" s="15"/>
      <c r="K3" s="15"/>
    </row>
    <row r="4" spans="1:14" x14ac:dyDescent="0.2">
      <c r="A4" t="s">
        <v>79</v>
      </c>
      <c r="B4">
        <v>37</v>
      </c>
      <c r="J4" s="15" t="s">
        <v>95</v>
      </c>
      <c r="K4" s="15">
        <v>89</v>
      </c>
    </row>
    <row r="5" spans="1:14" x14ac:dyDescent="0.2">
      <c r="A5" t="s">
        <v>23</v>
      </c>
      <c r="B5">
        <v>130</v>
      </c>
      <c r="J5" s="15" t="s">
        <v>122</v>
      </c>
      <c r="K5" s="15">
        <v>123.68</v>
      </c>
    </row>
    <row r="6" spans="1:14" x14ac:dyDescent="0.2">
      <c r="F6" t="s">
        <v>41</v>
      </c>
      <c r="H6" t="s">
        <v>42</v>
      </c>
      <c r="I6" t="s">
        <v>43</v>
      </c>
      <c r="J6" s="15" t="s">
        <v>108</v>
      </c>
      <c r="K6" s="15">
        <v>123.68</v>
      </c>
    </row>
    <row r="7" spans="1:14" x14ac:dyDescent="0.2">
      <c r="F7" s="13" t="s">
        <v>32</v>
      </c>
      <c r="G7" s="13">
        <v>1051</v>
      </c>
      <c r="H7" s="13">
        <v>1072</v>
      </c>
      <c r="I7" s="13">
        <f>H7-G7</f>
        <v>21</v>
      </c>
      <c r="J7" t="s">
        <v>115</v>
      </c>
      <c r="K7">
        <v>123.68</v>
      </c>
      <c r="M7" t="s">
        <v>134</v>
      </c>
    </row>
    <row r="8" spans="1:14" x14ac:dyDescent="0.2">
      <c r="A8" s="5" t="s">
        <v>24</v>
      </c>
      <c r="B8">
        <f>SUM(B1:B6)</f>
        <v>3072.64</v>
      </c>
      <c r="F8" t="s">
        <v>44</v>
      </c>
      <c r="G8" t="s">
        <v>52</v>
      </c>
      <c r="J8" t="s">
        <v>123</v>
      </c>
      <c r="K8">
        <v>176.94</v>
      </c>
      <c r="M8" t="s">
        <v>135</v>
      </c>
      <c r="N8">
        <v>221.04</v>
      </c>
    </row>
    <row r="9" spans="1:14" x14ac:dyDescent="0.2">
      <c r="J9" t="s">
        <v>124</v>
      </c>
      <c r="K9">
        <v>58.26</v>
      </c>
      <c r="M9" t="s">
        <v>136</v>
      </c>
      <c r="N9">
        <v>112.18</v>
      </c>
    </row>
    <row r="10" spans="1:14" x14ac:dyDescent="0.2">
      <c r="A10" s="5" t="s">
        <v>20</v>
      </c>
      <c r="J10" s="22" t="s">
        <v>100</v>
      </c>
      <c r="K10" s="22">
        <f>SUM(K2:K9)</f>
        <v>878.04000000000019</v>
      </c>
      <c r="M10" t="s">
        <v>137</v>
      </c>
      <c r="N10">
        <v>68.459999999999994</v>
      </c>
    </row>
    <row r="11" spans="1:14" x14ac:dyDescent="0.2">
      <c r="A11" t="s">
        <v>69</v>
      </c>
      <c r="B11">
        <v>80</v>
      </c>
    </row>
    <row r="12" spans="1:14" x14ac:dyDescent="0.2">
      <c r="A12" t="s">
        <v>35</v>
      </c>
      <c r="B12">
        <v>110</v>
      </c>
      <c r="C12" t="s">
        <v>28</v>
      </c>
      <c r="J12" s="5" t="s">
        <v>101</v>
      </c>
      <c r="M12" t="s">
        <v>100</v>
      </c>
      <c r="N12">
        <f>SUM(N8:N11)</f>
        <v>401.68</v>
      </c>
    </row>
    <row r="13" spans="1:14" ht="14.25" customHeight="1" x14ac:dyDescent="0.2">
      <c r="A13" t="s">
        <v>40</v>
      </c>
      <c r="B13">
        <v>410</v>
      </c>
      <c r="C13" t="s">
        <v>28</v>
      </c>
      <c r="J13" s="16">
        <v>45097</v>
      </c>
      <c r="K13">
        <v>100</v>
      </c>
    </row>
    <row r="14" spans="1:14" ht="14.25" customHeight="1" x14ac:dyDescent="0.2">
      <c r="A14" t="s">
        <v>76</v>
      </c>
      <c r="B14">
        <v>377</v>
      </c>
      <c r="C14" t="s">
        <v>28</v>
      </c>
      <c r="J14" s="16">
        <v>45094</v>
      </c>
      <c r="K14">
        <v>200</v>
      </c>
    </row>
    <row r="15" spans="1:14" x14ac:dyDescent="0.2">
      <c r="A15" t="s">
        <v>18</v>
      </c>
      <c r="B15">
        <v>18</v>
      </c>
      <c r="J15" t="s">
        <v>120</v>
      </c>
      <c r="K15">
        <v>7</v>
      </c>
      <c r="M15" t="s">
        <v>101</v>
      </c>
    </row>
    <row r="16" spans="1:14" x14ac:dyDescent="0.2">
      <c r="A16" t="s">
        <v>25</v>
      </c>
      <c r="B16">
        <v>25.11</v>
      </c>
      <c r="C16" t="s">
        <v>28</v>
      </c>
      <c r="F16" t="s">
        <v>46</v>
      </c>
      <c r="J16" t="s">
        <v>125</v>
      </c>
      <c r="K16">
        <v>50</v>
      </c>
      <c r="L16" s="1"/>
      <c r="M16" t="s">
        <v>138</v>
      </c>
      <c r="N16">
        <f>90.2+55</f>
        <v>145.19999999999999</v>
      </c>
    </row>
    <row r="17" spans="1:19" x14ac:dyDescent="0.2">
      <c r="A17" t="s">
        <v>26</v>
      </c>
      <c r="B17">
        <v>22</v>
      </c>
      <c r="C17" t="s">
        <v>28</v>
      </c>
      <c r="F17" t="s">
        <v>41</v>
      </c>
      <c r="H17" t="s">
        <v>48</v>
      </c>
      <c r="J17" t="s">
        <v>133</v>
      </c>
      <c r="K17">
        <v>300</v>
      </c>
      <c r="L17" s="1"/>
      <c r="M17" t="s">
        <v>139</v>
      </c>
      <c r="N17">
        <v>60</v>
      </c>
    </row>
    <row r="18" spans="1:19" x14ac:dyDescent="0.2">
      <c r="A18" t="s">
        <v>27</v>
      </c>
      <c r="B18">
        <v>200</v>
      </c>
      <c r="F18" s="12" t="s">
        <v>47</v>
      </c>
      <c r="G18" s="12">
        <v>3000</v>
      </c>
      <c r="H18" s="12">
        <v>184.2</v>
      </c>
      <c r="I18" s="12">
        <f>H18+G18</f>
        <v>3184.2</v>
      </c>
      <c r="J18" s="3" t="s">
        <v>102</v>
      </c>
      <c r="K18" s="3">
        <f>SUM(K13:K17)</f>
        <v>657</v>
      </c>
    </row>
    <row r="19" spans="1:19" x14ac:dyDescent="0.2">
      <c r="A19" t="s">
        <v>31</v>
      </c>
      <c r="B19">
        <v>200</v>
      </c>
      <c r="F19" t="s">
        <v>44</v>
      </c>
      <c r="G19" t="s">
        <v>45</v>
      </c>
      <c r="J19" s="23" t="s">
        <v>19</v>
      </c>
      <c r="K19" s="23">
        <f>K10-K18</f>
        <v>221.04000000000019</v>
      </c>
      <c r="L19" s="1"/>
      <c r="M19" t="s">
        <v>102</v>
      </c>
      <c r="N19">
        <f>SUM(N16:N18)</f>
        <v>205.2</v>
      </c>
    </row>
    <row r="20" spans="1:19" x14ac:dyDescent="0.2">
      <c r="A20" t="s">
        <v>29</v>
      </c>
      <c r="B20">
        <v>597.37</v>
      </c>
      <c r="H20" s="5"/>
      <c r="L20" s="1"/>
    </row>
    <row r="21" spans="1:19" x14ac:dyDescent="0.2">
      <c r="A21" t="s">
        <v>30</v>
      </c>
      <c r="B21">
        <v>0</v>
      </c>
      <c r="F21" s="5" t="s">
        <v>49</v>
      </c>
      <c r="L21" s="1"/>
    </row>
    <row r="22" spans="1:19" x14ac:dyDescent="0.2">
      <c r="A22" t="s">
        <v>57</v>
      </c>
      <c r="B22">
        <v>413</v>
      </c>
      <c r="C22" t="s">
        <v>28</v>
      </c>
      <c r="F22" s="7">
        <v>44746</v>
      </c>
      <c r="G22">
        <v>1066.5999999999999</v>
      </c>
      <c r="L22" s="1"/>
      <c r="M22" s="3" t="s">
        <v>140</v>
      </c>
      <c r="N22" s="3">
        <f>N12-N19</f>
        <v>196.48000000000002</v>
      </c>
    </row>
    <row r="23" spans="1:19" x14ac:dyDescent="0.2">
      <c r="A23" t="s">
        <v>3</v>
      </c>
      <c r="B23">
        <v>40</v>
      </c>
      <c r="C23" t="s">
        <v>28</v>
      </c>
      <c r="L23" s="1"/>
    </row>
    <row r="24" spans="1:19" x14ac:dyDescent="0.2">
      <c r="A24" t="s">
        <v>4</v>
      </c>
      <c r="B24">
        <v>20</v>
      </c>
      <c r="C24" t="s">
        <v>28</v>
      </c>
    </row>
    <row r="25" spans="1:19" x14ac:dyDescent="0.2">
      <c r="A25" t="s">
        <v>231</v>
      </c>
      <c r="B25">
        <v>50</v>
      </c>
      <c r="M25" s="26" t="s">
        <v>167</v>
      </c>
    </row>
    <row r="26" spans="1:19" ht="14.25" customHeight="1" x14ac:dyDescent="0.2">
      <c r="A26" t="s">
        <v>293</v>
      </c>
      <c r="B26">
        <v>60</v>
      </c>
      <c r="F26" t="s">
        <v>51</v>
      </c>
      <c r="G26">
        <f>SUM(G22:G25)</f>
        <v>1066.5999999999999</v>
      </c>
      <c r="M26" t="s">
        <v>163</v>
      </c>
      <c r="N26">
        <v>196.48</v>
      </c>
    </row>
    <row r="27" spans="1:19" ht="14.25" customHeight="1" x14ac:dyDescent="0.2">
      <c r="F27" s="5"/>
      <c r="H27" s="7"/>
      <c r="M27" s="34" t="s">
        <v>0</v>
      </c>
      <c r="N27" s="27"/>
      <c r="R27" t="s">
        <v>201</v>
      </c>
    </row>
    <row r="28" spans="1:19" ht="14.25" customHeight="1" x14ac:dyDescent="0.2">
      <c r="A28" t="s">
        <v>294</v>
      </c>
      <c r="B28">
        <v>65.73</v>
      </c>
      <c r="C28" t="s">
        <v>28</v>
      </c>
      <c r="H28" s="7"/>
      <c r="M28" t="s">
        <v>166</v>
      </c>
      <c r="N28">
        <v>68.47</v>
      </c>
      <c r="R28" t="s">
        <v>135</v>
      </c>
      <c r="S28">
        <f>N84</f>
        <v>201.05000000000018</v>
      </c>
    </row>
    <row r="29" spans="1:19" ht="14.25" customHeight="1" x14ac:dyDescent="0.2">
      <c r="F29" s="5" t="s">
        <v>50</v>
      </c>
      <c r="G29">
        <f>I18-G26</f>
        <v>2117.6</v>
      </c>
      <c r="H29" s="7"/>
      <c r="M29" t="s">
        <v>168</v>
      </c>
      <c r="N29">
        <v>68.47</v>
      </c>
      <c r="R29" t="s">
        <v>202</v>
      </c>
      <c r="S29">
        <v>72</v>
      </c>
    </row>
    <row r="30" spans="1:19" ht="14.25" customHeight="1" x14ac:dyDescent="0.2">
      <c r="F30" s="5"/>
      <c r="H30" s="7"/>
      <c r="M30" t="s">
        <v>196</v>
      </c>
      <c r="N30">
        <v>68.47</v>
      </c>
      <c r="R30" t="s">
        <v>203</v>
      </c>
      <c r="S30">
        <v>261.54000000000002</v>
      </c>
    </row>
    <row r="31" spans="1:19" ht="14.25" customHeight="1" x14ac:dyDescent="0.2">
      <c r="F31" s="5"/>
      <c r="H31" s="7"/>
      <c r="M31" t="s">
        <v>210</v>
      </c>
      <c r="N31">
        <v>36</v>
      </c>
    </row>
    <row r="32" spans="1:19" ht="14.25" customHeight="1" x14ac:dyDescent="0.2">
      <c r="F32" s="5"/>
      <c r="H32" s="7"/>
      <c r="M32" t="s">
        <v>209</v>
      </c>
      <c r="N32">
        <v>36</v>
      </c>
      <c r="R32" t="s">
        <v>204</v>
      </c>
    </row>
    <row r="33" spans="1:19" ht="14.25" customHeight="1" x14ac:dyDescent="0.2">
      <c r="F33" s="15"/>
      <c r="G33" s="21"/>
      <c r="H33" s="7"/>
      <c r="K33" s="24"/>
      <c r="M33" t="s">
        <v>211</v>
      </c>
      <c r="N33">
        <v>87.16</v>
      </c>
    </row>
    <row r="34" spans="1:19" x14ac:dyDescent="0.2">
      <c r="A34" s="5" t="s">
        <v>21</v>
      </c>
      <c r="B34" s="5">
        <f>SUM(B11:B30)</f>
        <v>2688.21</v>
      </c>
      <c r="F34" s="15"/>
      <c r="G34" s="15"/>
      <c r="K34" s="25"/>
      <c r="L34" s="11"/>
      <c r="M34" t="s">
        <v>212</v>
      </c>
      <c r="N34">
        <v>30</v>
      </c>
    </row>
    <row r="35" spans="1:19" x14ac:dyDescent="0.2">
      <c r="F35" s="15"/>
      <c r="G35" s="15"/>
      <c r="J35" s="17"/>
      <c r="K35" s="25"/>
      <c r="L35" s="11"/>
      <c r="M35" t="s">
        <v>295</v>
      </c>
      <c r="N35">
        <v>36</v>
      </c>
    </row>
    <row r="36" spans="1:19" x14ac:dyDescent="0.2">
      <c r="A36" s="5" t="s">
        <v>19</v>
      </c>
      <c r="B36" s="5">
        <f>B8-B34</f>
        <v>384.42999999999984</v>
      </c>
      <c r="F36" s="15"/>
      <c r="G36" s="15"/>
      <c r="J36" s="17"/>
      <c r="K36" s="25"/>
      <c r="L36" s="11"/>
      <c r="M36" t="s">
        <v>297</v>
      </c>
      <c r="N36">
        <v>87.16</v>
      </c>
    </row>
    <row r="37" spans="1:19" x14ac:dyDescent="0.2">
      <c r="F37" s="15"/>
      <c r="G37" s="15"/>
      <c r="J37" s="18"/>
      <c r="K37" s="24"/>
      <c r="M37" t="s">
        <v>296</v>
      </c>
      <c r="N37">
        <v>87.16</v>
      </c>
    </row>
    <row r="38" spans="1:19" x14ac:dyDescent="0.2">
      <c r="F38" s="15"/>
      <c r="G38" s="15"/>
      <c r="J38" s="5"/>
    </row>
    <row r="39" spans="1:19" x14ac:dyDescent="0.2">
      <c r="F39" s="15"/>
      <c r="G39" s="15"/>
      <c r="K39" s="1"/>
      <c r="R39" s="3"/>
    </row>
    <row r="40" spans="1:19" x14ac:dyDescent="0.2">
      <c r="A40" s="6"/>
      <c r="F40" s="15"/>
      <c r="G40" s="15"/>
    </row>
    <row r="41" spans="1:19" x14ac:dyDescent="0.2">
      <c r="F41" s="15"/>
      <c r="G41" s="15"/>
      <c r="K41" s="1"/>
    </row>
    <row r="42" spans="1:19" x14ac:dyDescent="0.2">
      <c r="F42" s="15"/>
      <c r="G42" s="15"/>
    </row>
    <row r="43" spans="1:19" x14ac:dyDescent="0.2">
      <c r="A43" t="s">
        <v>38</v>
      </c>
      <c r="B43">
        <v>180</v>
      </c>
      <c r="F43" s="15"/>
      <c r="G43" s="15"/>
      <c r="M43" s="34" t="s">
        <v>57</v>
      </c>
      <c r="N43" s="27"/>
    </row>
    <row r="44" spans="1:19" x14ac:dyDescent="0.2">
      <c r="F44" s="15"/>
      <c r="G44" s="15"/>
      <c r="M44" t="s">
        <v>164</v>
      </c>
      <c r="N44">
        <v>87.18</v>
      </c>
    </row>
    <row r="45" spans="1:19" x14ac:dyDescent="0.2">
      <c r="F45" s="17"/>
      <c r="G45" s="17"/>
      <c r="M45" t="s">
        <v>165</v>
      </c>
      <c r="N45">
        <v>87.18</v>
      </c>
      <c r="R45" s="31"/>
      <c r="S45" s="31"/>
    </row>
    <row r="46" spans="1:19" x14ac:dyDescent="0.2">
      <c r="A46" t="s">
        <v>66</v>
      </c>
      <c r="F46" s="17"/>
      <c r="G46" s="17"/>
      <c r="M46" t="s">
        <v>197</v>
      </c>
      <c r="N46">
        <v>87.18</v>
      </c>
      <c r="R46" s="31"/>
      <c r="S46" s="31"/>
    </row>
    <row r="47" spans="1:19" x14ac:dyDescent="0.2">
      <c r="A47" t="s">
        <v>65</v>
      </c>
      <c r="B47">
        <v>100</v>
      </c>
      <c r="F47" s="15"/>
      <c r="G47" s="15"/>
      <c r="M47" t="s">
        <v>208</v>
      </c>
      <c r="N47">
        <v>87.18</v>
      </c>
      <c r="R47" s="31"/>
      <c r="S47" s="31"/>
    </row>
    <row r="48" spans="1:19" x14ac:dyDescent="0.2">
      <c r="A48" t="s">
        <v>74</v>
      </c>
      <c r="B48">
        <v>90</v>
      </c>
      <c r="F48" s="15"/>
      <c r="G48" s="15"/>
      <c r="M48" t="s">
        <v>250</v>
      </c>
      <c r="N48">
        <v>87.18</v>
      </c>
      <c r="R48" s="31"/>
      <c r="S48" s="31"/>
    </row>
    <row r="49" spans="1:14" x14ac:dyDescent="0.2">
      <c r="A49" t="s">
        <v>73</v>
      </c>
      <c r="B49">
        <v>150</v>
      </c>
      <c r="F49" s="15"/>
      <c r="G49" s="15"/>
      <c r="M49" t="s">
        <v>298</v>
      </c>
      <c r="N49">
        <v>87.18</v>
      </c>
    </row>
    <row r="50" spans="1:14" x14ac:dyDescent="0.2">
      <c r="A50" t="s">
        <v>80</v>
      </c>
      <c r="B50">
        <v>50</v>
      </c>
      <c r="F50" s="15"/>
      <c r="G50" s="15"/>
    </row>
    <row r="51" spans="1:14" x14ac:dyDescent="0.2">
      <c r="A51" t="s">
        <v>82</v>
      </c>
      <c r="B51">
        <v>20</v>
      </c>
      <c r="F51" s="5"/>
    </row>
    <row r="52" spans="1:14" x14ac:dyDescent="0.2">
      <c r="A52" t="s">
        <v>270</v>
      </c>
      <c r="B52">
        <v>17</v>
      </c>
    </row>
    <row r="53" spans="1:14" x14ac:dyDescent="0.2">
      <c r="A53" t="s">
        <v>290</v>
      </c>
      <c r="B53">
        <v>20.21</v>
      </c>
    </row>
    <row r="54" spans="1:14" x14ac:dyDescent="0.2">
      <c r="A54" s="40" t="s">
        <v>291</v>
      </c>
      <c r="B54">
        <v>65.73</v>
      </c>
      <c r="F54" s="18"/>
      <c r="G54" s="15"/>
    </row>
    <row r="58" spans="1:14" x14ac:dyDescent="0.2">
      <c r="A58" t="s">
        <v>14</v>
      </c>
      <c r="B58">
        <f>SUM(B47:B54)</f>
        <v>512.93999999999994</v>
      </c>
    </row>
    <row r="59" spans="1:14" x14ac:dyDescent="0.2">
      <c r="F59" s="5"/>
    </row>
    <row r="63" spans="1:14" x14ac:dyDescent="0.2">
      <c r="M63" t="s">
        <v>169</v>
      </c>
      <c r="N63">
        <f>SUM(N26:N49)</f>
        <v>1324.4500000000003</v>
      </c>
    </row>
    <row r="66" spans="13:19" x14ac:dyDescent="0.2">
      <c r="M66" t="s">
        <v>101</v>
      </c>
    </row>
    <row r="67" spans="13:19" x14ac:dyDescent="0.2">
      <c r="M67" s="16">
        <v>45226</v>
      </c>
      <c r="N67">
        <v>100</v>
      </c>
    </row>
    <row r="68" spans="13:19" x14ac:dyDescent="0.2">
      <c r="M68" t="s">
        <v>170</v>
      </c>
      <c r="N68">
        <v>68.47</v>
      </c>
    </row>
    <row r="69" spans="13:19" x14ac:dyDescent="0.2">
      <c r="M69" t="s">
        <v>198</v>
      </c>
      <c r="N69">
        <v>150</v>
      </c>
      <c r="R69" s="36"/>
      <c r="S69" s="36"/>
    </row>
    <row r="72" spans="13:19" x14ac:dyDescent="0.2">
      <c r="M72" t="s">
        <v>200</v>
      </c>
      <c r="N72">
        <v>100</v>
      </c>
    </row>
    <row r="73" spans="13:19" x14ac:dyDescent="0.2">
      <c r="M73" t="s">
        <v>200</v>
      </c>
      <c r="N73">
        <v>100</v>
      </c>
    </row>
    <row r="74" spans="13:19" x14ac:dyDescent="0.2">
      <c r="M74" t="s">
        <v>242</v>
      </c>
      <c r="N74">
        <v>199.75</v>
      </c>
    </row>
    <row r="75" spans="13:19" x14ac:dyDescent="0.2">
      <c r="M75" t="s">
        <v>243</v>
      </c>
      <c r="N75">
        <v>70</v>
      </c>
    </row>
    <row r="76" spans="13:19" x14ac:dyDescent="0.2">
      <c r="M76" t="s">
        <v>299</v>
      </c>
      <c r="N76">
        <v>100</v>
      </c>
      <c r="R76" s="36"/>
      <c r="S76" s="36"/>
    </row>
    <row r="77" spans="13:19" x14ac:dyDescent="0.2">
      <c r="M77" t="s">
        <v>300</v>
      </c>
      <c r="N77">
        <v>188.5</v>
      </c>
    </row>
    <row r="78" spans="13:19" x14ac:dyDescent="0.2">
      <c r="M78" t="s">
        <v>301</v>
      </c>
      <c r="N78">
        <v>46.68</v>
      </c>
    </row>
    <row r="79" spans="13:19" x14ac:dyDescent="0.2">
      <c r="R79" s="33"/>
      <c r="S79" s="33"/>
    </row>
    <row r="80" spans="13:19" x14ac:dyDescent="0.2">
      <c r="M80" t="s">
        <v>102</v>
      </c>
      <c r="N80">
        <f>SUM(N67:N78)</f>
        <v>1123.4000000000001</v>
      </c>
    </row>
    <row r="84" spans="13:23" x14ac:dyDescent="0.2">
      <c r="M84" s="27" t="s">
        <v>19</v>
      </c>
      <c r="N84" s="27">
        <f>N63-N80</f>
        <v>201.05000000000018</v>
      </c>
    </row>
    <row r="86" spans="13:23" x14ac:dyDescent="0.2">
      <c r="V86" t="s">
        <v>262</v>
      </c>
      <c r="W86">
        <f ca="1">SUM(W71:W87)</f>
        <v>588.28</v>
      </c>
    </row>
    <row r="87" spans="13:23" x14ac:dyDescent="0.2">
      <c r="V87" t="s">
        <v>263</v>
      </c>
      <c r="W87">
        <v>639.08000000000004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3A59-F84C-A74C-8194-824C3658F265}">
  <dimension ref="A1:L42"/>
  <sheetViews>
    <sheetView topLeftCell="A12" zoomScale="130" zoomScaleNormal="130" workbookViewId="0">
      <selection activeCell="B5" sqref="B5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6.6640625" customWidth="1"/>
    <col min="13" max="13" width="23.33203125" customWidth="1"/>
  </cols>
  <sheetData>
    <row r="1" spans="1:12" x14ac:dyDescent="0.2">
      <c r="A1" s="5" t="s">
        <v>22</v>
      </c>
      <c r="B1">
        <v>1820</v>
      </c>
    </row>
    <row r="2" spans="1:12" x14ac:dyDescent="0.2">
      <c r="A2" t="s">
        <v>23</v>
      </c>
    </row>
    <row r="4" spans="1:12" x14ac:dyDescent="0.2">
      <c r="A4" t="s">
        <v>33</v>
      </c>
      <c r="B4">
        <v>60</v>
      </c>
      <c r="F4" t="s">
        <v>41</v>
      </c>
      <c r="H4" t="s">
        <v>42</v>
      </c>
      <c r="I4" t="s">
        <v>43</v>
      </c>
      <c r="K4" t="s">
        <v>33</v>
      </c>
    </row>
    <row r="5" spans="1:12" x14ac:dyDescent="0.2">
      <c r="A5" t="s">
        <v>53</v>
      </c>
      <c r="B5">
        <v>25</v>
      </c>
      <c r="C5">
        <v>150</v>
      </c>
      <c r="F5" s="13" t="s">
        <v>32</v>
      </c>
      <c r="G5" s="13">
        <v>1051</v>
      </c>
      <c r="H5" s="13">
        <v>1072</v>
      </c>
      <c r="I5" s="13">
        <f>H5-G5</f>
        <v>21</v>
      </c>
      <c r="K5" t="s">
        <v>54</v>
      </c>
      <c r="L5">
        <v>150</v>
      </c>
    </row>
    <row r="6" spans="1:12" x14ac:dyDescent="0.2">
      <c r="A6" s="5" t="s">
        <v>24</v>
      </c>
      <c r="B6">
        <f>SUM(B1:B5)</f>
        <v>1905</v>
      </c>
      <c r="F6" t="s">
        <v>44</v>
      </c>
      <c r="G6" t="s">
        <v>52</v>
      </c>
      <c r="K6" t="s">
        <v>55</v>
      </c>
      <c r="L6">
        <v>25</v>
      </c>
    </row>
    <row r="8" spans="1:12" x14ac:dyDescent="0.2">
      <c r="A8" s="5" t="s">
        <v>20</v>
      </c>
    </row>
    <row r="9" spans="1:12" x14ac:dyDescent="0.2">
      <c r="K9" t="s">
        <v>56</v>
      </c>
    </row>
    <row r="10" spans="1:12" x14ac:dyDescent="0.2">
      <c r="A10" t="s">
        <v>35</v>
      </c>
      <c r="B10">
        <v>110</v>
      </c>
      <c r="K10" t="s">
        <v>59</v>
      </c>
      <c r="L10">
        <v>25</v>
      </c>
    </row>
    <row r="11" spans="1:12" x14ac:dyDescent="0.2">
      <c r="A11" t="s">
        <v>37</v>
      </c>
      <c r="B11">
        <v>160</v>
      </c>
      <c r="K11" s="1" t="s">
        <v>58</v>
      </c>
      <c r="L11">
        <v>25</v>
      </c>
    </row>
    <row r="12" spans="1:12" ht="14.25" customHeight="1" x14ac:dyDescent="0.2">
      <c r="K12" t="s">
        <v>60</v>
      </c>
      <c r="L12">
        <v>25</v>
      </c>
    </row>
    <row r="13" spans="1:12" x14ac:dyDescent="0.2">
      <c r="A13" t="s">
        <v>40</v>
      </c>
      <c r="B13">
        <v>220</v>
      </c>
      <c r="K13" s="1" t="s">
        <v>61</v>
      </c>
      <c r="L13">
        <v>25</v>
      </c>
    </row>
    <row r="14" spans="1:12" x14ac:dyDescent="0.2">
      <c r="F14" t="s">
        <v>46</v>
      </c>
      <c r="K14" t="s">
        <v>62</v>
      </c>
      <c r="L14" s="1"/>
    </row>
    <row r="15" spans="1:12" x14ac:dyDescent="0.2">
      <c r="A15" t="s">
        <v>18</v>
      </c>
      <c r="B15">
        <v>18</v>
      </c>
      <c r="F15" t="s">
        <v>41</v>
      </c>
      <c r="H15" t="s">
        <v>48</v>
      </c>
      <c r="K15" s="1" t="s">
        <v>63</v>
      </c>
      <c r="L15" s="1"/>
    </row>
    <row r="16" spans="1:12" x14ac:dyDescent="0.2">
      <c r="A16" t="s">
        <v>25</v>
      </c>
      <c r="B16">
        <v>20</v>
      </c>
      <c r="C16" t="s">
        <v>28</v>
      </c>
      <c r="F16" s="12" t="s">
        <v>47</v>
      </c>
      <c r="G16" s="12">
        <v>3000</v>
      </c>
      <c r="H16" s="12">
        <v>184.2</v>
      </c>
      <c r="I16" s="12">
        <f>H16+G16</f>
        <v>3184.2</v>
      </c>
      <c r="K16" t="s">
        <v>14</v>
      </c>
      <c r="L16">
        <f>SUM(L10:L15)</f>
        <v>100</v>
      </c>
    </row>
    <row r="17" spans="1:12" x14ac:dyDescent="0.2">
      <c r="A17" t="s">
        <v>26</v>
      </c>
      <c r="B17">
        <v>26</v>
      </c>
      <c r="C17" t="s">
        <v>28</v>
      </c>
      <c r="F17" t="s">
        <v>44</v>
      </c>
      <c r="G17" t="s">
        <v>45</v>
      </c>
      <c r="K17" s="7"/>
      <c r="L17" s="1"/>
    </row>
    <row r="18" spans="1:12" x14ac:dyDescent="0.2">
      <c r="A18" t="s">
        <v>27</v>
      </c>
      <c r="B18">
        <v>200</v>
      </c>
      <c r="C18" t="s">
        <v>28</v>
      </c>
      <c r="H18" s="5"/>
      <c r="K18" s="7"/>
      <c r="L18" s="1"/>
    </row>
    <row r="19" spans="1:12" x14ac:dyDescent="0.2">
      <c r="A19" t="s">
        <v>31</v>
      </c>
      <c r="F19" s="5" t="s">
        <v>49</v>
      </c>
      <c r="K19" s="7"/>
      <c r="L19" s="1"/>
    </row>
    <row r="20" spans="1:12" x14ac:dyDescent="0.2">
      <c r="A20" t="s">
        <v>29</v>
      </c>
      <c r="B20">
        <v>1118</v>
      </c>
      <c r="C20" t="s">
        <v>28</v>
      </c>
      <c r="F20" s="7">
        <v>44746</v>
      </c>
      <c r="G20">
        <v>1066.5999999999999</v>
      </c>
      <c r="K20" s="7"/>
      <c r="L20" s="1"/>
    </row>
    <row r="21" spans="1:12" x14ac:dyDescent="0.2">
      <c r="A21" t="s">
        <v>30</v>
      </c>
      <c r="B21">
        <v>0</v>
      </c>
      <c r="K21" s="7"/>
      <c r="L21" s="1"/>
    </row>
    <row r="22" spans="1:12" x14ac:dyDescent="0.2">
      <c r="A22" t="s">
        <v>39</v>
      </c>
    </row>
    <row r="23" spans="1:12" x14ac:dyDescent="0.2">
      <c r="A23" t="s">
        <v>67</v>
      </c>
      <c r="B23">
        <v>50</v>
      </c>
      <c r="C23" t="s">
        <v>28</v>
      </c>
    </row>
    <row r="24" spans="1:12" ht="14.25" customHeight="1" x14ac:dyDescent="0.2">
      <c r="A24" t="s">
        <v>36</v>
      </c>
      <c r="B24">
        <v>20</v>
      </c>
      <c r="C24" t="s">
        <v>28</v>
      </c>
      <c r="F24" t="s">
        <v>51</v>
      </c>
      <c r="G24">
        <f>SUM(G20:G23)</f>
        <v>1066.5999999999999</v>
      </c>
    </row>
    <row r="25" spans="1:12" ht="14.25" customHeight="1" x14ac:dyDescent="0.2">
      <c r="A25" t="s">
        <v>68</v>
      </c>
      <c r="F25" s="5"/>
      <c r="H25" s="7"/>
    </row>
    <row r="26" spans="1:12" ht="14.25" customHeight="1" x14ac:dyDescent="0.2">
      <c r="A26" t="s">
        <v>69</v>
      </c>
      <c r="B26">
        <v>100</v>
      </c>
      <c r="C26" t="s">
        <v>28</v>
      </c>
      <c r="H26" s="7"/>
    </row>
    <row r="27" spans="1:12" ht="14.25" customHeight="1" x14ac:dyDescent="0.2">
      <c r="A27" t="s">
        <v>72</v>
      </c>
      <c r="B27">
        <v>80</v>
      </c>
      <c r="F27" s="5" t="s">
        <v>50</v>
      </c>
      <c r="G27">
        <f>I16-G24</f>
        <v>2117.6</v>
      </c>
      <c r="H27" s="7"/>
    </row>
    <row r="28" spans="1:12" ht="14.25" customHeight="1" x14ac:dyDescent="0.2">
      <c r="A28" t="s">
        <v>70</v>
      </c>
      <c r="B28">
        <v>38</v>
      </c>
      <c r="C28" t="s">
        <v>28</v>
      </c>
      <c r="F28" s="5"/>
      <c r="H28" s="7"/>
    </row>
    <row r="29" spans="1:12" ht="14.25" customHeight="1" x14ac:dyDescent="0.2">
      <c r="A29" t="s">
        <v>71</v>
      </c>
      <c r="B29">
        <v>100</v>
      </c>
      <c r="C29" t="s">
        <v>28</v>
      </c>
      <c r="F29" s="5"/>
      <c r="H29" s="7"/>
    </row>
    <row r="30" spans="1:12" ht="14.25" customHeight="1" x14ac:dyDescent="0.2">
      <c r="A30" t="s">
        <v>57</v>
      </c>
      <c r="B30">
        <v>195</v>
      </c>
      <c r="C30" t="s">
        <v>28</v>
      </c>
      <c r="F30" s="5"/>
      <c r="H30" s="7"/>
    </row>
    <row r="31" spans="1:12" ht="14.25" customHeight="1" x14ac:dyDescent="0.2">
      <c r="F31" s="5"/>
      <c r="H31" s="7"/>
    </row>
    <row r="32" spans="1:12" x14ac:dyDescent="0.2">
      <c r="A32" s="5" t="s">
        <v>21</v>
      </c>
      <c r="B32" s="5">
        <f>SUM(B9:B30)</f>
        <v>2455</v>
      </c>
      <c r="J32" s="11"/>
      <c r="K32" s="11"/>
      <c r="L32" s="11"/>
    </row>
    <row r="33" spans="1:12" x14ac:dyDescent="0.2">
      <c r="J33" s="11"/>
      <c r="K33" s="11"/>
      <c r="L33" s="11"/>
    </row>
    <row r="34" spans="1:12" x14ac:dyDescent="0.2">
      <c r="A34" s="5" t="s">
        <v>19</v>
      </c>
      <c r="B34" s="5">
        <f>B6-B32</f>
        <v>-550</v>
      </c>
      <c r="J34" s="11"/>
      <c r="K34" s="11"/>
      <c r="L34" s="11"/>
    </row>
    <row r="35" spans="1:12" x14ac:dyDescent="0.2">
      <c r="J35" s="9"/>
      <c r="K35" s="8"/>
      <c r="L35" s="8"/>
    </row>
    <row r="36" spans="1:12" x14ac:dyDescent="0.2">
      <c r="J36" s="9"/>
      <c r="K36" s="8"/>
      <c r="L36" s="8"/>
    </row>
    <row r="37" spans="1:12" x14ac:dyDescent="0.2">
      <c r="G37" s="5"/>
      <c r="K37" s="10"/>
    </row>
    <row r="38" spans="1:12" x14ac:dyDescent="0.2">
      <c r="A38" s="6"/>
      <c r="F38" t="s">
        <v>38</v>
      </c>
      <c r="G38">
        <v>180</v>
      </c>
    </row>
    <row r="41" spans="1:12" x14ac:dyDescent="0.2">
      <c r="F41" t="s">
        <v>66</v>
      </c>
    </row>
    <row r="42" spans="1:12" x14ac:dyDescent="0.2">
      <c r="F42" t="s">
        <v>65</v>
      </c>
      <c r="G42">
        <v>100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FCB4-6ADB-5C48-B0AA-674D4A056A1E}">
  <dimension ref="A1:W87"/>
  <sheetViews>
    <sheetView topLeftCell="A14" zoomScale="130" zoomScaleNormal="130" workbookViewId="0">
      <selection activeCell="C47" sqref="C47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30.1640625" customWidth="1"/>
    <col min="13" max="13" width="28.6640625" customWidth="1"/>
    <col min="18" max="18" width="31.33203125" customWidth="1"/>
    <col min="21" max="21" width="23" customWidth="1"/>
    <col min="22" max="22" width="27.6640625" customWidth="1"/>
  </cols>
  <sheetData>
    <row r="1" spans="1:14" x14ac:dyDescent="0.2">
      <c r="A1" s="5" t="s">
        <v>22</v>
      </c>
      <c r="B1">
        <v>2750</v>
      </c>
    </row>
    <row r="2" spans="1:14" x14ac:dyDescent="0.2">
      <c r="A2" t="s">
        <v>142</v>
      </c>
      <c r="J2" s="15" t="s">
        <v>97</v>
      </c>
      <c r="K2" s="15">
        <v>182.8</v>
      </c>
    </row>
    <row r="3" spans="1:14" x14ac:dyDescent="0.2">
      <c r="A3" t="s">
        <v>143</v>
      </c>
      <c r="B3">
        <v>87</v>
      </c>
      <c r="J3" s="15"/>
      <c r="K3" s="15"/>
    </row>
    <row r="4" spans="1:14" x14ac:dyDescent="0.2">
      <c r="A4" t="s">
        <v>79</v>
      </c>
      <c r="B4">
        <v>37</v>
      </c>
      <c r="J4" s="15" t="s">
        <v>95</v>
      </c>
      <c r="K4" s="15">
        <v>89</v>
      </c>
    </row>
    <row r="5" spans="1:14" x14ac:dyDescent="0.2">
      <c r="A5" t="s">
        <v>23</v>
      </c>
      <c r="B5">
        <v>130</v>
      </c>
      <c r="J5" s="15" t="s">
        <v>122</v>
      </c>
      <c r="K5" s="15">
        <v>123.68</v>
      </c>
    </row>
    <row r="6" spans="1:14" x14ac:dyDescent="0.2">
      <c r="F6" t="s">
        <v>41</v>
      </c>
      <c r="H6" t="s">
        <v>42</v>
      </c>
      <c r="I6" t="s">
        <v>43</v>
      </c>
      <c r="J6" s="15" t="s">
        <v>108</v>
      </c>
      <c r="K6" s="15">
        <v>123.68</v>
      </c>
    </row>
    <row r="7" spans="1:14" x14ac:dyDescent="0.2">
      <c r="F7" s="13" t="s">
        <v>32</v>
      </c>
      <c r="G7" s="13">
        <v>1051</v>
      </c>
      <c r="H7" s="13">
        <v>1072</v>
      </c>
      <c r="I7" s="13">
        <f>H7-G7</f>
        <v>21</v>
      </c>
      <c r="J7" t="s">
        <v>115</v>
      </c>
      <c r="K7">
        <v>123.68</v>
      </c>
      <c r="M7" t="s">
        <v>134</v>
      </c>
    </row>
    <row r="8" spans="1:14" x14ac:dyDescent="0.2">
      <c r="A8" s="5" t="s">
        <v>24</v>
      </c>
      <c r="B8">
        <f>SUM(B1:B6)</f>
        <v>3004</v>
      </c>
      <c r="F8" t="s">
        <v>44</v>
      </c>
      <c r="G8" t="s">
        <v>52</v>
      </c>
      <c r="J8" t="s">
        <v>123</v>
      </c>
      <c r="K8">
        <v>176.94</v>
      </c>
      <c r="M8" t="s">
        <v>135</v>
      </c>
      <c r="N8">
        <v>221.04</v>
      </c>
    </row>
    <row r="9" spans="1:14" x14ac:dyDescent="0.2">
      <c r="J9" t="s">
        <v>124</v>
      </c>
      <c r="K9">
        <v>58.26</v>
      </c>
      <c r="M9" t="s">
        <v>136</v>
      </c>
      <c r="N9">
        <v>112.18</v>
      </c>
    </row>
    <row r="10" spans="1:14" x14ac:dyDescent="0.2">
      <c r="A10" s="5" t="s">
        <v>20</v>
      </c>
      <c r="J10" s="22" t="s">
        <v>100</v>
      </c>
      <c r="K10" s="22">
        <f>SUM(K2:K9)</f>
        <v>878.04000000000019</v>
      </c>
      <c r="M10" t="s">
        <v>137</v>
      </c>
      <c r="N10">
        <v>68.459999999999994</v>
      </c>
    </row>
    <row r="11" spans="1:14" x14ac:dyDescent="0.2">
      <c r="A11" t="s">
        <v>69</v>
      </c>
      <c r="B11">
        <v>100</v>
      </c>
      <c r="C11" t="s">
        <v>28</v>
      </c>
    </row>
    <row r="12" spans="1:14" x14ac:dyDescent="0.2">
      <c r="A12" t="s">
        <v>35</v>
      </c>
      <c r="B12">
        <v>110</v>
      </c>
      <c r="C12" t="s">
        <v>28</v>
      </c>
      <c r="J12" s="5" t="s">
        <v>101</v>
      </c>
      <c r="M12" t="s">
        <v>100</v>
      </c>
      <c r="N12">
        <f>SUM(N8:N11)</f>
        <v>401.68</v>
      </c>
    </row>
    <row r="13" spans="1:14" ht="14.25" customHeight="1" x14ac:dyDescent="0.2">
      <c r="A13" t="s">
        <v>40</v>
      </c>
      <c r="B13">
        <v>410</v>
      </c>
      <c r="C13" t="s">
        <v>28</v>
      </c>
      <c r="J13" s="16">
        <v>45097</v>
      </c>
      <c r="K13">
        <v>100</v>
      </c>
    </row>
    <row r="14" spans="1:14" ht="14.25" customHeight="1" x14ac:dyDescent="0.2">
      <c r="A14" t="s">
        <v>76</v>
      </c>
      <c r="B14">
        <v>377</v>
      </c>
      <c r="C14" t="s">
        <v>28</v>
      </c>
      <c r="J14" s="16">
        <v>45094</v>
      </c>
      <c r="K14">
        <v>200</v>
      </c>
    </row>
    <row r="15" spans="1:14" x14ac:dyDescent="0.2">
      <c r="A15" t="s">
        <v>18</v>
      </c>
      <c r="B15">
        <v>18</v>
      </c>
      <c r="J15" t="s">
        <v>120</v>
      </c>
      <c r="K15">
        <v>7</v>
      </c>
      <c r="M15" t="s">
        <v>101</v>
      </c>
    </row>
    <row r="16" spans="1:14" x14ac:dyDescent="0.2">
      <c r="A16" t="s">
        <v>25</v>
      </c>
      <c r="B16">
        <v>33</v>
      </c>
      <c r="C16" t="s">
        <v>28</v>
      </c>
      <c r="F16" t="s">
        <v>46</v>
      </c>
      <c r="J16" t="s">
        <v>125</v>
      </c>
      <c r="K16">
        <v>50</v>
      </c>
      <c r="L16" s="1"/>
      <c r="M16" t="s">
        <v>138</v>
      </c>
      <c r="N16">
        <f>90.2+55</f>
        <v>145.19999999999999</v>
      </c>
    </row>
    <row r="17" spans="1:19" x14ac:dyDescent="0.2">
      <c r="A17" t="s">
        <v>26</v>
      </c>
      <c r="B17">
        <v>22</v>
      </c>
      <c r="C17" t="s">
        <v>28</v>
      </c>
      <c r="F17" t="s">
        <v>41</v>
      </c>
      <c r="H17" t="s">
        <v>48</v>
      </c>
      <c r="J17" t="s">
        <v>133</v>
      </c>
      <c r="K17">
        <v>300</v>
      </c>
      <c r="L17" s="1"/>
      <c r="M17" t="s">
        <v>139</v>
      </c>
      <c r="N17">
        <v>60</v>
      </c>
    </row>
    <row r="18" spans="1:19" x14ac:dyDescent="0.2">
      <c r="A18" t="s">
        <v>27</v>
      </c>
      <c r="B18">
        <v>200</v>
      </c>
      <c r="F18" s="12" t="s">
        <v>47</v>
      </c>
      <c r="G18" s="12">
        <v>3000</v>
      </c>
      <c r="H18" s="12">
        <v>184.2</v>
      </c>
      <c r="I18" s="12">
        <f>H18+G18</f>
        <v>3184.2</v>
      </c>
      <c r="J18" s="3" t="s">
        <v>102</v>
      </c>
      <c r="K18" s="3">
        <f>SUM(K13:K17)</f>
        <v>657</v>
      </c>
    </row>
    <row r="19" spans="1:19" x14ac:dyDescent="0.2">
      <c r="A19" t="s">
        <v>31</v>
      </c>
      <c r="B19">
        <v>200</v>
      </c>
      <c r="F19" t="s">
        <v>44</v>
      </c>
      <c r="G19" t="s">
        <v>45</v>
      </c>
      <c r="J19" s="23" t="s">
        <v>19</v>
      </c>
      <c r="K19" s="23">
        <f>K10-K18</f>
        <v>221.04000000000019</v>
      </c>
      <c r="L19" s="1"/>
      <c r="M19" t="s">
        <v>102</v>
      </c>
      <c r="N19">
        <f>SUM(N16:N18)</f>
        <v>205.2</v>
      </c>
    </row>
    <row r="20" spans="1:19" x14ac:dyDescent="0.2">
      <c r="A20" t="s">
        <v>29</v>
      </c>
      <c r="B20">
        <v>1300</v>
      </c>
      <c r="H20" s="5"/>
      <c r="L20" s="1"/>
    </row>
    <row r="21" spans="1:19" x14ac:dyDescent="0.2">
      <c r="A21" t="s">
        <v>30</v>
      </c>
      <c r="B21">
        <v>0</v>
      </c>
      <c r="F21" s="5" t="s">
        <v>49</v>
      </c>
      <c r="L21" s="1"/>
    </row>
    <row r="22" spans="1:19" x14ac:dyDescent="0.2">
      <c r="A22" t="s">
        <v>57</v>
      </c>
      <c r="B22">
        <v>3166</v>
      </c>
      <c r="C22" t="s">
        <v>28</v>
      </c>
      <c r="F22" s="7">
        <v>44746</v>
      </c>
      <c r="G22">
        <v>1066.5999999999999</v>
      </c>
      <c r="L22" s="1"/>
      <c r="M22" s="3" t="s">
        <v>140</v>
      </c>
      <c r="N22" s="3">
        <f>N12-N19</f>
        <v>196.48000000000002</v>
      </c>
    </row>
    <row r="23" spans="1:19" x14ac:dyDescent="0.2">
      <c r="A23" t="s">
        <v>3</v>
      </c>
      <c r="B23">
        <v>30</v>
      </c>
      <c r="C23" t="s">
        <v>28</v>
      </c>
      <c r="L23" s="1"/>
    </row>
    <row r="24" spans="1:19" x14ac:dyDescent="0.2">
      <c r="A24" t="s">
        <v>4</v>
      </c>
      <c r="B24">
        <v>20</v>
      </c>
      <c r="C24" t="s">
        <v>28</v>
      </c>
    </row>
    <row r="25" spans="1:19" x14ac:dyDescent="0.2">
      <c r="A25" t="s">
        <v>231</v>
      </c>
      <c r="B25">
        <v>20</v>
      </c>
      <c r="C25" t="s">
        <v>28</v>
      </c>
      <c r="M25" s="26" t="s">
        <v>167</v>
      </c>
    </row>
    <row r="26" spans="1:19" ht="14.25" customHeight="1" x14ac:dyDescent="0.2">
      <c r="A26" t="s">
        <v>293</v>
      </c>
      <c r="B26">
        <v>60</v>
      </c>
      <c r="F26" t="s">
        <v>51</v>
      </c>
      <c r="G26">
        <f>SUM(G22:G25)</f>
        <v>1066.5999999999999</v>
      </c>
      <c r="M26" t="s">
        <v>163</v>
      </c>
      <c r="N26">
        <v>196.48</v>
      </c>
    </row>
    <row r="27" spans="1:19" ht="14.25" customHeight="1" x14ac:dyDescent="0.2">
      <c r="F27" s="5"/>
      <c r="H27" s="7"/>
      <c r="M27" s="34" t="s">
        <v>0</v>
      </c>
      <c r="N27" s="27"/>
      <c r="R27" t="s">
        <v>201</v>
      </c>
    </row>
    <row r="28" spans="1:19" ht="14.25" customHeight="1" x14ac:dyDescent="0.2">
      <c r="A28" t="s">
        <v>294</v>
      </c>
      <c r="B28">
        <v>45.7</v>
      </c>
      <c r="C28" t="s">
        <v>28</v>
      </c>
      <c r="H28" s="7"/>
      <c r="M28" t="s">
        <v>166</v>
      </c>
      <c r="N28">
        <v>68.47</v>
      </c>
      <c r="R28" t="s">
        <v>135</v>
      </c>
      <c r="S28">
        <f>N80</f>
        <v>153.21000000000004</v>
      </c>
    </row>
    <row r="29" spans="1:19" ht="14.25" customHeight="1" x14ac:dyDescent="0.2">
      <c r="F29" s="5" t="s">
        <v>50</v>
      </c>
      <c r="G29">
        <f>I18-G26</f>
        <v>2117.6</v>
      </c>
      <c r="H29" s="7"/>
      <c r="M29" t="s">
        <v>168</v>
      </c>
      <c r="N29">
        <v>68.47</v>
      </c>
      <c r="R29" t="s">
        <v>202</v>
      </c>
      <c r="S29">
        <v>72</v>
      </c>
    </row>
    <row r="30" spans="1:19" ht="14.25" customHeight="1" x14ac:dyDescent="0.2">
      <c r="F30" s="5"/>
      <c r="H30" s="7"/>
      <c r="M30" t="s">
        <v>196</v>
      </c>
      <c r="N30">
        <v>68.47</v>
      </c>
      <c r="R30" t="s">
        <v>203</v>
      </c>
      <c r="S30">
        <v>261.54000000000002</v>
      </c>
    </row>
    <row r="31" spans="1:19" ht="14.25" customHeight="1" x14ac:dyDescent="0.2">
      <c r="F31" s="5"/>
      <c r="H31" s="7"/>
      <c r="M31" t="s">
        <v>210</v>
      </c>
      <c r="N31">
        <v>36</v>
      </c>
    </row>
    <row r="32" spans="1:19" ht="14.25" customHeight="1" x14ac:dyDescent="0.2">
      <c r="F32" s="5"/>
      <c r="H32" s="7"/>
      <c r="M32" t="s">
        <v>209</v>
      </c>
      <c r="N32">
        <v>36</v>
      </c>
      <c r="R32" t="s">
        <v>204</v>
      </c>
    </row>
    <row r="33" spans="1:19" ht="14.25" customHeight="1" x14ac:dyDescent="0.2">
      <c r="F33" s="15"/>
      <c r="G33" s="21"/>
      <c r="H33" s="7"/>
      <c r="K33" s="24"/>
      <c r="M33" t="s">
        <v>211</v>
      </c>
      <c r="N33">
        <v>87.16</v>
      </c>
    </row>
    <row r="34" spans="1:19" x14ac:dyDescent="0.2">
      <c r="A34" s="5" t="s">
        <v>21</v>
      </c>
      <c r="B34" s="5">
        <f>SUM(B11:B30)</f>
        <v>6111.7</v>
      </c>
      <c r="F34" s="15"/>
      <c r="G34" s="15"/>
      <c r="K34" s="25"/>
      <c r="L34" s="11"/>
      <c r="M34" t="s">
        <v>212</v>
      </c>
      <c r="N34">
        <v>30</v>
      </c>
    </row>
    <row r="35" spans="1:19" x14ac:dyDescent="0.2">
      <c r="F35" s="15"/>
      <c r="G35" s="15"/>
      <c r="J35" s="17"/>
      <c r="K35" s="25"/>
      <c r="L35" s="11"/>
      <c r="M35" t="s">
        <v>295</v>
      </c>
      <c r="N35">
        <v>36</v>
      </c>
    </row>
    <row r="36" spans="1:19" x14ac:dyDescent="0.2">
      <c r="A36" s="5" t="s">
        <v>19</v>
      </c>
      <c r="B36" s="5">
        <f>B8-B34</f>
        <v>-3107.7</v>
      </c>
      <c r="F36" s="15"/>
      <c r="G36" s="15"/>
      <c r="J36" s="17"/>
      <c r="K36" s="25"/>
      <c r="L36" s="11"/>
      <c r="M36" t="s">
        <v>297</v>
      </c>
      <c r="N36">
        <v>87.16</v>
      </c>
    </row>
    <row r="37" spans="1:19" x14ac:dyDescent="0.2">
      <c r="F37" s="15"/>
      <c r="G37" s="15"/>
      <c r="J37" s="18"/>
      <c r="K37" s="24"/>
      <c r="M37" t="s">
        <v>296</v>
      </c>
      <c r="N37">
        <v>87.16</v>
      </c>
    </row>
    <row r="38" spans="1:19" x14ac:dyDescent="0.2">
      <c r="F38" s="15"/>
      <c r="G38" s="15"/>
      <c r="J38" s="5"/>
      <c r="M38" t="s">
        <v>304</v>
      </c>
      <c r="N38">
        <v>87.16</v>
      </c>
    </row>
    <row r="39" spans="1:19" x14ac:dyDescent="0.2">
      <c r="F39" s="15"/>
      <c r="G39" s="15"/>
      <c r="K39" s="1"/>
      <c r="R39" s="3"/>
    </row>
    <row r="40" spans="1:19" x14ac:dyDescent="0.2">
      <c r="A40" s="6"/>
      <c r="F40" s="15"/>
      <c r="G40" s="15"/>
    </row>
    <row r="41" spans="1:19" x14ac:dyDescent="0.2">
      <c r="F41" s="15"/>
      <c r="G41" s="15"/>
      <c r="K41" s="1"/>
    </row>
    <row r="42" spans="1:19" x14ac:dyDescent="0.2">
      <c r="F42" s="15"/>
      <c r="G42" s="15"/>
    </row>
    <row r="43" spans="1:19" x14ac:dyDescent="0.2">
      <c r="A43" t="s">
        <v>38</v>
      </c>
      <c r="B43">
        <v>180</v>
      </c>
      <c r="F43" s="15"/>
      <c r="G43" s="15"/>
      <c r="M43" s="34" t="s">
        <v>57</v>
      </c>
      <c r="N43" s="27"/>
    </row>
    <row r="44" spans="1:19" x14ac:dyDescent="0.2">
      <c r="F44" s="15"/>
      <c r="G44" s="15"/>
      <c r="M44" t="s">
        <v>164</v>
      </c>
      <c r="N44">
        <v>87.18</v>
      </c>
    </row>
    <row r="45" spans="1:19" x14ac:dyDescent="0.2">
      <c r="F45" s="17"/>
      <c r="G45" s="17"/>
      <c r="M45" t="s">
        <v>165</v>
      </c>
      <c r="N45">
        <v>87.18</v>
      </c>
      <c r="R45" s="31"/>
      <c r="S45" s="31"/>
    </row>
    <row r="46" spans="1:19" x14ac:dyDescent="0.2">
      <c r="A46" t="s">
        <v>66</v>
      </c>
      <c r="F46" s="17"/>
      <c r="G46" s="17"/>
      <c r="M46" t="s">
        <v>197</v>
      </c>
      <c r="N46">
        <v>87.18</v>
      </c>
      <c r="R46" s="31"/>
      <c r="S46" s="31"/>
    </row>
    <row r="47" spans="1:19" x14ac:dyDescent="0.2">
      <c r="A47" t="s">
        <v>65</v>
      </c>
      <c r="B47">
        <v>100</v>
      </c>
      <c r="F47" s="15"/>
      <c r="G47" s="15"/>
      <c r="M47" t="s">
        <v>208</v>
      </c>
      <c r="N47">
        <v>87.18</v>
      </c>
      <c r="R47" s="31"/>
      <c r="S47" s="31"/>
    </row>
    <row r="48" spans="1:19" x14ac:dyDescent="0.2">
      <c r="A48" t="s">
        <v>74</v>
      </c>
      <c r="B48">
        <v>90</v>
      </c>
      <c r="F48" s="15"/>
      <c r="G48" s="15"/>
      <c r="M48" t="s">
        <v>250</v>
      </c>
      <c r="N48">
        <v>87.18</v>
      </c>
      <c r="R48" s="31"/>
      <c r="S48" s="31"/>
    </row>
    <row r="49" spans="1:14" x14ac:dyDescent="0.2">
      <c r="A49" t="s">
        <v>73</v>
      </c>
      <c r="B49">
        <v>150</v>
      </c>
      <c r="F49" s="15"/>
      <c r="G49" s="15"/>
      <c r="M49" t="s">
        <v>298</v>
      </c>
      <c r="N49">
        <v>87.18</v>
      </c>
    </row>
    <row r="50" spans="1:14" x14ac:dyDescent="0.2">
      <c r="A50" t="s">
        <v>80</v>
      </c>
      <c r="B50">
        <v>50</v>
      </c>
      <c r="F50" s="15"/>
      <c r="G50" s="15"/>
    </row>
    <row r="51" spans="1:14" x14ac:dyDescent="0.2">
      <c r="A51" t="s">
        <v>82</v>
      </c>
      <c r="B51">
        <v>20</v>
      </c>
      <c r="F51" s="5"/>
    </row>
    <row r="52" spans="1:14" x14ac:dyDescent="0.2">
      <c r="A52" t="s">
        <v>270</v>
      </c>
      <c r="B52">
        <v>17</v>
      </c>
    </row>
    <row r="53" spans="1:14" x14ac:dyDescent="0.2">
      <c r="A53" t="s">
        <v>290</v>
      </c>
      <c r="B53">
        <v>20.21</v>
      </c>
    </row>
    <row r="54" spans="1:14" x14ac:dyDescent="0.2">
      <c r="A54" s="40" t="s">
        <v>291</v>
      </c>
      <c r="B54">
        <v>65.73</v>
      </c>
      <c r="F54" s="18"/>
      <c r="G54" s="15"/>
      <c r="M54" t="s">
        <v>169</v>
      </c>
      <c r="N54">
        <f>SUM(N26:N49)</f>
        <v>1411.6100000000001</v>
      </c>
    </row>
    <row r="55" spans="1:14" x14ac:dyDescent="0.2">
      <c r="A55" t="s">
        <v>302</v>
      </c>
      <c r="B55">
        <v>45.7</v>
      </c>
    </row>
    <row r="56" spans="1:14" x14ac:dyDescent="0.2">
      <c r="A56" t="s">
        <v>307</v>
      </c>
      <c r="B56">
        <v>30</v>
      </c>
    </row>
    <row r="57" spans="1:14" x14ac:dyDescent="0.2">
      <c r="A57" t="s">
        <v>309</v>
      </c>
      <c r="B57">
        <v>31.54</v>
      </c>
      <c r="M57" t="s">
        <v>101</v>
      </c>
    </row>
    <row r="58" spans="1:14" x14ac:dyDescent="0.2">
      <c r="A58" t="s">
        <v>310</v>
      </c>
      <c r="B58">
        <v>35.61</v>
      </c>
      <c r="M58" s="16">
        <v>45226</v>
      </c>
      <c r="N58">
        <v>100</v>
      </c>
    </row>
    <row r="59" spans="1:14" x14ac:dyDescent="0.2">
      <c r="F59" s="5"/>
      <c r="M59" t="s">
        <v>170</v>
      </c>
      <c r="N59">
        <v>68.47</v>
      </c>
    </row>
    <row r="60" spans="1:14" x14ac:dyDescent="0.2">
      <c r="M60" t="s">
        <v>198</v>
      </c>
      <c r="N60">
        <v>150</v>
      </c>
    </row>
    <row r="61" spans="1:14" x14ac:dyDescent="0.2">
      <c r="A61" t="s">
        <v>14</v>
      </c>
      <c r="B61">
        <f>SUM(B47:B57)</f>
        <v>620.17999999999995</v>
      </c>
    </row>
    <row r="63" spans="1:14" x14ac:dyDescent="0.2">
      <c r="M63" t="s">
        <v>200</v>
      </c>
      <c r="N63">
        <v>100</v>
      </c>
    </row>
    <row r="64" spans="1:14" x14ac:dyDescent="0.2">
      <c r="M64" t="s">
        <v>200</v>
      </c>
      <c r="N64">
        <v>100</v>
      </c>
    </row>
    <row r="65" spans="13:19" x14ac:dyDescent="0.2">
      <c r="M65" t="s">
        <v>242</v>
      </c>
      <c r="N65">
        <v>199.75</v>
      </c>
    </row>
    <row r="66" spans="13:19" x14ac:dyDescent="0.2">
      <c r="M66" t="s">
        <v>243</v>
      </c>
      <c r="N66">
        <v>70</v>
      </c>
    </row>
    <row r="67" spans="13:19" x14ac:dyDescent="0.2">
      <c r="M67" t="s">
        <v>299</v>
      </c>
      <c r="N67">
        <v>100</v>
      </c>
    </row>
    <row r="68" spans="13:19" x14ac:dyDescent="0.2">
      <c r="M68" t="s">
        <v>300</v>
      </c>
      <c r="N68">
        <v>188.5</v>
      </c>
    </row>
    <row r="69" spans="13:19" x14ac:dyDescent="0.2">
      <c r="M69" t="s">
        <v>301</v>
      </c>
      <c r="N69">
        <v>46.68</v>
      </c>
      <c r="R69" s="36"/>
      <c r="S69" s="36"/>
    </row>
    <row r="70" spans="13:19" x14ac:dyDescent="0.2">
      <c r="M70" t="s">
        <v>305</v>
      </c>
      <c r="N70">
        <v>35</v>
      </c>
    </row>
    <row r="71" spans="13:19" x14ac:dyDescent="0.2">
      <c r="M71" t="s">
        <v>306</v>
      </c>
      <c r="N71">
        <v>100</v>
      </c>
    </row>
    <row r="76" spans="13:19" x14ac:dyDescent="0.2">
      <c r="M76" t="s">
        <v>102</v>
      </c>
      <c r="N76">
        <f>SUM(N58:N71)</f>
        <v>1258.4000000000001</v>
      </c>
      <c r="R76" s="36"/>
      <c r="S76" s="36"/>
    </row>
    <row r="79" spans="13:19" x14ac:dyDescent="0.2">
      <c r="R79" s="33"/>
      <c r="S79" s="33"/>
    </row>
    <row r="80" spans="13:19" x14ac:dyDescent="0.2">
      <c r="M80" s="27" t="s">
        <v>19</v>
      </c>
      <c r="N80" s="27">
        <f>N54-N76</f>
        <v>153.21000000000004</v>
      </c>
    </row>
    <row r="86" spans="22:23" x14ac:dyDescent="0.2">
      <c r="V86" t="s">
        <v>262</v>
      </c>
      <c r="W86">
        <f ca="1">SUM(W71:W87)</f>
        <v>588.28</v>
      </c>
    </row>
    <row r="87" spans="22:23" x14ac:dyDescent="0.2">
      <c r="V87" t="s">
        <v>263</v>
      </c>
      <c r="W87">
        <v>639.08000000000004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B3067-6F4E-7945-AC79-56931B2BB7F5}">
  <dimension ref="A1:W87"/>
  <sheetViews>
    <sheetView topLeftCell="A15" zoomScale="130" zoomScaleNormal="130" workbookViewId="0">
      <selection activeCell="B5" sqref="B5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30.1640625" customWidth="1"/>
    <col min="13" max="13" width="28.6640625" customWidth="1"/>
    <col min="18" max="18" width="31.33203125" customWidth="1"/>
    <col min="21" max="21" width="23" customWidth="1"/>
    <col min="22" max="22" width="27.6640625" customWidth="1"/>
  </cols>
  <sheetData>
    <row r="1" spans="1:14" x14ac:dyDescent="0.2">
      <c r="A1" s="5" t="s">
        <v>22</v>
      </c>
      <c r="B1">
        <v>2750</v>
      </c>
    </row>
    <row r="2" spans="1:14" x14ac:dyDescent="0.2">
      <c r="A2" t="s">
        <v>142</v>
      </c>
      <c r="J2" s="15" t="s">
        <v>97</v>
      </c>
      <c r="K2" s="15">
        <v>182.8</v>
      </c>
    </row>
    <row r="3" spans="1:14" x14ac:dyDescent="0.2">
      <c r="A3" t="s">
        <v>143</v>
      </c>
      <c r="B3">
        <v>87</v>
      </c>
      <c r="J3" s="15"/>
      <c r="K3" s="15"/>
    </row>
    <row r="4" spans="1:14" x14ac:dyDescent="0.2">
      <c r="A4" t="s">
        <v>79</v>
      </c>
      <c r="J4" s="15" t="s">
        <v>95</v>
      </c>
      <c r="K4" s="15">
        <v>89</v>
      </c>
    </row>
    <row r="5" spans="1:14" x14ac:dyDescent="0.2">
      <c r="A5" t="s">
        <v>23</v>
      </c>
      <c r="B5">
        <v>120</v>
      </c>
      <c r="J5" s="15" t="s">
        <v>122</v>
      </c>
      <c r="K5" s="15">
        <v>123.68</v>
      </c>
    </row>
    <row r="6" spans="1:14" x14ac:dyDescent="0.2">
      <c r="F6" t="s">
        <v>41</v>
      </c>
      <c r="H6" t="s">
        <v>42</v>
      </c>
      <c r="I6" t="s">
        <v>43</v>
      </c>
      <c r="J6" s="15" t="s">
        <v>108</v>
      </c>
      <c r="K6" s="15">
        <v>123.68</v>
      </c>
    </row>
    <row r="7" spans="1:14" x14ac:dyDescent="0.2">
      <c r="F7" s="13" t="s">
        <v>32</v>
      </c>
      <c r="G7" s="13">
        <v>1051</v>
      </c>
      <c r="H7" s="13">
        <v>1072</v>
      </c>
      <c r="I7" s="13">
        <f>H7-G7</f>
        <v>21</v>
      </c>
      <c r="J7" t="s">
        <v>115</v>
      </c>
      <c r="K7">
        <v>123.68</v>
      </c>
      <c r="M7" t="s">
        <v>134</v>
      </c>
    </row>
    <row r="8" spans="1:14" x14ac:dyDescent="0.2">
      <c r="A8" s="5" t="s">
        <v>24</v>
      </c>
      <c r="B8">
        <f>SUM(B1:B6)</f>
        <v>2957</v>
      </c>
      <c r="F8" t="s">
        <v>44</v>
      </c>
      <c r="G8" t="s">
        <v>52</v>
      </c>
      <c r="J8" t="s">
        <v>123</v>
      </c>
      <c r="K8">
        <v>176.94</v>
      </c>
      <c r="M8" t="s">
        <v>135</v>
      </c>
      <c r="N8">
        <v>221.04</v>
      </c>
    </row>
    <row r="9" spans="1:14" x14ac:dyDescent="0.2">
      <c r="J9" t="s">
        <v>124</v>
      </c>
      <c r="K9">
        <v>58.26</v>
      </c>
      <c r="M9" t="s">
        <v>136</v>
      </c>
      <c r="N9">
        <v>112.18</v>
      </c>
    </row>
    <row r="10" spans="1:14" x14ac:dyDescent="0.2">
      <c r="A10" s="5" t="s">
        <v>20</v>
      </c>
      <c r="J10" s="22" t="s">
        <v>100</v>
      </c>
      <c r="K10" s="22">
        <f>SUM(K2:K9)</f>
        <v>878.04000000000019</v>
      </c>
      <c r="M10" t="s">
        <v>137</v>
      </c>
      <c r="N10">
        <v>68.459999999999994</v>
      </c>
    </row>
    <row r="11" spans="1:14" x14ac:dyDescent="0.2">
      <c r="A11" t="s">
        <v>69</v>
      </c>
      <c r="B11">
        <v>100</v>
      </c>
      <c r="C11" t="s">
        <v>28</v>
      </c>
    </row>
    <row r="12" spans="1:14" x14ac:dyDescent="0.2">
      <c r="A12" t="s">
        <v>35</v>
      </c>
      <c r="B12">
        <v>110</v>
      </c>
      <c r="C12" t="s">
        <v>28</v>
      </c>
      <c r="J12" s="5" t="s">
        <v>101</v>
      </c>
      <c r="M12" t="s">
        <v>100</v>
      </c>
      <c r="N12">
        <f>SUM(N8:N11)</f>
        <v>401.68</v>
      </c>
    </row>
    <row r="13" spans="1:14" ht="14.25" customHeight="1" x14ac:dyDescent="0.2">
      <c r="A13" t="s">
        <v>40</v>
      </c>
      <c r="B13">
        <v>410</v>
      </c>
      <c r="C13" t="s">
        <v>28</v>
      </c>
      <c r="J13" s="16">
        <v>45097</v>
      </c>
      <c r="K13">
        <v>100</v>
      </c>
    </row>
    <row r="14" spans="1:14" ht="14.25" customHeight="1" x14ac:dyDescent="0.2">
      <c r="A14" t="s">
        <v>76</v>
      </c>
      <c r="B14">
        <v>377</v>
      </c>
      <c r="C14" t="s">
        <v>28</v>
      </c>
      <c r="J14" s="16">
        <v>45094</v>
      </c>
      <c r="K14">
        <v>200</v>
      </c>
    </row>
    <row r="15" spans="1:14" x14ac:dyDescent="0.2">
      <c r="A15" t="s">
        <v>18</v>
      </c>
      <c r="B15">
        <v>18</v>
      </c>
      <c r="J15" t="s">
        <v>120</v>
      </c>
      <c r="K15">
        <v>7</v>
      </c>
      <c r="M15" t="s">
        <v>101</v>
      </c>
    </row>
    <row r="16" spans="1:14" x14ac:dyDescent="0.2">
      <c r="A16" t="s">
        <v>25</v>
      </c>
      <c r="B16">
        <v>33</v>
      </c>
      <c r="C16" t="s">
        <v>28</v>
      </c>
      <c r="F16" t="s">
        <v>46</v>
      </c>
      <c r="J16" t="s">
        <v>125</v>
      </c>
      <c r="K16">
        <v>50</v>
      </c>
      <c r="L16" s="1"/>
      <c r="M16" t="s">
        <v>138</v>
      </c>
      <c r="N16">
        <f>90.2+55</f>
        <v>145.19999999999999</v>
      </c>
    </row>
    <row r="17" spans="1:19" x14ac:dyDescent="0.2">
      <c r="A17" t="s">
        <v>26</v>
      </c>
      <c r="B17">
        <v>22</v>
      </c>
      <c r="C17" t="s">
        <v>28</v>
      </c>
      <c r="F17" t="s">
        <v>41</v>
      </c>
      <c r="H17" t="s">
        <v>48</v>
      </c>
      <c r="J17" t="s">
        <v>133</v>
      </c>
      <c r="K17">
        <v>300</v>
      </c>
      <c r="L17" s="1"/>
      <c r="M17" t="s">
        <v>139</v>
      </c>
      <c r="N17">
        <v>60</v>
      </c>
    </row>
    <row r="18" spans="1:19" x14ac:dyDescent="0.2">
      <c r="A18" t="s">
        <v>27</v>
      </c>
      <c r="B18">
        <v>200</v>
      </c>
      <c r="F18" s="12" t="s">
        <v>47</v>
      </c>
      <c r="G18" s="12">
        <v>3000</v>
      </c>
      <c r="H18" s="12">
        <v>184.2</v>
      </c>
      <c r="I18" s="12">
        <f>H18+G18</f>
        <v>3184.2</v>
      </c>
      <c r="J18" s="3" t="s">
        <v>102</v>
      </c>
      <c r="K18" s="3">
        <f>SUM(K13:K17)</f>
        <v>657</v>
      </c>
    </row>
    <row r="19" spans="1:19" x14ac:dyDescent="0.2">
      <c r="A19" t="s">
        <v>31</v>
      </c>
      <c r="B19">
        <v>200</v>
      </c>
      <c r="F19" t="s">
        <v>44</v>
      </c>
      <c r="G19" t="s">
        <v>45</v>
      </c>
      <c r="J19" s="23" t="s">
        <v>19</v>
      </c>
      <c r="K19" s="23">
        <f>K10-K18</f>
        <v>221.04000000000019</v>
      </c>
      <c r="L19" s="1"/>
      <c r="M19" t="s">
        <v>102</v>
      </c>
      <c r="N19">
        <f>SUM(N16:N18)</f>
        <v>205.2</v>
      </c>
    </row>
    <row r="20" spans="1:19" x14ac:dyDescent="0.2">
      <c r="A20" t="s">
        <v>29</v>
      </c>
      <c r="H20" s="5"/>
      <c r="L20" s="1"/>
    </row>
    <row r="21" spans="1:19" x14ac:dyDescent="0.2">
      <c r="A21" t="s">
        <v>30</v>
      </c>
      <c r="B21">
        <v>0</v>
      </c>
      <c r="F21" s="5" t="s">
        <v>49</v>
      </c>
      <c r="L21" s="1"/>
    </row>
    <row r="22" spans="1:19" x14ac:dyDescent="0.2">
      <c r="A22" t="s">
        <v>57</v>
      </c>
      <c r="F22" s="7">
        <v>44746</v>
      </c>
      <c r="G22">
        <v>1066.5999999999999</v>
      </c>
      <c r="L22" s="1"/>
      <c r="M22" s="3" t="s">
        <v>140</v>
      </c>
      <c r="N22" s="3">
        <f>N12-N19</f>
        <v>196.48000000000002</v>
      </c>
    </row>
    <row r="23" spans="1:19" x14ac:dyDescent="0.2">
      <c r="A23" t="s">
        <v>3</v>
      </c>
      <c r="B23">
        <v>50</v>
      </c>
      <c r="C23" t="s">
        <v>28</v>
      </c>
      <c r="L23" s="1"/>
    </row>
    <row r="24" spans="1:19" x14ac:dyDescent="0.2">
      <c r="A24" t="s">
        <v>4</v>
      </c>
      <c r="B24">
        <v>20</v>
      </c>
      <c r="C24" t="s">
        <v>28</v>
      </c>
    </row>
    <row r="25" spans="1:19" x14ac:dyDescent="0.2">
      <c r="A25" t="s">
        <v>231</v>
      </c>
      <c r="B25">
        <v>20</v>
      </c>
      <c r="C25" t="s">
        <v>28</v>
      </c>
      <c r="M25" s="26" t="s">
        <v>167</v>
      </c>
    </row>
    <row r="26" spans="1:19" ht="14.25" customHeight="1" x14ac:dyDescent="0.2">
      <c r="F26" t="s">
        <v>51</v>
      </c>
      <c r="G26">
        <f>SUM(G22:G25)</f>
        <v>1066.5999999999999</v>
      </c>
      <c r="M26" t="s">
        <v>163</v>
      </c>
      <c r="N26">
        <v>196.48</v>
      </c>
    </row>
    <row r="27" spans="1:19" ht="14.25" customHeight="1" x14ac:dyDescent="0.2">
      <c r="F27" s="5"/>
      <c r="H27" s="7"/>
      <c r="M27" s="34" t="s">
        <v>0</v>
      </c>
      <c r="N27" s="27"/>
      <c r="R27" t="s">
        <v>201</v>
      </c>
    </row>
    <row r="28" spans="1:19" ht="14.25" customHeight="1" x14ac:dyDescent="0.2">
      <c r="H28" s="7"/>
      <c r="M28" t="s">
        <v>166</v>
      </c>
      <c r="N28">
        <v>68.47</v>
      </c>
      <c r="R28" t="s">
        <v>135</v>
      </c>
      <c r="S28">
        <f>N80</f>
        <v>120.37000000000012</v>
      </c>
    </row>
    <row r="29" spans="1:19" ht="14.25" customHeight="1" x14ac:dyDescent="0.2">
      <c r="F29" s="5" t="s">
        <v>50</v>
      </c>
      <c r="G29">
        <f>I18-G26</f>
        <v>2117.6</v>
      </c>
      <c r="H29" s="7"/>
      <c r="M29" t="s">
        <v>168</v>
      </c>
      <c r="N29">
        <v>68.47</v>
      </c>
      <c r="R29" t="s">
        <v>202</v>
      </c>
      <c r="S29">
        <v>72</v>
      </c>
    </row>
    <row r="30" spans="1:19" ht="14.25" customHeight="1" x14ac:dyDescent="0.2">
      <c r="F30" s="5"/>
      <c r="H30" s="7"/>
      <c r="M30" t="s">
        <v>196</v>
      </c>
      <c r="N30">
        <v>68.47</v>
      </c>
      <c r="R30" t="s">
        <v>203</v>
      </c>
      <c r="S30">
        <v>261.54000000000002</v>
      </c>
    </row>
    <row r="31" spans="1:19" ht="14.25" customHeight="1" x14ac:dyDescent="0.2">
      <c r="F31" s="5"/>
      <c r="H31" s="7"/>
      <c r="M31" t="s">
        <v>210</v>
      </c>
      <c r="N31">
        <v>36</v>
      </c>
    </row>
    <row r="32" spans="1:19" ht="14.25" customHeight="1" x14ac:dyDescent="0.2">
      <c r="F32" s="5"/>
      <c r="H32" s="7"/>
      <c r="M32" t="s">
        <v>209</v>
      </c>
      <c r="N32">
        <v>36</v>
      </c>
      <c r="R32" t="s">
        <v>204</v>
      </c>
    </row>
    <row r="33" spans="1:19" ht="14.25" customHeight="1" x14ac:dyDescent="0.2">
      <c r="F33" s="15"/>
      <c r="G33" s="21"/>
      <c r="H33" s="7"/>
      <c r="K33" s="24"/>
      <c r="M33" t="s">
        <v>211</v>
      </c>
      <c r="N33">
        <v>87.16</v>
      </c>
    </row>
    <row r="34" spans="1:19" x14ac:dyDescent="0.2">
      <c r="A34" s="5" t="s">
        <v>21</v>
      </c>
      <c r="B34" s="5">
        <f>SUM(B11:B30)</f>
        <v>1560</v>
      </c>
      <c r="F34" s="15"/>
      <c r="G34" s="15"/>
      <c r="K34" s="25"/>
      <c r="L34" s="11"/>
      <c r="M34" t="s">
        <v>212</v>
      </c>
      <c r="N34">
        <v>30</v>
      </c>
    </row>
    <row r="35" spans="1:19" x14ac:dyDescent="0.2">
      <c r="F35" s="15"/>
      <c r="G35" s="15"/>
      <c r="J35" s="17"/>
      <c r="K35" s="25"/>
      <c r="L35" s="11"/>
      <c r="M35" t="s">
        <v>295</v>
      </c>
      <c r="N35">
        <v>36</v>
      </c>
    </row>
    <row r="36" spans="1:19" x14ac:dyDescent="0.2">
      <c r="A36" s="5" t="s">
        <v>19</v>
      </c>
      <c r="B36" s="5">
        <f>B8-B34</f>
        <v>1397</v>
      </c>
      <c r="F36" s="15"/>
      <c r="G36" s="15"/>
      <c r="J36" s="17"/>
      <c r="K36" s="25"/>
      <c r="L36" s="11"/>
      <c r="M36" t="s">
        <v>297</v>
      </c>
      <c r="N36">
        <v>87.16</v>
      </c>
    </row>
    <row r="37" spans="1:19" x14ac:dyDescent="0.2">
      <c r="F37" s="15"/>
      <c r="G37" s="15"/>
      <c r="J37" s="18"/>
      <c r="K37" s="24"/>
      <c r="M37" t="s">
        <v>296</v>
      </c>
      <c r="N37">
        <v>87.16</v>
      </c>
    </row>
    <row r="38" spans="1:19" x14ac:dyDescent="0.2">
      <c r="F38" s="15"/>
      <c r="G38" s="15"/>
      <c r="J38" s="5"/>
      <c r="M38" t="s">
        <v>304</v>
      </c>
      <c r="N38">
        <v>87.16</v>
      </c>
    </row>
    <row r="39" spans="1:19" x14ac:dyDescent="0.2">
      <c r="F39" s="15"/>
      <c r="G39" s="15"/>
      <c r="K39" s="1"/>
      <c r="M39" t="s">
        <v>312</v>
      </c>
      <c r="N39">
        <v>87.16</v>
      </c>
      <c r="R39" s="3"/>
    </row>
    <row r="40" spans="1:19" x14ac:dyDescent="0.2">
      <c r="A40" s="6"/>
      <c r="F40" s="15"/>
      <c r="G40" s="15"/>
    </row>
    <row r="41" spans="1:19" x14ac:dyDescent="0.2">
      <c r="F41" s="15"/>
      <c r="G41" s="15"/>
      <c r="K41" s="1"/>
    </row>
    <row r="42" spans="1:19" x14ac:dyDescent="0.2">
      <c r="F42" s="15"/>
      <c r="G42" s="15"/>
    </row>
    <row r="43" spans="1:19" x14ac:dyDescent="0.2">
      <c r="A43" t="s">
        <v>38</v>
      </c>
      <c r="B43">
        <v>180</v>
      </c>
      <c r="F43" s="15"/>
      <c r="G43" s="15"/>
      <c r="M43" s="34" t="s">
        <v>57</v>
      </c>
      <c r="N43" s="27"/>
    </row>
    <row r="44" spans="1:19" x14ac:dyDescent="0.2">
      <c r="F44" s="15"/>
      <c r="G44" s="15"/>
      <c r="M44" t="s">
        <v>164</v>
      </c>
      <c r="N44">
        <v>87.18</v>
      </c>
    </row>
    <row r="45" spans="1:19" x14ac:dyDescent="0.2">
      <c r="F45" s="17"/>
      <c r="G45" s="17"/>
      <c r="M45" t="s">
        <v>165</v>
      </c>
      <c r="N45">
        <v>87.18</v>
      </c>
      <c r="R45" s="31"/>
      <c r="S45" s="31"/>
    </row>
    <row r="46" spans="1:19" x14ac:dyDescent="0.2">
      <c r="A46" t="s">
        <v>66</v>
      </c>
      <c r="F46" s="17"/>
      <c r="G46" s="17"/>
      <c r="M46" t="s">
        <v>197</v>
      </c>
      <c r="N46">
        <v>87.18</v>
      </c>
      <c r="R46" s="31"/>
      <c r="S46" s="31"/>
    </row>
    <row r="47" spans="1:19" x14ac:dyDescent="0.2">
      <c r="A47" t="s">
        <v>65</v>
      </c>
      <c r="B47">
        <v>100</v>
      </c>
      <c r="F47" s="15"/>
      <c r="G47" s="15"/>
      <c r="M47" t="s">
        <v>208</v>
      </c>
      <c r="N47">
        <v>87.18</v>
      </c>
      <c r="R47" s="31"/>
      <c r="S47" s="31"/>
    </row>
    <row r="48" spans="1:19" x14ac:dyDescent="0.2">
      <c r="A48" t="s">
        <v>74</v>
      </c>
      <c r="B48">
        <v>90</v>
      </c>
      <c r="F48" s="15"/>
      <c r="G48" s="15"/>
      <c r="M48" t="s">
        <v>250</v>
      </c>
      <c r="N48">
        <v>87.18</v>
      </c>
      <c r="R48" s="31"/>
      <c r="S48" s="31"/>
    </row>
    <row r="49" spans="1:14" x14ac:dyDescent="0.2">
      <c r="A49" t="s">
        <v>73</v>
      </c>
      <c r="B49">
        <v>150</v>
      </c>
      <c r="F49" s="15"/>
      <c r="G49" s="15"/>
      <c r="M49" t="s">
        <v>298</v>
      </c>
      <c r="N49">
        <v>87.18</v>
      </c>
    </row>
    <row r="50" spans="1:14" x14ac:dyDescent="0.2">
      <c r="A50" t="s">
        <v>80</v>
      </c>
      <c r="B50">
        <v>50</v>
      </c>
      <c r="F50" s="15"/>
      <c r="G50" s="15"/>
    </row>
    <row r="51" spans="1:14" x14ac:dyDescent="0.2">
      <c r="A51" t="s">
        <v>82</v>
      </c>
      <c r="B51">
        <v>20</v>
      </c>
      <c r="F51" s="5"/>
    </row>
    <row r="52" spans="1:14" x14ac:dyDescent="0.2">
      <c r="A52" t="s">
        <v>270</v>
      </c>
      <c r="B52">
        <v>17</v>
      </c>
    </row>
    <row r="53" spans="1:14" x14ac:dyDescent="0.2">
      <c r="A53" t="s">
        <v>290</v>
      </c>
      <c r="B53">
        <v>20.21</v>
      </c>
    </row>
    <row r="54" spans="1:14" x14ac:dyDescent="0.2">
      <c r="A54" s="40" t="s">
        <v>291</v>
      </c>
      <c r="B54">
        <v>65.73</v>
      </c>
      <c r="F54" s="18"/>
      <c r="G54" s="15"/>
      <c r="M54" t="s">
        <v>169</v>
      </c>
      <c r="N54">
        <f>SUM(N26:N49)</f>
        <v>1498.7700000000002</v>
      </c>
    </row>
    <row r="55" spans="1:14" x14ac:dyDescent="0.2">
      <c r="A55" t="s">
        <v>302</v>
      </c>
      <c r="B55">
        <v>45.7</v>
      </c>
    </row>
    <row r="56" spans="1:14" x14ac:dyDescent="0.2">
      <c r="A56" t="s">
        <v>307</v>
      </c>
      <c r="B56">
        <v>30</v>
      </c>
    </row>
    <row r="57" spans="1:14" x14ac:dyDescent="0.2">
      <c r="A57" t="s">
        <v>309</v>
      </c>
      <c r="B57">
        <v>31.54</v>
      </c>
      <c r="M57" t="s">
        <v>101</v>
      </c>
    </row>
    <row r="58" spans="1:14" x14ac:dyDescent="0.2">
      <c r="A58" t="s">
        <v>310</v>
      </c>
      <c r="B58">
        <v>35.61</v>
      </c>
      <c r="M58" s="16">
        <v>45226</v>
      </c>
      <c r="N58">
        <v>100</v>
      </c>
    </row>
    <row r="59" spans="1:14" x14ac:dyDescent="0.2">
      <c r="F59" s="5"/>
      <c r="M59" t="s">
        <v>170</v>
      </c>
      <c r="N59">
        <v>68.47</v>
      </c>
    </row>
    <row r="60" spans="1:14" x14ac:dyDescent="0.2">
      <c r="M60" t="s">
        <v>198</v>
      </c>
      <c r="N60">
        <v>150</v>
      </c>
    </row>
    <row r="61" spans="1:14" x14ac:dyDescent="0.2">
      <c r="A61" t="s">
        <v>14</v>
      </c>
      <c r="B61">
        <f>SUM(B47:B57)</f>
        <v>620.17999999999995</v>
      </c>
    </row>
    <row r="63" spans="1:14" x14ac:dyDescent="0.2">
      <c r="M63" t="s">
        <v>200</v>
      </c>
      <c r="N63">
        <v>100</v>
      </c>
    </row>
    <row r="64" spans="1:14" x14ac:dyDescent="0.2">
      <c r="M64" t="s">
        <v>200</v>
      </c>
      <c r="N64">
        <v>100</v>
      </c>
    </row>
    <row r="65" spans="13:19" x14ac:dyDescent="0.2">
      <c r="M65" t="s">
        <v>242</v>
      </c>
      <c r="N65">
        <v>199.75</v>
      </c>
    </row>
    <row r="66" spans="13:19" x14ac:dyDescent="0.2">
      <c r="M66" t="s">
        <v>243</v>
      </c>
      <c r="N66">
        <v>70</v>
      </c>
    </row>
    <row r="67" spans="13:19" x14ac:dyDescent="0.2">
      <c r="M67" t="s">
        <v>299</v>
      </c>
      <c r="N67">
        <v>100</v>
      </c>
    </row>
    <row r="68" spans="13:19" x14ac:dyDescent="0.2">
      <c r="M68" t="s">
        <v>300</v>
      </c>
      <c r="N68">
        <v>188.5</v>
      </c>
    </row>
    <row r="69" spans="13:19" x14ac:dyDescent="0.2">
      <c r="M69" t="s">
        <v>301</v>
      </c>
      <c r="N69">
        <v>46.68</v>
      </c>
      <c r="R69" s="36"/>
      <c r="S69" s="36"/>
    </row>
    <row r="70" spans="13:19" x14ac:dyDescent="0.2">
      <c r="M70" t="s">
        <v>305</v>
      </c>
      <c r="N70">
        <v>35</v>
      </c>
    </row>
    <row r="71" spans="13:19" x14ac:dyDescent="0.2">
      <c r="M71" t="s">
        <v>306</v>
      </c>
      <c r="N71">
        <v>100</v>
      </c>
    </row>
    <row r="72" spans="13:19" x14ac:dyDescent="0.2">
      <c r="M72" t="s">
        <v>313</v>
      </c>
      <c r="N72">
        <v>120</v>
      </c>
    </row>
    <row r="76" spans="13:19" x14ac:dyDescent="0.2">
      <c r="M76" t="s">
        <v>102</v>
      </c>
      <c r="N76">
        <f>SUM(N58:N72)</f>
        <v>1378.4</v>
      </c>
      <c r="R76" s="36"/>
      <c r="S76" s="36"/>
    </row>
    <row r="79" spans="13:19" x14ac:dyDescent="0.2">
      <c r="R79" s="33"/>
      <c r="S79" s="33"/>
    </row>
    <row r="80" spans="13:19" x14ac:dyDescent="0.2">
      <c r="M80" s="27" t="s">
        <v>19</v>
      </c>
      <c r="N80" s="27">
        <f>N54-N76</f>
        <v>120.37000000000012</v>
      </c>
    </row>
    <row r="86" spans="22:23" x14ac:dyDescent="0.2">
      <c r="V86" t="s">
        <v>262</v>
      </c>
      <c r="W86">
        <f ca="1">SUM(W71:W87)</f>
        <v>588.28</v>
      </c>
    </row>
    <row r="87" spans="22:23" x14ac:dyDescent="0.2">
      <c r="V87" t="s">
        <v>263</v>
      </c>
      <c r="W87">
        <v>639.08000000000004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E19A3-202E-4E47-8126-95A83626F642}">
  <dimension ref="A1:M75"/>
  <sheetViews>
    <sheetView topLeftCell="Q54" zoomScale="120" zoomScaleNormal="120" workbookViewId="0">
      <selection activeCell="G72" sqref="G72"/>
    </sheetView>
  </sheetViews>
  <sheetFormatPr baseColWidth="10" defaultRowHeight="15" x14ac:dyDescent="0.2"/>
  <cols>
    <col min="1" max="1" width="29.5" customWidth="1"/>
    <col min="7" max="7" width="26.1640625" customWidth="1"/>
    <col min="8" max="8" width="19.83203125" customWidth="1"/>
    <col min="10" max="10" width="15.6640625" bestFit="1" customWidth="1"/>
  </cols>
  <sheetData>
    <row r="1" spans="1:11" x14ac:dyDescent="0.2">
      <c r="A1" s="42" t="s">
        <v>171</v>
      </c>
      <c r="B1" s="42"/>
      <c r="C1" s="28"/>
    </row>
    <row r="2" spans="1:11" x14ac:dyDescent="0.2">
      <c r="A2" t="s">
        <v>172</v>
      </c>
      <c r="B2" t="s">
        <v>173</v>
      </c>
      <c r="E2" t="s">
        <v>174</v>
      </c>
      <c r="F2">
        <v>100</v>
      </c>
    </row>
    <row r="3" spans="1:11" x14ac:dyDescent="0.2">
      <c r="F3">
        <v>350</v>
      </c>
      <c r="J3" t="s">
        <v>172</v>
      </c>
      <c r="K3" t="s">
        <v>173</v>
      </c>
    </row>
    <row r="4" spans="1:11" x14ac:dyDescent="0.2">
      <c r="F4">
        <v>70</v>
      </c>
      <c r="J4" t="s">
        <v>175</v>
      </c>
      <c r="K4">
        <v>4.5</v>
      </c>
    </row>
    <row r="5" spans="1:11" x14ac:dyDescent="0.2">
      <c r="F5">
        <v>70</v>
      </c>
      <c r="J5" t="s">
        <v>176</v>
      </c>
      <c r="K5">
        <v>14</v>
      </c>
    </row>
    <row r="6" spans="1:11" x14ac:dyDescent="0.2">
      <c r="A6" t="s">
        <v>36</v>
      </c>
      <c r="B6">
        <v>40</v>
      </c>
      <c r="F6">
        <v>100</v>
      </c>
      <c r="J6" t="s">
        <v>36</v>
      </c>
      <c r="K6">
        <v>40</v>
      </c>
    </row>
    <row r="7" spans="1:11" x14ac:dyDescent="0.2">
      <c r="A7" t="s">
        <v>177</v>
      </c>
      <c r="B7">
        <v>80</v>
      </c>
      <c r="F7">
        <v>70</v>
      </c>
      <c r="J7" t="s">
        <v>178</v>
      </c>
      <c r="K7">
        <v>20</v>
      </c>
    </row>
    <row r="8" spans="1:11" x14ac:dyDescent="0.2">
      <c r="A8" t="s">
        <v>179</v>
      </c>
      <c r="B8">
        <v>480</v>
      </c>
      <c r="F8">
        <v>50</v>
      </c>
      <c r="J8" t="s">
        <v>177</v>
      </c>
      <c r="K8">
        <v>80</v>
      </c>
    </row>
    <row r="9" spans="1:11" x14ac:dyDescent="0.2">
      <c r="A9" t="s">
        <v>180</v>
      </c>
      <c r="B9">
        <v>20</v>
      </c>
      <c r="E9" s="29" t="s">
        <v>181</v>
      </c>
      <c r="F9">
        <f>SUM(F2:F8)</f>
        <v>810</v>
      </c>
      <c r="J9" t="s">
        <v>179</v>
      </c>
      <c r="K9">
        <v>480</v>
      </c>
    </row>
    <row r="10" spans="1:11" x14ac:dyDescent="0.2">
      <c r="A10" t="s">
        <v>182</v>
      </c>
      <c r="B10">
        <v>20</v>
      </c>
      <c r="J10" t="s">
        <v>180</v>
      </c>
      <c r="K10">
        <v>20</v>
      </c>
    </row>
    <row r="11" spans="1:11" x14ac:dyDescent="0.2">
      <c r="A11" t="s">
        <v>183</v>
      </c>
      <c r="B11">
        <v>60</v>
      </c>
      <c r="J11" t="s">
        <v>182</v>
      </c>
      <c r="K11">
        <v>20</v>
      </c>
    </row>
    <row r="12" spans="1:11" x14ac:dyDescent="0.2">
      <c r="A12" s="32" t="s">
        <v>190</v>
      </c>
      <c r="B12" s="31">
        <f>SUM(B6:B11)</f>
        <v>700</v>
      </c>
      <c r="J12" t="s">
        <v>184</v>
      </c>
      <c r="K12">
        <v>10</v>
      </c>
    </row>
    <row r="13" spans="1:11" x14ac:dyDescent="0.2">
      <c r="J13" s="30" t="s">
        <v>185</v>
      </c>
      <c r="K13">
        <v>50</v>
      </c>
    </row>
    <row r="14" spans="1:11" x14ac:dyDescent="0.2">
      <c r="A14" s="31" t="s">
        <v>191</v>
      </c>
      <c r="E14" s="26"/>
      <c r="J14" t="s">
        <v>187</v>
      </c>
      <c r="K14">
        <v>11</v>
      </c>
    </row>
    <row r="15" spans="1:11" x14ac:dyDescent="0.2">
      <c r="A15" t="s">
        <v>79</v>
      </c>
      <c r="B15">
        <v>200</v>
      </c>
    </row>
    <row r="17" spans="1:13" x14ac:dyDescent="0.2">
      <c r="A17" s="33" t="s">
        <v>100</v>
      </c>
      <c r="B17" s="33">
        <f>B12-B15</f>
        <v>500</v>
      </c>
    </row>
    <row r="20" spans="1:13" x14ac:dyDescent="0.2">
      <c r="A20" t="s">
        <v>186</v>
      </c>
      <c r="B20">
        <v>4</v>
      </c>
    </row>
    <row r="22" spans="1:13" x14ac:dyDescent="0.2">
      <c r="A22" s="3" t="s">
        <v>188</v>
      </c>
      <c r="B22" s="3">
        <f>B17/B20</f>
        <v>125</v>
      </c>
    </row>
    <row r="23" spans="1:13" x14ac:dyDescent="0.2">
      <c r="K23">
        <f>SUM(K4:K22)</f>
        <v>749.5</v>
      </c>
      <c r="M23">
        <f>K23/5</f>
        <v>149.9</v>
      </c>
    </row>
    <row r="26" spans="1:13" x14ac:dyDescent="0.2">
      <c r="A26" t="s">
        <v>101</v>
      </c>
      <c r="J26" s="3" t="s">
        <v>189</v>
      </c>
      <c r="K26" s="3">
        <f>F9-K23</f>
        <v>60.5</v>
      </c>
    </row>
    <row r="27" spans="1:13" x14ac:dyDescent="0.2">
      <c r="A27" t="s">
        <v>103</v>
      </c>
      <c r="B27">
        <v>100</v>
      </c>
    </row>
    <row r="28" spans="1:13" x14ac:dyDescent="0.2">
      <c r="A28" t="s">
        <v>213</v>
      </c>
      <c r="B28">
        <v>125</v>
      </c>
    </row>
    <row r="29" spans="1:13" x14ac:dyDescent="0.2">
      <c r="A29" t="s">
        <v>214</v>
      </c>
      <c r="B29">
        <v>54.79</v>
      </c>
    </row>
    <row r="30" spans="1:13" x14ac:dyDescent="0.2">
      <c r="G30" t="s">
        <v>235</v>
      </c>
    </row>
    <row r="31" spans="1:13" x14ac:dyDescent="0.2">
      <c r="A31" s="3" t="s">
        <v>101</v>
      </c>
      <c r="B31" s="3">
        <f>SUM(B27:B30)</f>
        <v>279.79000000000002</v>
      </c>
      <c r="C31" s="3"/>
    </row>
    <row r="32" spans="1:13" x14ac:dyDescent="0.2">
      <c r="G32" t="s">
        <v>236</v>
      </c>
      <c r="H32">
        <v>547.88</v>
      </c>
      <c r="I32" t="s">
        <v>237</v>
      </c>
    </row>
    <row r="34" spans="1:9" x14ac:dyDescent="0.2">
      <c r="A34" s="35" t="s">
        <v>215</v>
      </c>
      <c r="B34" s="35">
        <f>B17-B31</f>
        <v>220.20999999999998</v>
      </c>
      <c r="G34" t="s">
        <v>238</v>
      </c>
    </row>
    <row r="36" spans="1:9" x14ac:dyDescent="0.2">
      <c r="G36" t="s">
        <v>239</v>
      </c>
      <c r="H36">
        <f>B34</f>
        <v>220.20999999999998</v>
      </c>
    </row>
    <row r="37" spans="1:9" x14ac:dyDescent="0.2">
      <c r="A37" s="3" t="s">
        <v>219</v>
      </c>
      <c r="G37" t="s">
        <v>240</v>
      </c>
      <c r="H37">
        <v>45</v>
      </c>
    </row>
    <row r="38" spans="1:9" x14ac:dyDescent="0.2">
      <c r="A38" t="s">
        <v>217</v>
      </c>
      <c r="B38">
        <v>15</v>
      </c>
    </row>
    <row r="39" spans="1:9" x14ac:dyDescent="0.2">
      <c r="A39" t="s">
        <v>218</v>
      </c>
      <c r="B39">
        <v>30</v>
      </c>
    </row>
    <row r="41" spans="1:9" x14ac:dyDescent="0.2">
      <c r="G41" t="s">
        <v>190</v>
      </c>
      <c r="H41">
        <f>SUM(H36:H40)</f>
        <v>265.20999999999998</v>
      </c>
    </row>
    <row r="44" spans="1:9" x14ac:dyDescent="0.2">
      <c r="A44" t="s">
        <v>190</v>
      </c>
      <c r="B44">
        <f>SUM(B38:B43)</f>
        <v>45</v>
      </c>
      <c r="G44" s="3" t="s">
        <v>19</v>
      </c>
      <c r="H44" s="3">
        <f>H32-H41</f>
        <v>282.67</v>
      </c>
      <c r="I44" t="s">
        <v>247</v>
      </c>
    </row>
    <row r="46" spans="1:9" x14ac:dyDescent="0.2">
      <c r="G46" t="s">
        <v>22</v>
      </c>
    </row>
    <row r="47" spans="1:9" x14ac:dyDescent="0.2">
      <c r="B47">
        <f>B44+B34</f>
        <v>265.20999999999998</v>
      </c>
      <c r="G47" t="s">
        <v>249</v>
      </c>
      <c r="H47">
        <v>54.83</v>
      </c>
    </row>
    <row r="48" spans="1:9" x14ac:dyDescent="0.2">
      <c r="G48" t="s">
        <v>289</v>
      </c>
      <c r="H48">
        <v>36.869999999999997</v>
      </c>
    </row>
    <row r="49" spans="7:10" x14ac:dyDescent="0.2">
      <c r="G49" t="s">
        <v>311</v>
      </c>
      <c r="H49">
        <v>30</v>
      </c>
    </row>
    <row r="50" spans="7:10" x14ac:dyDescent="0.2">
      <c r="G50" t="s">
        <v>321</v>
      </c>
      <c r="H50">
        <v>56.5</v>
      </c>
    </row>
    <row r="51" spans="7:10" x14ac:dyDescent="0.2">
      <c r="G51" t="s">
        <v>331</v>
      </c>
      <c r="H51">
        <v>33.18</v>
      </c>
    </row>
    <row r="56" spans="7:10" x14ac:dyDescent="0.2">
      <c r="G56" t="s">
        <v>24</v>
      </c>
      <c r="H56">
        <f>SUM(H44:H51)</f>
        <v>494.05</v>
      </c>
      <c r="J56">
        <f>H47-H60</f>
        <v>23.869999999999997</v>
      </c>
    </row>
    <row r="59" spans="7:10" x14ac:dyDescent="0.2">
      <c r="G59" t="s">
        <v>226</v>
      </c>
    </row>
    <row r="60" spans="7:10" x14ac:dyDescent="0.2">
      <c r="G60" t="s">
        <v>248</v>
      </c>
      <c r="H60">
        <v>30.96</v>
      </c>
    </row>
    <row r="61" spans="7:10" x14ac:dyDescent="0.2">
      <c r="G61" t="s">
        <v>287</v>
      </c>
      <c r="H61">
        <v>17.38</v>
      </c>
    </row>
    <row r="62" spans="7:10" x14ac:dyDescent="0.2">
      <c r="G62" t="s">
        <v>288</v>
      </c>
      <c r="H62">
        <v>20.21</v>
      </c>
    </row>
    <row r="63" spans="7:10" x14ac:dyDescent="0.2">
      <c r="G63" t="s">
        <v>292</v>
      </c>
      <c r="H63">
        <v>65.73</v>
      </c>
    </row>
    <row r="64" spans="7:10" x14ac:dyDescent="0.2">
      <c r="G64" t="s">
        <v>303</v>
      </c>
      <c r="H64">
        <v>45.7</v>
      </c>
    </row>
    <row r="65" spans="7:8" x14ac:dyDescent="0.2">
      <c r="G65" t="s">
        <v>308</v>
      </c>
      <c r="H65">
        <v>30</v>
      </c>
    </row>
    <row r="66" spans="7:8" x14ac:dyDescent="0.2">
      <c r="G66" t="s">
        <v>309</v>
      </c>
      <c r="H66">
        <v>31.54</v>
      </c>
    </row>
    <row r="67" spans="7:8" x14ac:dyDescent="0.2">
      <c r="G67" t="s">
        <v>310</v>
      </c>
      <c r="H67">
        <v>65.61</v>
      </c>
    </row>
    <row r="68" spans="7:8" x14ac:dyDescent="0.2">
      <c r="G68" t="s">
        <v>329</v>
      </c>
      <c r="H68">
        <v>23.95</v>
      </c>
    </row>
    <row r="69" spans="7:8" x14ac:dyDescent="0.2">
      <c r="G69" t="s">
        <v>330</v>
      </c>
      <c r="H69">
        <v>73.97</v>
      </c>
    </row>
    <row r="70" spans="7:8" x14ac:dyDescent="0.2">
      <c r="G70" t="s">
        <v>346</v>
      </c>
      <c r="H70">
        <v>23.73</v>
      </c>
    </row>
    <row r="71" spans="7:8" x14ac:dyDescent="0.2">
      <c r="G71" t="s">
        <v>347</v>
      </c>
      <c r="H71">
        <v>65.27</v>
      </c>
    </row>
    <row r="73" spans="7:8" x14ac:dyDescent="0.2">
      <c r="G73" t="s">
        <v>190</v>
      </c>
      <c r="H73">
        <f>SUM(H60:H72)</f>
        <v>494.04999999999995</v>
      </c>
    </row>
    <row r="75" spans="7:8" x14ac:dyDescent="0.2">
      <c r="G75" t="s">
        <v>19</v>
      </c>
      <c r="H75">
        <f>H56-H73</f>
        <v>0</v>
      </c>
    </row>
  </sheetData>
  <mergeCells count="1">
    <mergeCell ref="A1:B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DFA4-0B58-F541-BAE9-F65C9D277EFA}">
  <dimension ref="A1:W89"/>
  <sheetViews>
    <sheetView topLeftCell="A5" zoomScale="130" zoomScaleNormal="130" workbookViewId="0">
      <selection activeCell="C20" sqref="C20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30.1640625" customWidth="1"/>
    <col min="13" max="13" width="28.6640625" customWidth="1"/>
    <col min="18" max="18" width="31.33203125" customWidth="1"/>
    <col min="21" max="21" width="23" customWidth="1"/>
    <col min="22" max="22" width="27.6640625" customWidth="1"/>
  </cols>
  <sheetData>
    <row r="1" spans="1:14" x14ac:dyDescent="0.2">
      <c r="A1" s="5" t="s">
        <v>22</v>
      </c>
      <c r="B1">
        <v>2750</v>
      </c>
    </row>
    <row r="2" spans="1:14" x14ac:dyDescent="0.2">
      <c r="J2" s="15" t="s">
        <v>97</v>
      </c>
      <c r="K2" s="15">
        <v>182.8</v>
      </c>
    </row>
    <row r="3" spans="1:14" x14ac:dyDescent="0.2">
      <c r="A3" t="s">
        <v>143</v>
      </c>
      <c r="B3">
        <f>D3</f>
        <v>499.76</v>
      </c>
      <c r="D3">
        <f>143.75+25+87.16+243.85</f>
        <v>499.76</v>
      </c>
      <c r="J3" s="15"/>
      <c r="K3" s="15"/>
    </row>
    <row r="4" spans="1:14" x14ac:dyDescent="0.2">
      <c r="A4" t="s">
        <v>23</v>
      </c>
      <c r="B4">
        <v>120</v>
      </c>
      <c r="J4" s="15" t="s">
        <v>95</v>
      </c>
      <c r="K4" s="15">
        <v>89</v>
      </c>
    </row>
    <row r="5" spans="1:14" x14ac:dyDescent="0.2">
      <c r="A5" t="s">
        <v>315</v>
      </c>
      <c r="B5">
        <f>527.35+1.9</f>
        <v>529.25</v>
      </c>
      <c r="J5" s="15" t="s">
        <v>122</v>
      </c>
      <c r="K5" s="15">
        <v>123.68</v>
      </c>
    </row>
    <row r="6" spans="1:14" x14ac:dyDescent="0.2">
      <c r="A6" t="s">
        <v>316</v>
      </c>
      <c r="B6">
        <v>100</v>
      </c>
      <c r="F6" t="s">
        <v>41</v>
      </c>
      <c r="H6" t="s">
        <v>42</v>
      </c>
      <c r="I6" t="s">
        <v>43</v>
      </c>
      <c r="J6" s="15" t="s">
        <v>108</v>
      </c>
      <c r="K6" s="15">
        <v>123.68</v>
      </c>
    </row>
    <row r="7" spans="1:14" x14ac:dyDescent="0.2">
      <c r="A7" t="s">
        <v>317</v>
      </c>
      <c r="B7">
        <v>1230</v>
      </c>
      <c r="F7" s="13" t="s">
        <v>32</v>
      </c>
      <c r="G7" s="13">
        <v>1051</v>
      </c>
      <c r="H7" s="13">
        <v>1072</v>
      </c>
      <c r="I7" s="13">
        <f>H7-G7</f>
        <v>21</v>
      </c>
      <c r="J7" t="s">
        <v>115</v>
      </c>
      <c r="K7">
        <v>123.68</v>
      </c>
      <c r="M7" t="s">
        <v>134</v>
      </c>
    </row>
    <row r="8" spans="1:14" x14ac:dyDescent="0.2">
      <c r="A8" s="5" t="s">
        <v>24</v>
      </c>
      <c r="B8">
        <f>SUM(B1:B7)</f>
        <v>5229.01</v>
      </c>
      <c r="F8" t="s">
        <v>44</v>
      </c>
      <c r="G8" t="s">
        <v>52</v>
      </c>
      <c r="J8" t="s">
        <v>123</v>
      </c>
      <c r="K8">
        <v>176.94</v>
      </c>
      <c r="M8" t="s">
        <v>135</v>
      </c>
      <c r="N8">
        <v>221.04</v>
      </c>
    </row>
    <row r="9" spans="1:14" x14ac:dyDescent="0.2">
      <c r="J9" t="s">
        <v>124</v>
      </c>
      <c r="K9">
        <v>58.26</v>
      </c>
      <c r="M9" t="s">
        <v>136</v>
      </c>
      <c r="N9">
        <v>112.18</v>
      </c>
    </row>
    <row r="10" spans="1:14" x14ac:dyDescent="0.2">
      <c r="A10" s="5" t="s">
        <v>20</v>
      </c>
      <c r="J10" s="22" t="s">
        <v>100</v>
      </c>
      <c r="K10" s="22">
        <f>SUM(K2:K9)</f>
        <v>878.04000000000019</v>
      </c>
      <c r="M10" t="s">
        <v>137</v>
      </c>
      <c r="N10">
        <v>68.459999999999994</v>
      </c>
    </row>
    <row r="11" spans="1:14" x14ac:dyDescent="0.2">
      <c r="A11" t="s">
        <v>69</v>
      </c>
      <c r="B11">
        <v>80</v>
      </c>
      <c r="C11" t="s">
        <v>28</v>
      </c>
    </row>
    <row r="12" spans="1:14" x14ac:dyDescent="0.2">
      <c r="A12" t="s">
        <v>35</v>
      </c>
      <c r="B12">
        <v>110</v>
      </c>
      <c r="C12" t="s">
        <v>28</v>
      </c>
      <c r="J12" s="5" t="s">
        <v>101</v>
      </c>
      <c r="M12" t="s">
        <v>100</v>
      </c>
      <c r="N12">
        <f>SUM(N8:N11)</f>
        <v>401.68</v>
      </c>
    </row>
    <row r="13" spans="1:14" ht="14.25" customHeight="1" x14ac:dyDescent="0.2">
      <c r="A13" t="s">
        <v>40</v>
      </c>
      <c r="B13">
        <v>410</v>
      </c>
      <c r="C13" t="s">
        <v>28</v>
      </c>
      <c r="J13" s="16">
        <v>45097</v>
      </c>
      <c r="K13">
        <v>100</v>
      </c>
    </row>
    <row r="14" spans="1:14" ht="14.25" customHeight="1" x14ac:dyDescent="0.2">
      <c r="A14" t="s">
        <v>76</v>
      </c>
      <c r="B14">
        <v>377</v>
      </c>
      <c r="C14" t="s">
        <v>28</v>
      </c>
      <c r="J14" s="16">
        <v>45094</v>
      </c>
      <c r="K14">
        <v>200</v>
      </c>
    </row>
    <row r="15" spans="1:14" x14ac:dyDescent="0.2">
      <c r="A15" t="s">
        <v>18</v>
      </c>
      <c r="B15">
        <v>18</v>
      </c>
      <c r="J15" t="s">
        <v>120</v>
      </c>
      <c r="K15">
        <v>7</v>
      </c>
      <c r="M15" t="s">
        <v>101</v>
      </c>
    </row>
    <row r="16" spans="1:14" x14ac:dyDescent="0.2">
      <c r="A16" t="s">
        <v>25</v>
      </c>
      <c r="B16">
        <v>33</v>
      </c>
      <c r="C16" t="s">
        <v>28</v>
      </c>
      <c r="F16" t="s">
        <v>46</v>
      </c>
      <c r="J16" t="s">
        <v>125</v>
      </c>
      <c r="K16">
        <v>50</v>
      </c>
      <c r="L16" s="1"/>
      <c r="M16" t="s">
        <v>138</v>
      </c>
      <c r="N16">
        <f>90.2+55</f>
        <v>145.19999999999999</v>
      </c>
    </row>
    <row r="17" spans="1:19" x14ac:dyDescent="0.2">
      <c r="A17" t="s">
        <v>26</v>
      </c>
      <c r="B17">
        <v>22</v>
      </c>
      <c r="C17" t="s">
        <v>28</v>
      </c>
      <c r="F17" t="s">
        <v>41</v>
      </c>
      <c r="H17" t="s">
        <v>48</v>
      </c>
      <c r="J17" t="s">
        <v>133</v>
      </c>
      <c r="K17">
        <v>300</v>
      </c>
      <c r="L17" s="1"/>
      <c r="M17" t="s">
        <v>139</v>
      </c>
      <c r="N17">
        <v>60</v>
      </c>
    </row>
    <row r="18" spans="1:19" x14ac:dyDescent="0.2">
      <c r="A18" t="s">
        <v>27</v>
      </c>
      <c r="B18">
        <v>200</v>
      </c>
      <c r="C18" t="s">
        <v>28</v>
      </c>
      <c r="F18" s="12" t="s">
        <v>47</v>
      </c>
      <c r="G18" s="12">
        <v>3000</v>
      </c>
      <c r="H18" s="12">
        <v>184.2</v>
      </c>
      <c r="I18" s="12">
        <f>H18+G18</f>
        <v>3184.2</v>
      </c>
      <c r="J18" s="3" t="s">
        <v>102</v>
      </c>
      <c r="K18" s="3">
        <f>SUM(K13:K17)</f>
        <v>657</v>
      </c>
    </row>
    <row r="19" spans="1:19" x14ac:dyDescent="0.2">
      <c r="A19" t="s">
        <v>31</v>
      </c>
      <c r="B19">
        <v>200</v>
      </c>
      <c r="C19" t="s">
        <v>28</v>
      </c>
      <c r="D19">
        <f>D3+527.35+527.35+1.9+1.9+12.99+1.94+6.85+46.79+32.98+8.5+1058+30+60+66.74+25+30.52-25+13.99+2.09</f>
        <v>2929.65</v>
      </c>
      <c r="F19" t="s">
        <v>44</v>
      </c>
      <c r="G19" t="s">
        <v>45</v>
      </c>
      <c r="J19" s="23" t="s">
        <v>19</v>
      </c>
      <c r="K19" s="23">
        <f>K10-K18</f>
        <v>221.04000000000019</v>
      </c>
      <c r="L19" s="1"/>
      <c r="M19" t="s">
        <v>102</v>
      </c>
      <c r="N19">
        <f>SUM(N16:N18)</f>
        <v>205.2</v>
      </c>
    </row>
    <row r="20" spans="1:19" x14ac:dyDescent="0.2">
      <c r="A20" t="s">
        <v>29</v>
      </c>
      <c r="B20">
        <v>3220</v>
      </c>
      <c r="H20" s="5"/>
      <c r="L20" s="1"/>
    </row>
    <row r="21" spans="1:19" x14ac:dyDescent="0.2">
      <c r="A21" t="s">
        <v>30</v>
      </c>
      <c r="B21">
        <v>0</v>
      </c>
      <c r="F21" s="5" t="s">
        <v>49</v>
      </c>
      <c r="L21" s="1"/>
    </row>
    <row r="22" spans="1:19" x14ac:dyDescent="0.2">
      <c r="A22" t="s">
        <v>57</v>
      </c>
      <c r="B22">
        <v>119</v>
      </c>
      <c r="C22" t="s">
        <v>28</v>
      </c>
      <c r="F22" s="7">
        <v>44746</v>
      </c>
      <c r="G22">
        <v>1066.5999999999999</v>
      </c>
      <c r="L22" s="1"/>
      <c r="M22" s="3" t="s">
        <v>140</v>
      </c>
      <c r="N22" s="3">
        <f>N12-N19</f>
        <v>196.48000000000002</v>
      </c>
    </row>
    <row r="23" spans="1:19" x14ac:dyDescent="0.2">
      <c r="A23" t="s">
        <v>3</v>
      </c>
      <c r="B23">
        <v>60</v>
      </c>
      <c r="C23" t="s">
        <v>28</v>
      </c>
      <c r="L23" s="1"/>
    </row>
    <row r="24" spans="1:19" x14ac:dyDescent="0.2">
      <c r="A24" t="s">
        <v>4</v>
      </c>
      <c r="B24">
        <v>20</v>
      </c>
      <c r="C24" t="s">
        <v>28</v>
      </c>
    </row>
    <row r="25" spans="1:19" x14ac:dyDescent="0.2">
      <c r="A25" t="s">
        <v>231</v>
      </c>
      <c r="B25">
        <v>30</v>
      </c>
      <c r="C25" t="s">
        <v>28</v>
      </c>
      <c r="M25" s="26" t="s">
        <v>167</v>
      </c>
    </row>
    <row r="26" spans="1:19" ht="14.25" customHeight="1" x14ac:dyDescent="0.2">
      <c r="A26" t="s">
        <v>314</v>
      </c>
      <c r="B26">
        <v>21.5</v>
      </c>
      <c r="C26" t="s">
        <v>28</v>
      </c>
      <c r="F26" t="s">
        <v>51</v>
      </c>
      <c r="G26">
        <f>SUM(G22:G25)</f>
        <v>1066.5999999999999</v>
      </c>
      <c r="M26" t="s">
        <v>163</v>
      </c>
      <c r="N26">
        <v>196.48</v>
      </c>
    </row>
    <row r="27" spans="1:19" ht="14.25" customHeight="1" x14ac:dyDescent="0.2">
      <c r="A27" t="s">
        <v>319</v>
      </c>
      <c r="B27">
        <v>300</v>
      </c>
      <c r="C27" t="s">
        <v>28</v>
      </c>
      <c r="F27" s="5"/>
      <c r="H27" s="7"/>
      <c r="M27" s="34" t="s">
        <v>0</v>
      </c>
      <c r="N27" s="27"/>
      <c r="R27" t="s">
        <v>201</v>
      </c>
    </row>
    <row r="28" spans="1:19" ht="14.25" customHeight="1" x14ac:dyDescent="0.2">
      <c r="A28" t="s">
        <v>320</v>
      </c>
      <c r="B28">
        <v>332</v>
      </c>
      <c r="C28" t="s">
        <v>28</v>
      </c>
      <c r="H28" s="7"/>
      <c r="M28" t="s">
        <v>166</v>
      </c>
      <c r="N28">
        <v>68.47</v>
      </c>
      <c r="R28" t="s">
        <v>135</v>
      </c>
      <c r="S28">
        <f>N82</f>
        <v>98.370000000000118</v>
      </c>
    </row>
    <row r="29" spans="1:19" ht="14.25" customHeight="1" x14ac:dyDescent="0.2">
      <c r="A29" t="s">
        <v>322</v>
      </c>
      <c r="B29">
        <v>50</v>
      </c>
      <c r="F29" s="5" t="s">
        <v>50</v>
      </c>
      <c r="G29">
        <f>I18-G26</f>
        <v>2117.6</v>
      </c>
      <c r="H29" s="7"/>
      <c r="M29" t="s">
        <v>168</v>
      </c>
      <c r="N29">
        <v>68.47</v>
      </c>
      <c r="R29" t="s">
        <v>202</v>
      </c>
      <c r="S29">
        <v>72</v>
      </c>
    </row>
    <row r="30" spans="1:19" ht="14.25" customHeight="1" x14ac:dyDescent="0.2">
      <c r="A30" t="s">
        <v>323</v>
      </c>
      <c r="F30" s="5"/>
      <c r="H30" s="7"/>
      <c r="M30" t="s">
        <v>196</v>
      </c>
      <c r="N30">
        <v>68.47</v>
      </c>
      <c r="R30" t="s">
        <v>203</v>
      </c>
      <c r="S30">
        <v>261.54000000000002</v>
      </c>
    </row>
    <row r="31" spans="1:19" ht="14.25" customHeight="1" x14ac:dyDescent="0.2">
      <c r="F31" s="5"/>
      <c r="H31" s="7"/>
      <c r="M31" t="s">
        <v>210</v>
      </c>
      <c r="N31">
        <v>36</v>
      </c>
    </row>
    <row r="32" spans="1:19" ht="14.25" customHeight="1" x14ac:dyDescent="0.2">
      <c r="F32" s="5"/>
      <c r="H32" s="7"/>
      <c r="M32" t="s">
        <v>209</v>
      </c>
      <c r="N32">
        <v>36</v>
      </c>
      <c r="R32" t="s">
        <v>204</v>
      </c>
    </row>
    <row r="33" spans="1:19" ht="14.25" customHeight="1" x14ac:dyDescent="0.2">
      <c r="F33" s="15"/>
      <c r="G33" s="21"/>
      <c r="H33" s="7"/>
      <c r="K33" s="24"/>
      <c r="M33" t="s">
        <v>211</v>
      </c>
      <c r="N33">
        <v>87.16</v>
      </c>
    </row>
    <row r="34" spans="1:19" x14ac:dyDescent="0.2">
      <c r="A34" s="5" t="s">
        <v>21</v>
      </c>
      <c r="B34" s="5">
        <f>SUM(B11:B30)</f>
        <v>5602.5</v>
      </c>
      <c r="F34" s="15"/>
      <c r="G34" s="15"/>
      <c r="K34" s="25"/>
      <c r="L34" s="11"/>
      <c r="M34" t="s">
        <v>212</v>
      </c>
      <c r="N34">
        <v>30</v>
      </c>
    </row>
    <row r="35" spans="1:19" x14ac:dyDescent="0.2">
      <c r="F35" s="15"/>
      <c r="G35" s="15"/>
      <c r="J35" s="17"/>
      <c r="K35" s="25"/>
      <c r="L35" s="11"/>
      <c r="M35" t="s">
        <v>295</v>
      </c>
      <c r="N35">
        <v>36</v>
      </c>
    </row>
    <row r="36" spans="1:19" x14ac:dyDescent="0.2">
      <c r="A36" s="5" t="s">
        <v>19</v>
      </c>
      <c r="B36" s="5">
        <f>B8-B34</f>
        <v>-373.48999999999978</v>
      </c>
      <c r="F36" s="15"/>
      <c r="G36" s="15"/>
      <c r="J36" s="17"/>
      <c r="K36" s="25"/>
      <c r="L36" s="11"/>
      <c r="M36" t="s">
        <v>297</v>
      </c>
      <c r="N36">
        <v>87.16</v>
      </c>
    </row>
    <row r="37" spans="1:19" x14ac:dyDescent="0.2">
      <c r="F37" s="15"/>
      <c r="G37" s="15"/>
      <c r="J37" s="18"/>
      <c r="K37" s="24"/>
      <c r="M37" t="s">
        <v>296</v>
      </c>
      <c r="N37">
        <v>87.16</v>
      </c>
    </row>
    <row r="38" spans="1:19" x14ac:dyDescent="0.2">
      <c r="F38" s="15"/>
      <c r="G38" s="15"/>
      <c r="J38" s="5"/>
      <c r="M38" t="s">
        <v>304</v>
      </c>
      <c r="N38">
        <v>87.16</v>
      </c>
    </row>
    <row r="39" spans="1:19" x14ac:dyDescent="0.2">
      <c r="F39" s="15"/>
      <c r="G39" s="15"/>
      <c r="K39" s="1"/>
      <c r="M39" t="s">
        <v>312</v>
      </c>
      <c r="N39">
        <v>87.16</v>
      </c>
      <c r="R39" s="3"/>
    </row>
    <row r="40" spans="1:19" x14ac:dyDescent="0.2">
      <c r="A40" s="6"/>
      <c r="F40" s="15"/>
      <c r="G40" s="15"/>
    </row>
    <row r="41" spans="1:19" x14ac:dyDescent="0.2">
      <c r="F41" s="15"/>
      <c r="G41" s="15"/>
      <c r="K41" s="1"/>
    </row>
    <row r="42" spans="1:19" x14ac:dyDescent="0.2">
      <c r="F42" s="15"/>
      <c r="G42" s="15"/>
    </row>
    <row r="43" spans="1:19" x14ac:dyDescent="0.2">
      <c r="A43" t="s">
        <v>38</v>
      </c>
      <c r="B43">
        <v>180</v>
      </c>
      <c r="F43" s="15"/>
      <c r="G43" s="15"/>
      <c r="M43" s="34" t="s">
        <v>57</v>
      </c>
      <c r="N43" s="27"/>
    </row>
    <row r="44" spans="1:19" x14ac:dyDescent="0.2">
      <c r="F44" s="15"/>
      <c r="G44" s="15"/>
      <c r="M44" t="s">
        <v>164</v>
      </c>
      <c r="N44">
        <v>87.18</v>
      </c>
    </row>
    <row r="45" spans="1:19" x14ac:dyDescent="0.2">
      <c r="F45" s="17"/>
      <c r="G45" s="17"/>
      <c r="M45" t="s">
        <v>165</v>
      </c>
      <c r="N45">
        <v>87.18</v>
      </c>
      <c r="R45" s="31"/>
      <c r="S45" s="31"/>
    </row>
    <row r="46" spans="1:19" x14ac:dyDescent="0.2">
      <c r="A46" t="s">
        <v>66</v>
      </c>
      <c r="F46" s="17"/>
      <c r="G46" s="17"/>
      <c r="M46" t="s">
        <v>197</v>
      </c>
      <c r="N46">
        <v>87.18</v>
      </c>
      <c r="R46" s="31"/>
      <c r="S46" s="31"/>
    </row>
    <row r="47" spans="1:19" x14ac:dyDescent="0.2">
      <c r="A47" t="s">
        <v>65</v>
      </c>
      <c r="B47">
        <v>100</v>
      </c>
      <c r="F47" s="15"/>
      <c r="G47" s="15"/>
      <c r="M47" t="s">
        <v>208</v>
      </c>
      <c r="N47">
        <v>87.18</v>
      </c>
      <c r="R47" s="31"/>
      <c r="S47" s="31"/>
    </row>
    <row r="48" spans="1:19" x14ac:dyDescent="0.2">
      <c r="A48" t="s">
        <v>74</v>
      </c>
      <c r="B48">
        <v>90</v>
      </c>
      <c r="F48" s="15"/>
      <c r="G48" s="15"/>
      <c r="M48" t="s">
        <v>250</v>
      </c>
      <c r="N48">
        <v>87.18</v>
      </c>
      <c r="R48" s="31"/>
      <c r="S48" s="31"/>
    </row>
    <row r="49" spans="1:14" x14ac:dyDescent="0.2">
      <c r="A49" t="s">
        <v>73</v>
      </c>
      <c r="B49">
        <v>150</v>
      </c>
      <c r="F49" s="15"/>
      <c r="G49" s="15"/>
      <c r="M49" t="s">
        <v>298</v>
      </c>
      <c r="N49">
        <v>87.18</v>
      </c>
    </row>
    <row r="50" spans="1:14" x14ac:dyDescent="0.2">
      <c r="A50" t="s">
        <v>80</v>
      </c>
      <c r="B50">
        <v>50</v>
      </c>
      <c r="F50" s="15"/>
      <c r="G50" s="15"/>
    </row>
    <row r="51" spans="1:14" x14ac:dyDescent="0.2">
      <c r="A51" t="s">
        <v>82</v>
      </c>
      <c r="B51">
        <v>20</v>
      </c>
      <c r="F51" s="5"/>
    </row>
    <row r="52" spans="1:14" x14ac:dyDescent="0.2">
      <c r="A52" t="s">
        <v>270</v>
      </c>
      <c r="B52">
        <v>17</v>
      </c>
    </row>
    <row r="53" spans="1:14" x14ac:dyDescent="0.2">
      <c r="A53" t="s">
        <v>290</v>
      </c>
      <c r="B53">
        <v>20.21</v>
      </c>
    </row>
    <row r="54" spans="1:14" x14ac:dyDescent="0.2">
      <c r="A54" s="40" t="s">
        <v>291</v>
      </c>
      <c r="B54">
        <v>65.73</v>
      </c>
      <c r="F54" s="18"/>
      <c r="G54" s="15"/>
      <c r="M54" t="s">
        <v>169</v>
      </c>
      <c r="N54">
        <f>SUM(N26:N49)</f>
        <v>1498.7700000000002</v>
      </c>
    </row>
    <row r="55" spans="1:14" x14ac:dyDescent="0.2">
      <c r="A55" t="s">
        <v>302</v>
      </c>
      <c r="B55">
        <v>45.7</v>
      </c>
    </row>
    <row r="56" spans="1:14" x14ac:dyDescent="0.2">
      <c r="A56" t="s">
        <v>307</v>
      </c>
      <c r="B56">
        <v>30</v>
      </c>
    </row>
    <row r="57" spans="1:14" x14ac:dyDescent="0.2">
      <c r="A57" t="s">
        <v>309</v>
      </c>
      <c r="B57">
        <v>31.54</v>
      </c>
      <c r="M57" t="s">
        <v>101</v>
      </c>
    </row>
    <row r="58" spans="1:14" x14ac:dyDescent="0.2">
      <c r="A58" t="s">
        <v>310</v>
      </c>
      <c r="B58">
        <v>35.61</v>
      </c>
      <c r="M58" s="16">
        <v>45226</v>
      </c>
      <c r="N58">
        <v>100</v>
      </c>
    </row>
    <row r="59" spans="1:14" x14ac:dyDescent="0.2">
      <c r="A59" t="s">
        <v>327</v>
      </c>
      <c r="M59" s="16"/>
    </row>
    <row r="60" spans="1:14" x14ac:dyDescent="0.2">
      <c r="M60" s="16"/>
    </row>
    <row r="61" spans="1:14" x14ac:dyDescent="0.2">
      <c r="F61" s="5"/>
      <c r="M61" t="s">
        <v>170</v>
      </c>
      <c r="N61">
        <v>68.47</v>
      </c>
    </row>
    <row r="62" spans="1:14" x14ac:dyDescent="0.2">
      <c r="M62" t="s">
        <v>198</v>
      </c>
      <c r="N62">
        <v>150</v>
      </c>
    </row>
    <row r="63" spans="1:14" x14ac:dyDescent="0.2">
      <c r="A63" t="s">
        <v>14</v>
      </c>
      <c r="B63">
        <f>SUM(B47:B57)</f>
        <v>620.17999999999995</v>
      </c>
    </row>
    <row r="65" spans="13:19" x14ac:dyDescent="0.2">
      <c r="M65" t="s">
        <v>200</v>
      </c>
      <c r="N65">
        <v>100</v>
      </c>
    </row>
    <row r="66" spans="13:19" x14ac:dyDescent="0.2">
      <c r="M66" t="s">
        <v>200</v>
      </c>
      <c r="N66">
        <v>100</v>
      </c>
    </row>
    <row r="67" spans="13:19" x14ac:dyDescent="0.2">
      <c r="M67" t="s">
        <v>242</v>
      </c>
      <c r="N67">
        <v>199.75</v>
      </c>
    </row>
    <row r="68" spans="13:19" x14ac:dyDescent="0.2">
      <c r="M68" t="s">
        <v>243</v>
      </c>
      <c r="N68">
        <v>70</v>
      </c>
    </row>
    <row r="69" spans="13:19" x14ac:dyDescent="0.2">
      <c r="M69" t="s">
        <v>299</v>
      </c>
      <c r="N69">
        <v>100</v>
      </c>
    </row>
    <row r="70" spans="13:19" x14ac:dyDescent="0.2">
      <c r="M70" t="s">
        <v>300</v>
      </c>
      <c r="N70">
        <v>188.5</v>
      </c>
    </row>
    <row r="71" spans="13:19" x14ac:dyDescent="0.2">
      <c r="M71" t="s">
        <v>301</v>
      </c>
      <c r="N71">
        <v>46.68</v>
      </c>
      <c r="R71" s="36"/>
      <c r="S71" s="36"/>
    </row>
    <row r="72" spans="13:19" x14ac:dyDescent="0.2">
      <c r="M72" t="s">
        <v>305</v>
      </c>
      <c r="N72">
        <v>35</v>
      </c>
    </row>
    <row r="73" spans="13:19" x14ac:dyDescent="0.2">
      <c r="M73" t="s">
        <v>306</v>
      </c>
      <c r="N73">
        <v>100</v>
      </c>
    </row>
    <row r="74" spans="13:19" x14ac:dyDescent="0.2">
      <c r="M74" t="s">
        <v>313</v>
      </c>
      <c r="N74">
        <v>120</v>
      </c>
    </row>
    <row r="75" spans="13:19" x14ac:dyDescent="0.2">
      <c r="M75" t="s">
        <v>318</v>
      </c>
      <c r="N75">
        <v>22</v>
      </c>
    </row>
    <row r="78" spans="13:19" x14ac:dyDescent="0.2">
      <c r="M78" t="s">
        <v>102</v>
      </c>
      <c r="N78">
        <f>SUM(N58:N75)</f>
        <v>1400.4</v>
      </c>
      <c r="R78" s="36"/>
      <c r="S78" s="36"/>
    </row>
    <row r="81" spans="13:23" x14ac:dyDescent="0.2">
      <c r="R81" s="33"/>
      <c r="S81" s="33"/>
    </row>
    <row r="82" spans="13:23" x14ac:dyDescent="0.2">
      <c r="M82" s="27" t="s">
        <v>19</v>
      </c>
      <c r="N82" s="27">
        <f>N54-N78</f>
        <v>98.370000000000118</v>
      </c>
    </row>
    <row r="88" spans="13:23" x14ac:dyDescent="0.2">
      <c r="V88" t="s">
        <v>262</v>
      </c>
      <c r="W88">
        <f ca="1">SUM(W73:W89)</f>
        <v>588.28</v>
      </c>
    </row>
    <row r="89" spans="13:23" x14ac:dyDescent="0.2">
      <c r="V89" t="s">
        <v>263</v>
      </c>
      <c r="W89">
        <v>639.08000000000004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32D7-CA01-4642-AA6D-39EA079A202D}">
  <dimension ref="A1:W89"/>
  <sheetViews>
    <sheetView topLeftCell="Q47" zoomScale="130" zoomScaleNormal="130" workbookViewId="0">
      <selection activeCell="AC72" sqref="AC72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30.1640625" customWidth="1"/>
    <col min="13" max="13" width="28.6640625" customWidth="1"/>
    <col min="18" max="18" width="31.33203125" customWidth="1"/>
    <col min="20" max="20" width="28.83203125" customWidth="1"/>
    <col min="21" max="21" width="23" customWidth="1"/>
    <col min="22" max="22" width="27.6640625" customWidth="1"/>
  </cols>
  <sheetData>
    <row r="1" spans="1:14" x14ac:dyDescent="0.2">
      <c r="A1" s="5" t="s">
        <v>22</v>
      </c>
      <c r="B1">
        <v>2750</v>
      </c>
    </row>
    <row r="2" spans="1:14" x14ac:dyDescent="0.2">
      <c r="J2" s="15" t="s">
        <v>97</v>
      </c>
      <c r="K2" s="15">
        <v>182.8</v>
      </c>
    </row>
    <row r="3" spans="1:14" x14ac:dyDescent="0.2">
      <c r="A3" t="s">
        <v>143</v>
      </c>
      <c r="B3">
        <v>280</v>
      </c>
      <c r="D3">
        <f>143.75+25+87.16+243.85</f>
        <v>499.76</v>
      </c>
      <c r="J3" s="15"/>
      <c r="K3" s="15"/>
    </row>
    <row r="4" spans="1:14" x14ac:dyDescent="0.2">
      <c r="A4" t="s">
        <v>23</v>
      </c>
      <c r="B4">
        <v>120</v>
      </c>
      <c r="J4" s="15" t="s">
        <v>95</v>
      </c>
      <c r="K4" s="15">
        <v>89</v>
      </c>
    </row>
    <row r="5" spans="1:14" x14ac:dyDescent="0.2">
      <c r="A5" t="s">
        <v>333</v>
      </c>
      <c r="B5">
        <v>168.8</v>
      </c>
      <c r="J5" s="15" t="s">
        <v>122</v>
      </c>
      <c r="K5" s="15">
        <v>123.68</v>
      </c>
    </row>
    <row r="6" spans="1:14" x14ac:dyDescent="0.2">
      <c r="A6" t="s">
        <v>334</v>
      </c>
      <c r="B6">
        <v>18</v>
      </c>
      <c r="F6" t="s">
        <v>41</v>
      </c>
      <c r="H6" t="s">
        <v>42</v>
      </c>
      <c r="I6" t="s">
        <v>43</v>
      </c>
      <c r="J6" s="15" t="s">
        <v>108</v>
      </c>
      <c r="K6" s="15">
        <v>123.68</v>
      </c>
    </row>
    <row r="7" spans="1:14" x14ac:dyDescent="0.2">
      <c r="F7" s="13" t="s">
        <v>32</v>
      </c>
      <c r="G7" s="13">
        <v>1051</v>
      </c>
      <c r="H7" s="13">
        <v>1072</v>
      </c>
      <c r="I7" s="13">
        <f>H7-G7</f>
        <v>21</v>
      </c>
      <c r="J7" t="s">
        <v>115</v>
      </c>
      <c r="K7">
        <v>123.68</v>
      </c>
      <c r="M7" t="s">
        <v>134</v>
      </c>
    </row>
    <row r="8" spans="1:14" x14ac:dyDescent="0.2">
      <c r="A8" s="5" t="s">
        <v>24</v>
      </c>
      <c r="B8">
        <f>SUM(B1:B7)</f>
        <v>3336.8</v>
      </c>
      <c r="F8" t="s">
        <v>44</v>
      </c>
      <c r="G8" t="s">
        <v>52</v>
      </c>
      <c r="J8" t="s">
        <v>123</v>
      </c>
      <c r="K8">
        <v>176.94</v>
      </c>
      <c r="M8" t="s">
        <v>135</v>
      </c>
      <c r="N8">
        <v>221.04</v>
      </c>
    </row>
    <row r="9" spans="1:14" x14ac:dyDescent="0.2">
      <c r="J9" t="s">
        <v>124</v>
      </c>
      <c r="K9">
        <v>58.26</v>
      </c>
      <c r="M9" t="s">
        <v>136</v>
      </c>
      <c r="N9">
        <v>112.18</v>
      </c>
    </row>
    <row r="10" spans="1:14" x14ac:dyDescent="0.2">
      <c r="A10" s="5" t="s">
        <v>20</v>
      </c>
      <c r="J10" s="22" t="s">
        <v>100</v>
      </c>
      <c r="K10" s="22">
        <f>SUM(K2:K9)</f>
        <v>878.04000000000019</v>
      </c>
      <c r="M10" t="s">
        <v>137</v>
      </c>
      <c r="N10">
        <v>68.459999999999994</v>
      </c>
    </row>
    <row r="11" spans="1:14" x14ac:dyDescent="0.2">
      <c r="A11" t="s">
        <v>69</v>
      </c>
      <c r="B11">
        <v>0</v>
      </c>
    </row>
    <row r="12" spans="1:14" x14ac:dyDescent="0.2">
      <c r="A12" t="s">
        <v>35</v>
      </c>
      <c r="B12">
        <v>110</v>
      </c>
      <c r="C12" t="s">
        <v>28</v>
      </c>
      <c r="J12" s="5" t="s">
        <v>101</v>
      </c>
      <c r="M12" t="s">
        <v>100</v>
      </c>
      <c r="N12">
        <f>SUM(N8:N11)</f>
        <v>401.68</v>
      </c>
    </row>
    <row r="13" spans="1:14" ht="14.25" customHeight="1" x14ac:dyDescent="0.2">
      <c r="A13" t="s">
        <v>40</v>
      </c>
      <c r="B13">
        <v>420</v>
      </c>
      <c r="C13" t="s">
        <v>28</v>
      </c>
      <c r="J13" s="16">
        <v>45097</v>
      </c>
      <c r="K13">
        <v>100</v>
      </c>
    </row>
    <row r="14" spans="1:14" ht="14.25" customHeight="1" x14ac:dyDescent="0.2">
      <c r="A14" t="s">
        <v>76</v>
      </c>
      <c r="B14">
        <v>377</v>
      </c>
      <c r="C14" t="s">
        <v>28</v>
      </c>
      <c r="J14" s="16">
        <v>45094</v>
      </c>
      <c r="K14">
        <v>200</v>
      </c>
    </row>
    <row r="15" spans="1:14" x14ac:dyDescent="0.2">
      <c r="A15" t="s">
        <v>18</v>
      </c>
      <c r="B15">
        <v>18</v>
      </c>
      <c r="J15" t="s">
        <v>120</v>
      </c>
      <c r="K15">
        <v>7</v>
      </c>
      <c r="M15" t="s">
        <v>101</v>
      </c>
    </row>
    <row r="16" spans="1:14" x14ac:dyDescent="0.2">
      <c r="A16" t="s">
        <v>25</v>
      </c>
      <c r="B16">
        <v>33</v>
      </c>
      <c r="F16" t="s">
        <v>46</v>
      </c>
      <c r="J16" t="s">
        <v>125</v>
      </c>
      <c r="K16">
        <v>50</v>
      </c>
      <c r="L16" s="1"/>
      <c r="M16" t="s">
        <v>138</v>
      </c>
      <c r="N16">
        <f>90.2+55</f>
        <v>145.19999999999999</v>
      </c>
    </row>
    <row r="17" spans="1:19" x14ac:dyDescent="0.2">
      <c r="A17" t="s">
        <v>26</v>
      </c>
      <c r="B17">
        <v>22</v>
      </c>
      <c r="F17" t="s">
        <v>41</v>
      </c>
      <c r="H17" t="s">
        <v>48</v>
      </c>
      <c r="J17" t="s">
        <v>133</v>
      </c>
      <c r="K17">
        <v>300</v>
      </c>
      <c r="L17" s="1"/>
      <c r="M17" t="s">
        <v>139</v>
      </c>
      <c r="N17">
        <v>60</v>
      </c>
    </row>
    <row r="18" spans="1:19" x14ac:dyDescent="0.2">
      <c r="A18" t="s">
        <v>27</v>
      </c>
      <c r="B18">
        <v>200</v>
      </c>
      <c r="F18" s="12" t="s">
        <v>47</v>
      </c>
      <c r="G18" s="12">
        <v>3000</v>
      </c>
      <c r="H18" s="12">
        <v>184.2</v>
      </c>
      <c r="I18" s="12">
        <f>H18+G18</f>
        <v>3184.2</v>
      </c>
      <c r="J18" s="3" t="s">
        <v>102</v>
      </c>
      <c r="K18" s="3">
        <f>SUM(K13:K17)</f>
        <v>657</v>
      </c>
    </row>
    <row r="19" spans="1:19" x14ac:dyDescent="0.2">
      <c r="A19" t="s">
        <v>31</v>
      </c>
      <c r="B19">
        <v>200</v>
      </c>
      <c r="D19">
        <f>D3+527.35+527.35+1.9+1.9+12.99+1.94+6.85+46.79+32.98+8.5+1058+30+60+66.74+25+30.52-25+13.99+2.09</f>
        <v>2929.65</v>
      </c>
      <c r="F19" t="s">
        <v>44</v>
      </c>
      <c r="G19" t="s">
        <v>45</v>
      </c>
      <c r="J19" s="23" t="s">
        <v>19</v>
      </c>
      <c r="K19" s="23">
        <f>K10-K18</f>
        <v>221.04000000000019</v>
      </c>
      <c r="L19" s="1"/>
      <c r="M19" t="s">
        <v>102</v>
      </c>
      <c r="N19">
        <f>SUM(N16:N18)</f>
        <v>205.2</v>
      </c>
    </row>
    <row r="20" spans="1:19" x14ac:dyDescent="0.2">
      <c r="A20" t="s">
        <v>29</v>
      </c>
      <c r="B20">
        <v>1600</v>
      </c>
      <c r="H20" s="5"/>
      <c r="L20" s="1"/>
    </row>
    <row r="21" spans="1:19" x14ac:dyDescent="0.2">
      <c r="A21" t="s">
        <v>30</v>
      </c>
      <c r="B21">
        <v>0</v>
      </c>
      <c r="F21" s="5" t="s">
        <v>49</v>
      </c>
      <c r="L21" s="1"/>
    </row>
    <row r="22" spans="1:19" x14ac:dyDescent="0.2">
      <c r="A22" t="s">
        <v>57</v>
      </c>
      <c r="B22">
        <v>98</v>
      </c>
      <c r="F22" s="7">
        <v>44746</v>
      </c>
      <c r="G22">
        <v>1066.5999999999999</v>
      </c>
      <c r="L22" s="1"/>
      <c r="M22" s="3" t="s">
        <v>140</v>
      </c>
      <c r="N22" s="3">
        <f>N12-N19</f>
        <v>196.48000000000002</v>
      </c>
    </row>
    <row r="23" spans="1:19" x14ac:dyDescent="0.2">
      <c r="A23" t="s">
        <v>3</v>
      </c>
      <c r="B23">
        <v>60</v>
      </c>
      <c r="L23" s="1"/>
    </row>
    <row r="24" spans="1:19" x14ac:dyDescent="0.2">
      <c r="A24" t="s">
        <v>4</v>
      </c>
      <c r="B24">
        <v>0</v>
      </c>
    </row>
    <row r="25" spans="1:19" x14ac:dyDescent="0.2">
      <c r="A25" t="s">
        <v>231</v>
      </c>
      <c r="B25">
        <v>30</v>
      </c>
      <c r="M25" s="26" t="s">
        <v>167</v>
      </c>
    </row>
    <row r="26" spans="1:19" ht="14.25" customHeight="1" x14ac:dyDescent="0.2">
      <c r="A26" t="s">
        <v>314</v>
      </c>
      <c r="B26">
        <v>21.5</v>
      </c>
      <c r="C26" t="s">
        <v>28</v>
      </c>
      <c r="F26" t="s">
        <v>51</v>
      </c>
      <c r="G26">
        <f>SUM(G22:G25)</f>
        <v>1066.5999999999999</v>
      </c>
      <c r="M26" t="s">
        <v>163</v>
      </c>
      <c r="N26">
        <v>196.48</v>
      </c>
    </row>
    <row r="27" spans="1:19" ht="14.25" customHeight="1" x14ac:dyDescent="0.2">
      <c r="A27" t="s">
        <v>324</v>
      </c>
      <c r="B27">
        <v>0</v>
      </c>
      <c r="F27" s="5"/>
      <c r="H27" s="7"/>
      <c r="M27" s="34" t="s">
        <v>0</v>
      </c>
      <c r="N27" s="27"/>
      <c r="R27" t="s">
        <v>201</v>
      </c>
    </row>
    <row r="28" spans="1:19" ht="14.25" customHeight="1" x14ac:dyDescent="0.2">
      <c r="A28" t="s">
        <v>325</v>
      </c>
      <c r="B28">
        <v>120</v>
      </c>
      <c r="C28" t="s">
        <v>332</v>
      </c>
      <c r="H28" s="7"/>
      <c r="M28" t="s">
        <v>166</v>
      </c>
      <c r="N28">
        <v>68.47</v>
      </c>
      <c r="R28" t="s">
        <v>135</v>
      </c>
      <c r="S28">
        <f>N82</f>
        <v>98.370000000000118</v>
      </c>
    </row>
    <row r="29" spans="1:19" ht="14.25" customHeight="1" x14ac:dyDescent="0.2">
      <c r="A29" t="s">
        <v>326</v>
      </c>
      <c r="B29">
        <v>500</v>
      </c>
      <c r="F29" s="5" t="s">
        <v>50</v>
      </c>
      <c r="G29">
        <f>I18-G26</f>
        <v>2117.6</v>
      </c>
      <c r="H29" s="7"/>
      <c r="M29" t="s">
        <v>168</v>
      </c>
      <c r="N29">
        <v>68.47</v>
      </c>
      <c r="R29" t="s">
        <v>202</v>
      </c>
      <c r="S29">
        <v>72</v>
      </c>
    </row>
    <row r="30" spans="1:19" ht="14.25" customHeight="1" x14ac:dyDescent="0.2">
      <c r="F30" s="5"/>
      <c r="H30" s="7"/>
      <c r="M30" t="s">
        <v>196</v>
      </c>
      <c r="N30">
        <v>68.47</v>
      </c>
      <c r="R30" t="s">
        <v>203</v>
      </c>
      <c r="S30">
        <v>261.54000000000002</v>
      </c>
    </row>
    <row r="31" spans="1:19" ht="14.25" customHeight="1" x14ac:dyDescent="0.2">
      <c r="F31" s="5"/>
      <c r="H31" s="7"/>
      <c r="M31" t="s">
        <v>210</v>
      </c>
      <c r="N31">
        <v>36</v>
      </c>
    </row>
    <row r="32" spans="1:19" ht="14.25" customHeight="1" x14ac:dyDescent="0.2">
      <c r="F32" s="5"/>
      <c r="H32" s="7"/>
      <c r="M32" t="s">
        <v>209</v>
      </c>
      <c r="N32">
        <v>36</v>
      </c>
      <c r="R32" t="s">
        <v>204</v>
      </c>
    </row>
    <row r="33" spans="1:20" ht="14.25" customHeight="1" x14ac:dyDescent="0.2">
      <c r="F33" s="15"/>
      <c r="G33" s="21"/>
      <c r="H33" s="7"/>
      <c r="K33" s="24"/>
      <c r="M33" t="s">
        <v>211</v>
      </c>
      <c r="N33">
        <v>87.16</v>
      </c>
    </row>
    <row r="34" spans="1:20" x14ac:dyDescent="0.2">
      <c r="A34" s="5" t="s">
        <v>21</v>
      </c>
      <c r="B34" s="5">
        <f>SUM(B11:B30)</f>
        <v>3809.5</v>
      </c>
      <c r="F34" s="15"/>
      <c r="G34" s="15"/>
      <c r="K34" s="25"/>
      <c r="L34" s="11"/>
      <c r="M34" t="s">
        <v>212</v>
      </c>
      <c r="N34">
        <v>30</v>
      </c>
    </row>
    <row r="35" spans="1:20" x14ac:dyDescent="0.2">
      <c r="F35" s="15"/>
      <c r="G35" s="15"/>
      <c r="J35" s="17"/>
      <c r="K35" s="25"/>
      <c r="L35" s="11"/>
      <c r="M35" t="s">
        <v>295</v>
      </c>
      <c r="N35">
        <v>36</v>
      </c>
    </row>
    <row r="36" spans="1:20" x14ac:dyDescent="0.2">
      <c r="A36" s="5" t="s">
        <v>19</v>
      </c>
      <c r="B36" s="5">
        <f>B8-B34</f>
        <v>-472.69999999999982</v>
      </c>
      <c r="F36" s="15"/>
      <c r="G36" s="15"/>
      <c r="J36" s="17"/>
      <c r="K36" s="25"/>
      <c r="L36" s="11"/>
      <c r="M36" t="s">
        <v>297</v>
      </c>
      <c r="N36">
        <v>87.16</v>
      </c>
    </row>
    <row r="37" spans="1:20" x14ac:dyDescent="0.2">
      <c r="F37" s="15"/>
      <c r="G37" s="15"/>
      <c r="J37" s="18"/>
      <c r="K37" s="24"/>
      <c r="M37" t="s">
        <v>296</v>
      </c>
      <c r="N37">
        <v>87.16</v>
      </c>
    </row>
    <row r="38" spans="1:20" x14ac:dyDescent="0.2">
      <c r="F38" s="15"/>
      <c r="G38" s="15"/>
      <c r="J38" s="5"/>
      <c r="M38" t="s">
        <v>304</v>
      </c>
      <c r="N38">
        <v>87.16</v>
      </c>
    </row>
    <row r="39" spans="1:20" x14ac:dyDescent="0.2">
      <c r="F39" s="15"/>
      <c r="G39" s="15"/>
      <c r="K39" s="1"/>
      <c r="M39" t="s">
        <v>312</v>
      </c>
      <c r="N39">
        <v>87.16</v>
      </c>
      <c r="R39" s="5" t="s">
        <v>135</v>
      </c>
      <c r="S39">
        <v>98.37</v>
      </c>
    </row>
    <row r="40" spans="1:20" x14ac:dyDescent="0.2">
      <c r="A40" s="6"/>
      <c r="F40" s="15"/>
      <c r="G40" s="15"/>
      <c r="R40" t="s">
        <v>335</v>
      </c>
      <c r="S40">
        <v>58.98</v>
      </c>
      <c r="T40" t="s">
        <v>336</v>
      </c>
    </row>
    <row r="41" spans="1:20" x14ac:dyDescent="0.2">
      <c r="F41" s="15"/>
      <c r="G41" s="15"/>
      <c r="K41" s="1"/>
      <c r="R41" t="s">
        <v>337</v>
      </c>
      <c r="S41">
        <v>243.85</v>
      </c>
    </row>
    <row r="42" spans="1:20" x14ac:dyDescent="0.2">
      <c r="F42" s="15"/>
      <c r="G42" s="15"/>
    </row>
    <row r="43" spans="1:20" x14ac:dyDescent="0.2">
      <c r="A43" t="s">
        <v>38</v>
      </c>
      <c r="B43">
        <v>180</v>
      </c>
      <c r="F43" s="15"/>
      <c r="G43" s="15"/>
      <c r="M43" s="34" t="s">
        <v>57</v>
      </c>
      <c r="N43" s="27"/>
    </row>
    <row r="44" spans="1:20" x14ac:dyDescent="0.2">
      <c r="F44" s="15"/>
      <c r="G44" s="15"/>
      <c r="M44" t="s">
        <v>164</v>
      </c>
      <c r="N44">
        <v>87.18</v>
      </c>
    </row>
    <row r="45" spans="1:20" x14ac:dyDescent="0.2">
      <c r="F45" s="17"/>
      <c r="G45" s="17"/>
      <c r="M45" t="s">
        <v>165</v>
      </c>
      <c r="N45">
        <v>87.18</v>
      </c>
      <c r="R45" t="s">
        <v>100</v>
      </c>
      <c r="S45">
        <f>SUM(S39:S44)</f>
        <v>401.2</v>
      </c>
    </row>
    <row r="46" spans="1:20" x14ac:dyDescent="0.2">
      <c r="A46" t="s">
        <v>66</v>
      </c>
      <c r="F46" s="17"/>
      <c r="G46" s="17"/>
      <c r="M46" t="s">
        <v>197</v>
      </c>
      <c r="N46">
        <v>87.18</v>
      </c>
    </row>
    <row r="47" spans="1:20" x14ac:dyDescent="0.2">
      <c r="A47" t="s">
        <v>65</v>
      </c>
      <c r="B47">
        <v>100</v>
      </c>
      <c r="F47" s="15"/>
      <c r="G47" s="15"/>
      <c r="M47" t="s">
        <v>208</v>
      </c>
      <c r="N47">
        <v>87.18</v>
      </c>
    </row>
    <row r="48" spans="1:20" x14ac:dyDescent="0.2">
      <c r="A48" t="s">
        <v>74</v>
      </c>
      <c r="B48">
        <v>90</v>
      </c>
      <c r="F48" s="15"/>
      <c r="G48" s="15"/>
      <c r="M48" t="s">
        <v>250</v>
      </c>
      <c r="N48">
        <v>87.18</v>
      </c>
      <c r="R48" t="s">
        <v>338</v>
      </c>
    </row>
    <row r="49" spans="1:19" x14ac:dyDescent="0.2">
      <c r="A49" t="s">
        <v>73</v>
      </c>
      <c r="B49">
        <v>150</v>
      </c>
      <c r="F49" s="15"/>
      <c r="G49" s="15"/>
      <c r="M49" t="s">
        <v>298</v>
      </c>
      <c r="N49">
        <v>87.18</v>
      </c>
      <c r="R49" t="s">
        <v>339</v>
      </c>
      <c r="S49">
        <v>12</v>
      </c>
    </row>
    <row r="50" spans="1:19" x14ac:dyDescent="0.2">
      <c r="A50" t="s">
        <v>80</v>
      </c>
      <c r="B50">
        <v>50</v>
      </c>
      <c r="F50" s="15"/>
      <c r="G50" s="15"/>
      <c r="R50" t="s">
        <v>340</v>
      </c>
      <c r="S50">
        <v>22.5</v>
      </c>
    </row>
    <row r="51" spans="1:19" x14ac:dyDescent="0.2">
      <c r="A51" t="s">
        <v>82</v>
      </c>
      <c r="B51">
        <v>20</v>
      </c>
      <c r="F51" s="5"/>
      <c r="R51" t="s">
        <v>341</v>
      </c>
      <c r="S51">
        <v>10</v>
      </c>
    </row>
    <row r="52" spans="1:19" x14ac:dyDescent="0.2">
      <c r="A52" t="s">
        <v>270</v>
      </c>
      <c r="B52">
        <v>17</v>
      </c>
    </row>
    <row r="53" spans="1:19" x14ac:dyDescent="0.2">
      <c r="A53" t="s">
        <v>290</v>
      </c>
      <c r="B53">
        <v>20.21</v>
      </c>
    </row>
    <row r="54" spans="1:19" x14ac:dyDescent="0.2">
      <c r="A54" s="40" t="s">
        <v>291</v>
      </c>
      <c r="B54">
        <v>65.73</v>
      </c>
      <c r="F54" s="18"/>
      <c r="G54" s="15"/>
      <c r="M54" t="s">
        <v>169</v>
      </c>
      <c r="N54">
        <f>SUM(N26:N49)</f>
        <v>1498.7700000000002</v>
      </c>
      <c r="R54" t="s">
        <v>342</v>
      </c>
      <c r="S54">
        <f>SUM(S49:S53)</f>
        <v>44.5</v>
      </c>
    </row>
    <row r="55" spans="1:19" x14ac:dyDescent="0.2">
      <c r="A55" t="s">
        <v>302</v>
      </c>
      <c r="B55">
        <v>45.7</v>
      </c>
    </row>
    <row r="56" spans="1:19" x14ac:dyDescent="0.2">
      <c r="A56" t="s">
        <v>307</v>
      </c>
      <c r="B56">
        <v>30</v>
      </c>
    </row>
    <row r="57" spans="1:19" x14ac:dyDescent="0.2">
      <c r="A57" t="s">
        <v>309</v>
      </c>
      <c r="B57">
        <v>31.54</v>
      </c>
      <c r="M57" t="s">
        <v>101</v>
      </c>
    </row>
    <row r="58" spans="1:19" x14ac:dyDescent="0.2">
      <c r="A58" t="s">
        <v>310</v>
      </c>
      <c r="B58">
        <v>35.61</v>
      </c>
      <c r="M58" s="16">
        <v>45226</v>
      </c>
      <c r="N58">
        <v>100</v>
      </c>
      <c r="R58" s="41" t="s">
        <v>140</v>
      </c>
      <c r="S58" s="41">
        <f>S45-S54</f>
        <v>356.7</v>
      </c>
    </row>
    <row r="59" spans="1:19" x14ac:dyDescent="0.2">
      <c r="A59" t="s">
        <v>328</v>
      </c>
      <c r="B59">
        <v>23.95</v>
      </c>
      <c r="M59" s="16"/>
    </row>
    <row r="60" spans="1:19" x14ac:dyDescent="0.2">
      <c r="M60" s="16"/>
    </row>
    <row r="61" spans="1:19" x14ac:dyDescent="0.2">
      <c r="F61" s="5"/>
      <c r="M61" t="s">
        <v>170</v>
      </c>
      <c r="N61">
        <v>68.47</v>
      </c>
    </row>
    <row r="62" spans="1:19" x14ac:dyDescent="0.2">
      <c r="M62" t="s">
        <v>198</v>
      </c>
      <c r="N62">
        <v>150</v>
      </c>
    </row>
    <row r="63" spans="1:19" x14ac:dyDescent="0.2">
      <c r="A63" t="s">
        <v>14</v>
      </c>
      <c r="B63">
        <f>SUM(B47:B62)</f>
        <v>679.74</v>
      </c>
      <c r="R63" t="s">
        <v>101</v>
      </c>
    </row>
    <row r="64" spans="1:19" x14ac:dyDescent="0.2">
      <c r="R64" t="s">
        <v>343</v>
      </c>
      <c r="S64">
        <v>300</v>
      </c>
    </row>
    <row r="65" spans="13:19" x14ac:dyDescent="0.2">
      <c r="M65" t="s">
        <v>200</v>
      </c>
      <c r="N65">
        <v>100</v>
      </c>
    </row>
    <row r="66" spans="13:19" x14ac:dyDescent="0.2">
      <c r="M66" t="s">
        <v>200</v>
      </c>
      <c r="N66">
        <v>100</v>
      </c>
    </row>
    <row r="67" spans="13:19" x14ac:dyDescent="0.2">
      <c r="M67" t="s">
        <v>242</v>
      </c>
      <c r="N67">
        <v>199.75</v>
      </c>
    </row>
    <row r="68" spans="13:19" x14ac:dyDescent="0.2">
      <c r="M68" t="s">
        <v>243</v>
      </c>
      <c r="N68">
        <v>70</v>
      </c>
    </row>
    <row r="69" spans="13:19" x14ac:dyDescent="0.2">
      <c r="M69" t="s">
        <v>299</v>
      </c>
      <c r="N69">
        <v>100</v>
      </c>
    </row>
    <row r="70" spans="13:19" x14ac:dyDescent="0.2">
      <c r="M70" t="s">
        <v>300</v>
      </c>
      <c r="N70">
        <v>188.5</v>
      </c>
    </row>
    <row r="71" spans="13:19" x14ac:dyDescent="0.2">
      <c r="M71" t="s">
        <v>301</v>
      </c>
      <c r="N71">
        <v>46.68</v>
      </c>
      <c r="R71" t="s">
        <v>215</v>
      </c>
      <c r="S71">
        <f>S58-S64</f>
        <v>56.699999999999989</v>
      </c>
    </row>
    <row r="72" spans="13:19" x14ac:dyDescent="0.2">
      <c r="M72" t="s">
        <v>305</v>
      </c>
      <c r="N72">
        <v>35</v>
      </c>
    </row>
    <row r="73" spans="13:19" x14ac:dyDescent="0.2">
      <c r="M73" t="s">
        <v>306</v>
      </c>
      <c r="N73">
        <v>100</v>
      </c>
    </row>
    <row r="74" spans="13:19" x14ac:dyDescent="0.2">
      <c r="M74" t="s">
        <v>313</v>
      </c>
      <c r="N74">
        <v>120</v>
      </c>
    </row>
    <row r="75" spans="13:19" x14ac:dyDescent="0.2">
      <c r="M75" t="s">
        <v>318</v>
      </c>
      <c r="N75">
        <v>22</v>
      </c>
    </row>
    <row r="78" spans="13:19" x14ac:dyDescent="0.2">
      <c r="M78" t="s">
        <v>102</v>
      </c>
      <c r="N78">
        <f>SUM(N58:N75)</f>
        <v>1400.4</v>
      </c>
    </row>
    <row r="82" spans="13:23" x14ac:dyDescent="0.2">
      <c r="M82" s="27" t="s">
        <v>19</v>
      </c>
      <c r="N82" s="27">
        <f>N54-N78</f>
        <v>98.370000000000118</v>
      </c>
    </row>
    <row r="88" spans="13:23" x14ac:dyDescent="0.2">
      <c r="V88" t="s">
        <v>262</v>
      </c>
      <c r="W88">
        <f ca="1">SUM(W73:W89)</f>
        <v>588.28</v>
      </c>
    </row>
    <row r="89" spans="13:23" x14ac:dyDescent="0.2">
      <c r="V89" t="s">
        <v>263</v>
      </c>
      <c r="W89">
        <v>639.08000000000004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5A8D5-32ED-D545-A8F6-8EA91E7FC139}">
  <dimension ref="A1:W89"/>
  <sheetViews>
    <sheetView tabSelected="1" topLeftCell="C26" zoomScale="130" zoomScaleNormal="130" workbookViewId="0">
      <selection activeCell="J41" sqref="J41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30.1640625" customWidth="1"/>
    <col min="13" max="13" width="28.6640625" customWidth="1"/>
    <col min="18" max="18" width="31.33203125" customWidth="1"/>
    <col min="20" max="20" width="28.83203125" customWidth="1"/>
    <col min="21" max="21" width="23" customWidth="1"/>
    <col min="22" max="22" width="27.6640625" customWidth="1"/>
  </cols>
  <sheetData>
    <row r="1" spans="1:14" x14ac:dyDescent="0.2">
      <c r="A1" s="5" t="s">
        <v>22</v>
      </c>
      <c r="B1">
        <v>2750</v>
      </c>
    </row>
    <row r="2" spans="1:14" x14ac:dyDescent="0.2">
      <c r="J2" s="15" t="s">
        <v>97</v>
      </c>
      <c r="K2" s="15">
        <v>182.8</v>
      </c>
      <c r="M2" t="s">
        <v>364</v>
      </c>
    </row>
    <row r="3" spans="1:14" x14ac:dyDescent="0.2">
      <c r="A3" t="s">
        <v>143</v>
      </c>
      <c r="B3">
        <v>250</v>
      </c>
      <c r="D3">
        <f>143.75+25+87.16+243.85</f>
        <v>499.76</v>
      </c>
      <c r="J3" s="15"/>
      <c r="K3" s="15"/>
      <c r="M3" t="s">
        <v>135</v>
      </c>
      <c r="N3">
        <v>56.7</v>
      </c>
    </row>
    <row r="4" spans="1:14" x14ac:dyDescent="0.2">
      <c r="A4" t="s">
        <v>23</v>
      </c>
      <c r="B4">
        <v>120</v>
      </c>
      <c r="J4" s="15" t="s">
        <v>95</v>
      </c>
      <c r="K4" s="15">
        <v>89</v>
      </c>
      <c r="M4" t="s">
        <v>365</v>
      </c>
      <c r="N4">
        <v>243.85</v>
      </c>
    </row>
    <row r="5" spans="1:14" x14ac:dyDescent="0.2">
      <c r="A5" t="s">
        <v>344</v>
      </c>
      <c r="B5">
        <v>800</v>
      </c>
      <c r="J5" s="15" t="s">
        <v>122</v>
      </c>
      <c r="K5" s="15">
        <v>123.68</v>
      </c>
      <c r="M5" t="s">
        <v>366</v>
      </c>
      <c r="N5">
        <v>47.35</v>
      </c>
    </row>
    <row r="6" spans="1:14" x14ac:dyDescent="0.2">
      <c r="A6" t="s">
        <v>361</v>
      </c>
      <c r="B6">
        <v>60</v>
      </c>
      <c r="F6" t="s">
        <v>41</v>
      </c>
      <c r="H6" t="s">
        <v>42</v>
      </c>
      <c r="I6" t="s">
        <v>43</v>
      </c>
      <c r="J6" s="15" t="s">
        <v>108</v>
      </c>
      <c r="K6" s="15">
        <v>123.68</v>
      </c>
      <c r="M6" t="s">
        <v>367</v>
      </c>
      <c r="N6">
        <v>25.67</v>
      </c>
    </row>
    <row r="7" spans="1:14" x14ac:dyDescent="0.2">
      <c r="F7" s="13" t="s">
        <v>32</v>
      </c>
      <c r="G7" s="13">
        <v>1051</v>
      </c>
      <c r="H7" s="13">
        <v>1072</v>
      </c>
      <c r="I7" s="13">
        <f>H7-G7</f>
        <v>21</v>
      </c>
      <c r="J7" t="s">
        <v>115</v>
      </c>
      <c r="K7">
        <v>123.68</v>
      </c>
      <c r="M7" t="s">
        <v>368</v>
      </c>
      <c r="N7">
        <v>1.5</v>
      </c>
    </row>
    <row r="8" spans="1:14" x14ac:dyDescent="0.2">
      <c r="A8" s="5" t="s">
        <v>24</v>
      </c>
      <c r="B8">
        <f>SUM(B1:B7)</f>
        <v>3980</v>
      </c>
      <c r="F8" t="s">
        <v>44</v>
      </c>
      <c r="G8" t="s">
        <v>52</v>
      </c>
      <c r="J8" t="s">
        <v>123</v>
      </c>
      <c r="K8">
        <v>176.94</v>
      </c>
    </row>
    <row r="9" spans="1:14" x14ac:dyDescent="0.2">
      <c r="J9" t="s">
        <v>124</v>
      </c>
      <c r="K9">
        <v>58.26</v>
      </c>
    </row>
    <row r="10" spans="1:14" x14ac:dyDescent="0.2">
      <c r="A10" s="5" t="s">
        <v>20</v>
      </c>
      <c r="J10" s="22" t="s">
        <v>100</v>
      </c>
      <c r="K10" s="22">
        <f>SUM(K2:K9)</f>
        <v>878.04000000000019</v>
      </c>
    </row>
    <row r="11" spans="1:14" x14ac:dyDescent="0.2">
      <c r="A11" t="s">
        <v>69</v>
      </c>
      <c r="B11">
        <v>0</v>
      </c>
    </row>
    <row r="12" spans="1:14" x14ac:dyDescent="0.2">
      <c r="J12" s="5" t="s">
        <v>101</v>
      </c>
      <c r="M12" t="s">
        <v>14</v>
      </c>
      <c r="N12">
        <f>SUM(N3:N11)</f>
        <v>375.07000000000005</v>
      </c>
    </row>
    <row r="13" spans="1:14" ht="14.25" customHeight="1" x14ac:dyDescent="0.2">
      <c r="A13" t="s">
        <v>40</v>
      </c>
      <c r="B13">
        <v>420</v>
      </c>
      <c r="C13" t="s">
        <v>28</v>
      </c>
      <c r="J13" s="16">
        <v>45097</v>
      </c>
      <c r="K13">
        <v>100</v>
      </c>
    </row>
    <row r="14" spans="1:14" ht="14.25" customHeight="1" x14ac:dyDescent="0.2">
      <c r="A14" t="s">
        <v>76</v>
      </c>
      <c r="B14">
        <v>377</v>
      </c>
      <c r="C14" t="s">
        <v>28</v>
      </c>
      <c r="J14" s="16">
        <v>45094</v>
      </c>
      <c r="K14">
        <v>200</v>
      </c>
    </row>
    <row r="15" spans="1:14" x14ac:dyDescent="0.2">
      <c r="A15" t="s">
        <v>18</v>
      </c>
      <c r="B15">
        <v>18</v>
      </c>
      <c r="J15" t="s">
        <v>120</v>
      </c>
      <c r="K15">
        <v>7</v>
      </c>
      <c r="M15" t="s">
        <v>101</v>
      </c>
    </row>
    <row r="16" spans="1:14" x14ac:dyDescent="0.2">
      <c r="A16" t="s">
        <v>25</v>
      </c>
      <c r="B16">
        <v>14</v>
      </c>
      <c r="C16" t="s">
        <v>28</v>
      </c>
      <c r="F16" t="s">
        <v>46</v>
      </c>
      <c r="J16" t="s">
        <v>125</v>
      </c>
      <c r="K16">
        <v>50</v>
      </c>
      <c r="L16" s="1"/>
      <c r="M16" t="s">
        <v>369</v>
      </c>
      <c r="N16">
        <v>320</v>
      </c>
    </row>
    <row r="17" spans="1:14" x14ac:dyDescent="0.2">
      <c r="A17" t="s">
        <v>26</v>
      </c>
      <c r="B17">
        <v>14</v>
      </c>
      <c r="C17" t="s">
        <v>28</v>
      </c>
      <c r="F17" t="s">
        <v>41</v>
      </c>
      <c r="H17" t="s">
        <v>48</v>
      </c>
      <c r="J17" t="s">
        <v>133</v>
      </c>
      <c r="K17">
        <v>300</v>
      </c>
      <c r="L17" s="1"/>
    </row>
    <row r="18" spans="1:14" x14ac:dyDescent="0.2">
      <c r="A18" t="s">
        <v>27</v>
      </c>
      <c r="B18">
        <v>200</v>
      </c>
      <c r="F18" s="12" t="s">
        <v>47</v>
      </c>
      <c r="G18" s="12">
        <v>3000</v>
      </c>
      <c r="H18" s="12">
        <v>184.2</v>
      </c>
      <c r="I18" s="12">
        <f>H18+G18</f>
        <v>3184.2</v>
      </c>
      <c r="J18" s="3" t="s">
        <v>102</v>
      </c>
      <c r="K18" s="3">
        <f>SUM(K13:K17)</f>
        <v>657</v>
      </c>
    </row>
    <row r="19" spans="1:14" x14ac:dyDescent="0.2">
      <c r="A19" t="s">
        <v>31</v>
      </c>
      <c r="B19">
        <v>100</v>
      </c>
      <c r="D19">
        <f>D3+527.35+527.35+1.9+1.9+12.99+1.94+6.85+46.79+32.98+8.5+1058+30+60+66.74+25+30.52-25+13.99+2.09</f>
        <v>2929.65</v>
      </c>
      <c r="F19" t="s">
        <v>44</v>
      </c>
      <c r="G19" t="s">
        <v>45</v>
      </c>
      <c r="J19" s="23" t="s">
        <v>19</v>
      </c>
      <c r="K19" s="23">
        <f>K10-K18</f>
        <v>221.04000000000019</v>
      </c>
      <c r="L19" s="1"/>
    </row>
    <row r="20" spans="1:14" x14ac:dyDescent="0.2">
      <c r="A20" t="s">
        <v>29</v>
      </c>
      <c r="B20">
        <v>1000</v>
      </c>
      <c r="H20" s="5"/>
      <c r="L20" s="1"/>
      <c r="M20" t="s">
        <v>102</v>
      </c>
      <c r="N20">
        <f>SUM(N16:N19)</f>
        <v>320</v>
      </c>
    </row>
    <row r="21" spans="1:14" x14ac:dyDescent="0.2">
      <c r="A21" t="s">
        <v>30</v>
      </c>
      <c r="B21">
        <v>0</v>
      </c>
      <c r="F21" s="5" t="s">
        <v>49</v>
      </c>
      <c r="L21" s="1"/>
    </row>
    <row r="22" spans="1:14" x14ac:dyDescent="0.2">
      <c r="A22" t="s">
        <v>57</v>
      </c>
      <c r="B22">
        <v>454</v>
      </c>
      <c r="C22" t="s">
        <v>28</v>
      </c>
      <c r="F22" s="7">
        <v>44746</v>
      </c>
      <c r="G22">
        <v>1066.5999999999999</v>
      </c>
      <c r="L22" s="1"/>
    </row>
    <row r="23" spans="1:14" x14ac:dyDescent="0.2">
      <c r="A23" t="s">
        <v>3</v>
      </c>
      <c r="B23">
        <v>50</v>
      </c>
      <c r="C23" t="s">
        <v>28</v>
      </c>
      <c r="J23" s="18" t="s">
        <v>107</v>
      </c>
      <c r="K23" s="15"/>
      <c r="L23" s="1"/>
      <c r="M23" t="s">
        <v>19</v>
      </c>
      <c r="N23">
        <f>N12-N20</f>
        <v>55.07000000000005</v>
      </c>
    </row>
    <row r="24" spans="1:14" x14ac:dyDescent="0.2">
      <c r="A24" t="s">
        <v>4</v>
      </c>
      <c r="B24">
        <v>0</v>
      </c>
      <c r="J24" s="15" t="s">
        <v>69</v>
      </c>
      <c r="K24" s="15">
        <v>1200</v>
      </c>
    </row>
    <row r="25" spans="1:14" x14ac:dyDescent="0.2">
      <c r="A25" t="s">
        <v>231</v>
      </c>
      <c r="B25">
        <v>50</v>
      </c>
      <c r="C25" t="s">
        <v>28</v>
      </c>
      <c r="J25" s="15" t="s">
        <v>349</v>
      </c>
      <c r="K25" s="15">
        <v>4</v>
      </c>
      <c r="M25" s="26"/>
    </row>
    <row r="26" spans="1:14" ht="14.25" customHeight="1" x14ac:dyDescent="0.2">
      <c r="A26" t="s">
        <v>314</v>
      </c>
      <c r="B26">
        <v>21.5</v>
      </c>
      <c r="C26" t="s">
        <v>28</v>
      </c>
      <c r="F26" t="s">
        <v>51</v>
      </c>
      <c r="G26">
        <f>SUM(G22:G25)</f>
        <v>1066.5999999999999</v>
      </c>
      <c r="J26" s="15" t="s">
        <v>350</v>
      </c>
      <c r="K26" s="15">
        <v>20</v>
      </c>
    </row>
    <row r="27" spans="1:14" ht="14.25" customHeight="1" x14ac:dyDescent="0.2">
      <c r="A27" t="s">
        <v>324</v>
      </c>
      <c r="B27">
        <v>600</v>
      </c>
      <c r="C27" t="s">
        <v>28</v>
      </c>
      <c r="F27" s="5"/>
      <c r="H27" s="7"/>
      <c r="J27" s="15" t="s">
        <v>351</v>
      </c>
      <c r="K27" s="15">
        <v>10</v>
      </c>
      <c r="M27" s="34"/>
      <c r="N27" s="27"/>
    </row>
    <row r="28" spans="1:14" ht="14.25" customHeight="1" x14ac:dyDescent="0.2">
      <c r="H28" s="7"/>
      <c r="J28" s="15" t="s">
        <v>352</v>
      </c>
      <c r="K28" s="15">
        <v>600</v>
      </c>
      <c r="L28" s="19"/>
    </row>
    <row r="29" spans="1:14" ht="14.25" customHeight="1" x14ac:dyDescent="0.2">
      <c r="A29" t="s">
        <v>345</v>
      </c>
      <c r="B29">
        <v>50</v>
      </c>
      <c r="F29" s="5" t="s">
        <v>50</v>
      </c>
      <c r="G29">
        <f>I18-G26</f>
        <v>2117.6</v>
      </c>
      <c r="H29" s="7"/>
      <c r="J29" s="15" t="s">
        <v>353</v>
      </c>
      <c r="K29" s="15">
        <v>51</v>
      </c>
      <c r="L29" s="19"/>
    </row>
    <row r="30" spans="1:14" ht="14.25" customHeight="1" x14ac:dyDescent="0.2">
      <c r="A30" t="s">
        <v>348</v>
      </c>
      <c r="B30">
        <v>18</v>
      </c>
      <c r="F30" s="5"/>
      <c r="H30" s="7"/>
      <c r="J30" s="15" t="s">
        <v>354</v>
      </c>
      <c r="K30" s="15">
        <v>5</v>
      </c>
      <c r="L30" s="19"/>
    </row>
    <row r="31" spans="1:14" ht="14.25" customHeight="1" x14ac:dyDescent="0.2">
      <c r="A31" t="s">
        <v>359</v>
      </c>
      <c r="B31">
        <v>50</v>
      </c>
      <c r="F31" s="5"/>
      <c r="H31" s="7"/>
      <c r="J31" s="15" t="s">
        <v>355</v>
      </c>
      <c r="K31" s="15">
        <v>20</v>
      </c>
      <c r="L31" s="19"/>
    </row>
    <row r="32" spans="1:14" ht="14.25" customHeight="1" x14ac:dyDescent="0.2">
      <c r="A32" t="s">
        <v>362</v>
      </c>
      <c r="B32">
        <v>250</v>
      </c>
      <c r="F32" s="5"/>
      <c r="H32" s="7"/>
      <c r="J32" s="15" t="s">
        <v>356</v>
      </c>
      <c r="K32" s="15">
        <v>70</v>
      </c>
      <c r="L32" s="19"/>
    </row>
    <row r="33" spans="1:20" ht="14.25" customHeight="1" x14ac:dyDescent="0.2">
      <c r="A33" t="s">
        <v>363</v>
      </c>
      <c r="G33" s="7"/>
      <c r="H33" s="7"/>
      <c r="J33" s="15" t="s">
        <v>357</v>
      </c>
      <c r="K33" s="15">
        <v>50</v>
      </c>
      <c r="L33" s="19"/>
    </row>
    <row r="34" spans="1:20" x14ac:dyDescent="0.2">
      <c r="A34" s="5" t="s">
        <v>21</v>
      </c>
      <c r="B34" s="5">
        <f>SUM(B11:B32)</f>
        <v>3686.5</v>
      </c>
      <c r="J34" s="15" t="s">
        <v>358</v>
      </c>
      <c r="K34" s="17">
        <v>15.5</v>
      </c>
      <c r="L34" s="20"/>
    </row>
    <row r="35" spans="1:20" x14ac:dyDescent="0.2">
      <c r="J35" s="17"/>
      <c r="K35" s="17"/>
      <c r="L35" s="20"/>
    </row>
    <row r="36" spans="1:20" x14ac:dyDescent="0.2">
      <c r="A36" s="5" t="s">
        <v>19</v>
      </c>
      <c r="B36" s="5">
        <f>B8-B34</f>
        <v>293.5</v>
      </c>
      <c r="J36" s="17"/>
      <c r="K36" s="17"/>
      <c r="L36" s="20"/>
    </row>
    <row r="37" spans="1:20" x14ac:dyDescent="0.2">
      <c r="J37" s="18" t="s">
        <v>100</v>
      </c>
      <c r="K37" s="15">
        <f>SUM(K24:K36)</f>
        <v>2045.5</v>
      </c>
      <c r="L37" s="19"/>
    </row>
    <row r="38" spans="1:20" x14ac:dyDescent="0.2">
      <c r="J38" s="18"/>
      <c r="K38" s="15"/>
    </row>
    <row r="39" spans="1:20" x14ac:dyDescent="0.2">
      <c r="K39" s="1"/>
      <c r="R39" s="5" t="s">
        <v>135</v>
      </c>
      <c r="S39">
        <v>98.37</v>
      </c>
    </row>
    <row r="40" spans="1:20" x14ac:dyDescent="0.2">
      <c r="A40" s="6"/>
      <c r="J40" t="s">
        <v>101</v>
      </c>
      <c r="R40" t="s">
        <v>335</v>
      </c>
      <c r="S40">
        <v>58.98</v>
      </c>
      <c r="T40" t="s">
        <v>336</v>
      </c>
    </row>
    <row r="41" spans="1:20" x14ac:dyDescent="0.2">
      <c r="J41" s="7">
        <v>45495</v>
      </c>
      <c r="K41" s="1">
        <v>600</v>
      </c>
      <c r="R41" t="s">
        <v>337</v>
      </c>
      <c r="S41">
        <v>243.85</v>
      </c>
    </row>
    <row r="43" spans="1:20" x14ac:dyDescent="0.2">
      <c r="A43" t="s">
        <v>38</v>
      </c>
      <c r="B43">
        <v>180</v>
      </c>
      <c r="M43" s="34"/>
      <c r="N43" s="27"/>
    </row>
    <row r="44" spans="1:20" x14ac:dyDescent="0.2">
      <c r="J44" t="s">
        <v>102</v>
      </c>
      <c r="K44" s="1">
        <f>SUM(K41:K43)</f>
        <v>600</v>
      </c>
    </row>
    <row r="45" spans="1:20" x14ac:dyDescent="0.2">
      <c r="F45" s="11"/>
      <c r="G45" s="11"/>
      <c r="R45" t="s">
        <v>100</v>
      </c>
      <c r="S45">
        <f>SUM(S39:S44)</f>
        <v>401.2</v>
      </c>
    </row>
    <row r="46" spans="1:20" x14ac:dyDescent="0.2">
      <c r="A46" t="s">
        <v>66</v>
      </c>
      <c r="F46" s="11"/>
      <c r="G46" s="11"/>
    </row>
    <row r="47" spans="1:20" x14ac:dyDescent="0.2">
      <c r="A47" t="s">
        <v>65</v>
      </c>
      <c r="B47">
        <v>100</v>
      </c>
    </row>
    <row r="48" spans="1:20" x14ac:dyDescent="0.2">
      <c r="A48" t="s">
        <v>74</v>
      </c>
      <c r="B48">
        <v>90</v>
      </c>
      <c r="J48" t="s">
        <v>360</v>
      </c>
      <c r="K48" s="1">
        <f>K37-K44</f>
        <v>1445.5</v>
      </c>
      <c r="R48" t="s">
        <v>338</v>
      </c>
    </row>
    <row r="49" spans="1:19" x14ac:dyDescent="0.2">
      <c r="A49" t="s">
        <v>73</v>
      </c>
      <c r="B49">
        <v>150</v>
      </c>
      <c r="R49" t="s">
        <v>339</v>
      </c>
      <c r="S49">
        <v>12</v>
      </c>
    </row>
    <row r="50" spans="1:19" x14ac:dyDescent="0.2">
      <c r="A50" t="s">
        <v>80</v>
      </c>
      <c r="B50">
        <v>50</v>
      </c>
      <c r="R50" t="s">
        <v>340</v>
      </c>
      <c r="S50">
        <v>22.5</v>
      </c>
    </row>
    <row r="51" spans="1:19" x14ac:dyDescent="0.2">
      <c r="A51" t="s">
        <v>82</v>
      </c>
      <c r="B51">
        <v>20</v>
      </c>
      <c r="F51" s="5"/>
      <c r="R51" t="s">
        <v>341</v>
      </c>
      <c r="S51">
        <v>10</v>
      </c>
    </row>
    <row r="52" spans="1:19" x14ac:dyDescent="0.2">
      <c r="A52" t="s">
        <v>270</v>
      </c>
      <c r="B52">
        <v>17</v>
      </c>
    </row>
    <row r="53" spans="1:19" x14ac:dyDescent="0.2">
      <c r="A53" t="s">
        <v>290</v>
      </c>
      <c r="B53">
        <v>20.21</v>
      </c>
    </row>
    <row r="54" spans="1:19" x14ac:dyDescent="0.2">
      <c r="A54" s="40" t="s">
        <v>291</v>
      </c>
      <c r="B54">
        <v>65.73</v>
      </c>
      <c r="F54" s="5"/>
      <c r="R54" t="s">
        <v>342</v>
      </c>
      <c r="S54">
        <f>SUM(S49:S53)</f>
        <v>44.5</v>
      </c>
    </row>
    <row r="55" spans="1:19" x14ac:dyDescent="0.2">
      <c r="A55" t="s">
        <v>302</v>
      </c>
      <c r="B55">
        <v>45.7</v>
      </c>
    </row>
    <row r="56" spans="1:19" x14ac:dyDescent="0.2">
      <c r="A56" t="s">
        <v>307</v>
      </c>
      <c r="B56">
        <v>30</v>
      </c>
    </row>
    <row r="57" spans="1:19" x14ac:dyDescent="0.2">
      <c r="A57" t="s">
        <v>309</v>
      </c>
      <c r="B57">
        <v>31.54</v>
      </c>
    </row>
    <row r="58" spans="1:19" x14ac:dyDescent="0.2">
      <c r="A58" t="s">
        <v>310</v>
      </c>
      <c r="B58">
        <v>35.61</v>
      </c>
      <c r="M58" s="16"/>
      <c r="R58" s="41" t="s">
        <v>140</v>
      </c>
      <c r="S58" s="41">
        <f>S45-S54</f>
        <v>356.7</v>
      </c>
    </row>
    <row r="59" spans="1:19" x14ac:dyDescent="0.2">
      <c r="A59" t="s">
        <v>328</v>
      </c>
      <c r="B59">
        <v>23.95</v>
      </c>
      <c r="M59" s="16"/>
    </row>
    <row r="60" spans="1:19" x14ac:dyDescent="0.2">
      <c r="M60" s="16"/>
    </row>
    <row r="61" spans="1:19" x14ac:dyDescent="0.2">
      <c r="F61" s="5"/>
    </row>
    <row r="63" spans="1:19" x14ac:dyDescent="0.2">
      <c r="A63" t="s">
        <v>14</v>
      </c>
      <c r="B63">
        <f>SUM(B47:B62)</f>
        <v>679.74</v>
      </c>
      <c r="R63" t="s">
        <v>101</v>
      </c>
    </row>
    <row r="64" spans="1:19" x14ac:dyDescent="0.2">
      <c r="R64" t="s">
        <v>343</v>
      </c>
      <c r="S64">
        <v>300</v>
      </c>
    </row>
    <row r="71" spans="18:19" x14ac:dyDescent="0.2">
      <c r="R71" t="s">
        <v>215</v>
      </c>
      <c r="S71">
        <f>S58-S64</f>
        <v>56.699999999999989</v>
      </c>
    </row>
    <row r="82" spans="13:23" x14ac:dyDescent="0.2">
      <c r="M82" s="27"/>
      <c r="N82" s="27"/>
    </row>
    <row r="88" spans="13:23" x14ac:dyDescent="0.2">
      <c r="V88" t="s">
        <v>262</v>
      </c>
      <c r="W88">
        <f ca="1">SUM(W73:W89)</f>
        <v>588.28</v>
      </c>
    </row>
    <row r="89" spans="13:23" x14ac:dyDescent="0.2">
      <c r="V89" t="s">
        <v>263</v>
      </c>
      <c r="W89">
        <v>639.08000000000004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C09E5-A567-A64F-A843-29B3FC3B1C0B}">
  <dimension ref="A1:L51"/>
  <sheetViews>
    <sheetView zoomScale="130" zoomScaleNormal="130" workbookViewId="0">
      <selection activeCell="B4" sqref="B4:B6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6.6640625" customWidth="1"/>
    <col min="13" max="13" width="23.33203125" customWidth="1"/>
  </cols>
  <sheetData>
    <row r="1" spans="1:12" x14ac:dyDescent="0.2">
      <c r="A1" s="5" t="s">
        <v>22</v>
      </c>
      <c r="B1">
        <v>1820</v>
      </c>
    </row>
    <row r="2" spans="1:12" x14ac:dyDescent="0.2">
      <c r="A2" s="5" t="s">
        <v>75</v>
      </c>
      <c r="B2">
        <v>830</v>
      </c>
    </row>
    <row r="3" spans="1:12" x14ac:dyDescent="0.2">
      <c r="A3" t="s">
        <v>23</v>
      </c>
    </row>
    <row r="4" spans="1:12" x14ac:dyDescent="0.2">
      <c r="A4" t="s">
        <v>34</v>
      </c>
      <c r="B4">
        <v>43.58</v>
      </c>
    </row>
    <row r="5" spans="1:12" x14ac:dyDescent="0.2">
      <c r="A5" t="s">
        <v>33</v>
      </c>
      <c r="B5">
        <v>59</v>
      </c>
      <c r="F5" t="s">
        <v>41</v>
      </c>
      <c r="H5" t="s">
        <v>42</v>
      </c>
      <c r="I5" t="s">
        <v>43</v>
      </c>
      <c r="K5" t="s">
        <v>33</v>
      </c>
    </row>
    <row r="6" spans="1:12" x14ac:dyDescent="0.2">
      <c r="A6" t="s">
        <v>53</v>
      </c>
      <c r="B6">
        <v>25</v>
      </c>
      <c r="C6">
        <v>150</v>
      </c>
      <c r="F6" s="13" t="s">
        <v>32</v>
      </c>
      <c r="G6" s="13">
        <v>1051</v>
      </c>
      <c r="H6" s="13">
        <v>1072</v>
      </c>
      <c r="I6" s="13">
        <f>H6-G6</f>
        <v>21</v>
      </c>
      <c r="K6" t="s">
        <v>54</v>
      </c>
      <c r="L6">
        <v>150</v>
      </c>
    </row>
    <row r="7" spans="1:12" x14ac:dyDescent="0.2">
      <c r="A7" s="5" t="s">
        <v>24</v>
      </c>
      <c r="B7">
        <f>SUM(B1:B6)</f>
        <v>2777.58</v>
      </c>
      <c r="F7" t="s">
        <v>44</v>
      </c>
      <c r="G7" t="s">
        <v>52</v>
      </c>
      <c r="K7" t="s">
        <v>55</v>
      </c>
      <c r="L7">
        <v>25</v>
      </c>
    </row>
    <row r="9" spans="1:12" x14ac:dyDescent="0.2">
      <c r="A9" s="5" t="s">
        <v>20</v>
      </c>
    </row>
    <row r="10" spans="1:12" x14ac:dyDescent="0.2">
      <c r="A10" t="s">
        <v>69</v>
      </c>
      <c r="B10">
        <v>100</v>
      </c>
      <c r="K10" t="s">
        <v>56</v>
      </c>
    </row>
    <row r="11" spans="1:12" x14ac:dyDescent="0.2">
      <c r="A11" t="s">
        <v>35</v>
      </c>
      <c r="B11">
        <v>110</v>
      </c>
      <c r="C11" t="s">
        <v>28</v>
      </c>
      <c r="K11" t="s">
        <v>59</v>
      </c>
      <c r="L11">
        <v>25</v>
      </c>
    </row>
    <row r="12" spans="1:12" x14ac:dyDescent="0.2">
      <c r="A12" t="s">
        <v>40</v>
      </c>
      <c r="K12" s="1" t="s">
        <v>58</v>
      </c>
      <c r="L12">
        <v>25</v>
      </c>
    </row>
    <row r="13" spans="1:12" ht="14.25" customHeight="1" x14ac:dyDescent="0.2">
      <c r="K13" t="s">
        <v>60</v>
      </c>
      <c r="L13">
        <v>25</v>
      </c>
    </row>
    <row r="14" spans="1:12" x14ac:dyDescent="0.2">
      <c r="A14" t="s">
        <v>18</v>
      </c>
      <c r="B14">
        <v>18</v>
      </c>
      <c r="K14" s="1" t="s">
        <v>61</v>
      </c>
      <c r="L14">
        <v>25</v>
      </c>
    </row>
    <row r="15" spans="1:12" x14ac:dyDescent="0.2">
      <c r="A15" t="s">
        <v>25</v>
      </c>
      <c r="B15">
        <v>20</v>
      </c>
      <c r="C15" t="s">
        <v>28</v>
      </c>
      <c r="F15" t="s">
        <v>46</v>
      </c>
      <c r="K15" t="s">
        <v>62</v>
      </c>
      <c r="L15" s="1">
        <v>25</v>
      </c>
    </row>
    <row r="16" spans="1:12" x14ac:dyDescent="0.2">
      <c r="A16" t="s">
        <v>26</v>
      </c>
      <c r="B16">
        <v>26</v>
      </c>
      <c r="C16" t="s">
        <v>28</v>
      </c>
      <c r="F16" t="s">
        <v>41</v>
      </c>
      <c r="H16" t="s">
        <v>48</v>
      </c>
      <c r="K16" s="1" t="s">
        <v>64</v>
      </c>
      <c r="L16" s="1"/>
    </row>
    <row r="17" spans="1:12" x14ac:dyDescent="0.2">
      <c r="A17" t="s">
        <v>27</v>
      </c>
      <c r="B17">
        <v>200</v>
      </c>
      <c r="F17" s="12" t="s">
        <v>47</v>
      </c>
      <c r="G17" s="12">
        <v>3000</v>
      </c>
      <c r="H17" s="12">
        <v>184.2</v>
      </c>
      <c r="I17" s="12">
        <f>H17+G17</f>
        <v>3184.2</v>
      </c>
      <c r="K17" t="s">
        <v>14</v>
      </c>
      <c r="L17">
        <f>SUM(L11:L16)</f>
        <v>125</v>
      </c>
    </row>
    <row r="18" spans="1:12" x14ac:dyDescent="0.2">
      <c r="A18" t="s">
        <v>31</v>
      </c>
      <c r="B18">
        <v>200</v>
      </c>
      <c r="F18" t="s">
        <v>44</v>
      </c>
      <c r="G18" t="s">
        <v>45</v>
      </c>
      <c r="K18" s="7"/>
      <c r="L18" s="1"/>
    </row>
    <row r="19" spans="1:12" x14ac:dyDescent="0.2">
      <c r="A19" t="s">
        <v>29</v>
      </c>
      <c r="B19">
        <v>2000</v>
      </c>
      <c r="H19" s="5"/>
      <c r="K19" s="7"/>
      <c r="L19" s="1"/>
    </row>
    <row r="20" spans="1:12" x14ac:dyDescent="0.2">
      <c r="A20" t="s">
        <v>30</v>
      </c>
      <c r="B20">
        <v>0</v>
      </c>
      <c r="F20" s="5" t="s">
        <v>49</v>
      </c>
      <c r="K20" s="7"/>
      <c r="L20" s="1"/>
    </row>
    <row r="21" spans="1:12" x14ac:dyDescent="0.2">
      <c r="A21" t="s">
        <v>57</v>
      </c>
      <c r="B21">
        <v>76</v>
      </c>
      <c r="F21" s="7">
        <v>44746</v>
      </c>
      <c r="G21">
        <v>1066.5999999999999</v>
      </c>
      <c r="K21" s="7"/>
      <c r="L21" s="1"/>
    </row>
    <row r="22" spans="1:12" x14ac:dyDescent="0.2">
      <c r="A22" t="s">
        <v>34</v>
      </c>
      <c r="B22">
        <v>45</v>
      </c>
      <c r="K22" s="7"/>
      <c r="L22" s="1"/>
    </row>
    <row r="25" spans="1:12" ht="14.25" customHeight="1" x14ac:dyDescent="0.2">
      <c r="F25" t="s">
        <v>51</v>
      </c>
      <c r="G25">
        <f>SUM(G21:G24)</f>
        <v>1066.5999999999999</v>
      </c>
    </row>
    <row r="26" spans="1:12" ht="14.25" customHeight="1" x14ac:dyDescent="0.2">
      <c r="F26" s="5"/>
      <c r="H26" s="7"/>
    </row>
    <row r="27" spans="1:12" ht="14.25" customHeight="1" x14ac:dyDescent="0.2">
      <c r="H27" s="7"/>
    </row>
    <row r="28" spans="1:12" ht="14.25" customHeight="1" x14ac:dyDescent="0.2">
      <c r="F28" s="5" t="s">
        <v>50</v>
      </c>
      <c r="G28">
        <f>I17-G25</f>
        <v>2117.6</v>
      </c>
      <c r="H28" s="7"/>
    </row>
    <row r="29" spans="1:12" ht="14.25" customHeight="1" x14ac:dyDescent="0.2">
      <c r="F29" s="5"/>
      <c r="H29" s="7"/>
    </row>
    <row r="30" spans="1:12" ht="14.25" customHeight="1" x14ac:dyDescent="0.2">
      <c r="F30" s="5"/>
      <c r="H30" s="7"/>
    </row>
    <row r="31" spans="1:12" ht="14.25" customHeight="1" x14ac:dyDescent="0.2">
      <c r="F31" s="5"/>
      <c r="H31" s="7"/>
    </row>
    <row r="32" spans="1:12" ht="14.25" customHeight="1" x14ac:dyDescent="0.2">
      <c r="F32" s="5"/>
      <c r="H32" s="7"/>
    </row>
    <row r="33" spans="1:12" x14ac:dyDescent="0.2">
      <c r="A33" s="5" t="s">
        <v>21</v>
      </c>
      <c r="B33" s="5">
        <f>SUM(B10:B29)</f>
        <v>2795</v>
      </c>
      <c r="J33" s="11"/>
      <c r="K33" s="11"/>
      <c r="L33" s="11"/>
    </row>
    <row r="34" spans="1:12" x14ac:dyDescent="0.2">
      <c r="J34" s="11"/>
      <c r="K34" s="11"/>
      <c r="L34" s="11"/>
    </row>
    <row r="35" spans="1:12" x14ac:dyDescent="0.2">
      <c r="A35" s="5" t="s">
        <v>19</v>
      </c>
      <c r="B35" s="5">
        <f>B7-B33</f>
        <v>-17.420000000000073</v>
      </c>
      <c r="J35" s="11"/>
      <c r="K35" s="11"/>
      <c r="L35" s="11"/>
    </row>
    <row r="36" spans="1:12" x14ac:dyDescent="0.2">
      <c r="J36" s="9"/>
      <c r="K36" s="8"/>
      <c r="L36" s="8"/>
    </row>
    <row r="37" spans="1:12" x14ac:dyDescent="0.2">
      <c r="J37" s="9"/>
      <c r="K37" s="8"/>
      <c r="L37" s="8"/>
    </row>
    <row r="38" spans="1:12" x14ac:dyDescent="0.2">
      <c r="G38" s="5"/>
      <c r="K38" s="10"/>
    </row>
    <row r="39" spans="1:12" x14ac:dyDescent="0.2">
      <c r="A39" s="6"/>
      <c r="F39" t="s">
        <v>38</v>
      </c>
      <c r="G39">
        <v>180</v>
      </c>
    </row>
    <row r="42" spans="1:12" x14ac:dyDescent="0.2">
      <c r="F42" t="s">
        <v>66</v>
      </c>
    </row>
    <row r="43" spans="1:12" x14ac:dyDescent="0.2">
      <c r="F43" t="s">
        <v>65</v>
      </c>
      <c r="G43">
        <v>100</v>
      </c>
    </row>
    <row r="44" spans="1:12" x14ac:dyDescent="0.2">
      <c r="F44" t="s">
        <v>74</v>
      </c>
      <c r="G44">
        <v>90</v>
      </c>
    </row>
    <row r="45" spans="1:12" x14ac:dyDescent="0.2">
      <c r="F45" t="s">
        <v>73</v>
      </c>
      <c r="G45">
        <v>150</v>
      </c>
    </row>
    <row r="51" spans="6:7" x14ac:dyDescent="0.2">
      <c r="F51" t="s">
        <v>14</v>
      </c>
      <c r="G51">
        <f>SUM(G43:G50)</f>
        <v>340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A8FB-F7FE-A54C-9CD2-968CA192876D}">
  <dimension ref="A1:L51"/>
  <sheetViews>
    <sheetView zoomScale="130" zoomScaleNormal="130" workbookViewId="0">
      <selection activeCell="B20" sqref="B20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6.6640625" customWidth="1"/>
    <col min="13" max="13" width="23.33203125" customWidth="1"/>
  </cols>
  <sheetData>
    <row r="1" spans="1:12" x14ac:dyDescent="0.2">
      <c r="A1" s="5" t="s">
        <v>22</v>
      </c>
      <c r="B1">
        <v>1820</v>
      </c>
    </row>
    <row r="2" spans="1:12" x14ac:dyDescent="0.2">
      <c r="A2" s="5"/>
    </row>
    <row r="3" spans="1:12" x14ac:dyDescent="0.2">
      <c r="A3" t="s">
        <v>23</v>
      </c>
    </row>
    <row r="4" spans="1:12" x14ac:dyDescent="0.2">
      <c r="A4" t="s">
        <v>34</v>
      </c>
    </row>
    <row r="5" spans="1:12" x14ac:dyDescent="0.2">
      <c r="A5" t="s">
        <v>33</v>
      </c>
      <c r="F5" t="s">
        <v>41</v>
      </c>
      <c r="H5" t="s">
        <v>42</v>
      </c>
      <c r="I5" t="s">
        <v>43</v>
      </c>
      <c r="K5" t="s">
        <v>33</v>
      </c>
    </row>
    <row r="6" spans="1:12" x14ac:dyDescent="0.2">
      <c r="A6" t="s">
        <v>53</v>
      </c>
      <c r="F6" s="13" t="s">
        <v>32</v>
      </c>
      <c r="G6" s="13">
        <v>1051</v>
      </c>
      <c r="H6" s="13">
        <v>1072</v>
      </c>
      <c r="I6" s="13">
        <f>H6-G6</f>
        <v>21</v>
      </c>
      <c r="K6" t="s">
        <v>54</v>
      </c>
      <c r="L6">
        <v>150</v>
      </c>
    </row>
    <row r="7" spans="1:12" x14ac:dyDescent="0.2">
      <c r="A7" s="5" t="s">
        <v>24</v>
      </c>
      <c r="B7">
        <f>SUM(B1:B6)</f>
        <v>1820</v>
      </c>
      <c r="F7" t="s">
        <v>44</v>
      </c>
      <c r="G7" t="s">
        <v>52</v>
      </c>
      <c r="K7" t="s">
        <v>55</v>
      </c>
      <c r="L7">
        <v>25</v>
      </c>
    </row>
    <row r="9" spans="1:12" x14ac:dyDescent="0.2">
      <c r="A9" s="5" t="s">
        <v>20</v>
      </c>
    </row>
    <row r="10" spans="1:12" x14ac:dyDescent="0.2">
      <c r="A10" t="s">
        <v>69</v>
      </c>
      <c r="B10">
        <v>100</v>
      </c>
      <c r="K10" t="s">
        <v>56</v>
      </c>
    </row>
    <row r="11" spans="1:12" x14ac:dyDescent="0.2">
      <c r="A11" t="s">
        <v>35</v>
      </c>
      <c r="B11">
        <v>0</v>
      </c>
      <c r="K11" t="s">
        <v>59</v>
      </c>
      <c r="L11">
        <v>25</v>
      </c>
    </row>
    <row r="12" spans="1:12" x14ac:dyDescent="0.2">
      <c r="A12" t="s">
        <v>40</v>
      </c>
      <c r="K12" s="1" t="s">
        <v>58</v>
      </c>
      <c r="L12">
        <v>25</v>
      </c>
    </row>
    <row r="13" spans="1:12" ht="14.25" customHeight="1" x14ac:dyDescent="0.2">
      <c r="K13" t="s">
        <v>60</v>
      </c>
      <c r="L13">
        <v>25</v>
      </c>
    </row>
    <row r="14" spans="1:12" x14ac:dyDescent="0.2">
      <c r="A14" t="s">
        <v>18</v>
      </c>
      <c r="B14">
        <v>18</v>
      </c>
      <c r="K14" s="1" t="s">
        <v>61</v>
      </c>
      <c r="L14">
        <v>25</v>
      </c>
    </row>
    <row r="15" spans="1:12" x14ac:dyDescent="0.2">
      <c r="A15" t="s">
        <v>25</v>
      </c>
      <c r="B15">
        <v>20</v>
      </c>
      <c r="C15" t="s">
        <v>28</v>
      </c>
      <c r="F15" t="s">
        <v>46</v>
      </c>
      <c r="K15" t="s">
        <v>62</v>
      </c>
      <c r="L15" s="1">
        <v>25</v>
      </c>
    </row>
    <row r="16" spans="1:12" x14ac:dyDescent="0.2">
      <c r="A16" t="s">
        <v>26</v>
      </c>
      <c r="B16">
        <v>26</v>
      </c>
      <c r="C16" t="s">
        <v>28</v>
      </c>
      <c r="F16" t="s">
        <v>41</v>
      </c>
      <c r="H16" t="s">
        <v>48</v>
      </c>
      <c r="K16" s="1" t="s">
        <v>64</v>
      </c>
      <c r="L16" s="1"/>
    </row>
    <row r="17" spans="1:12" x14ac:dyDescent="0.2">
      <c r="A17" t="s">
        <v>27</v>
      </c>
      <c r="F17" s="12" t="s">
        <v>47</v>
      </c>
      <c r="G17" s="12">
        <v>3000</v>
      </c>
      <c r="H17" s="12">
        <v>184.2</v>
      </c>
      <c r="I17" s="12">
        <f>H17+G17</f>
        <v>3184.2</v>
      </c>
      <c r="K17" t="s">
        <v>14</v>
      </c>
      <c r="L17">
        <f>SUM(L11:L16)</f>
        <v>125</v>
      </c>
    </row>
    <row r="18" spans="1:12" x14ac:dyDescent="0.2">
      <c r="A18" t="s">
        <v>31</v>
      </c>
      <c r="B18">
        <v>100</v>
      </c>
      <c r="F18" t="s">
        <v>44</v>
      </c>
      <c r="G18" t="s">
        <v>45</v>
      </c>
      <c r="K18" s="7"/>
      <c r="L18" s="1"/>
    </row>
    <row r="19" spans="1:12" x14ac:dyDescent="0.2">
      <c r="A19" t="s">
        <v>29</v>
      </c>
      <c r="B19">
        <v>2455</v>
      </c>
      <c r="H19" s="5"/>
      <c r="K19" s="7"/>
      <c r="L19" s="1"/>
    </row>
    <row r="20" spans="1:12" x14ac:dyDescent="0.2">
      <c r="A20" t="s">
        <v>30</v>
      </c>
      <c r="B20">
        <v>0</v>
      </c>
      <c r="F20" s="5" t="s">
        <v>49</v>
      </c>
      <c r="K20" s="7"/>
      <c r="L20" s="1"/>
    </row>
    <row r="21" spans="1:12" x14ac:dyDescent="0.2">
      <c r="A21" t="s">
        <v>57</v>
      </c>
      <c r="F21" s="7">
        <v>44746</v>
      </c>
      <c r="G21">
        <v>1066.5999999999999</v>
      </c>
      <c r="K21" s="7"/>
      <c r="L21" s="1"/>
    </row>
    <row r="22" spans="1:12" x14ac:dyDescent="0.2">
      <c r="A22" t="s">
        <v>34</v>
      </c>
      <c r="B22">
        <v>45</v>
      </c>
      <c r="K22" s="7"/>
      <c r="L22" s="1"/>
    </row>
    <row r="23" spans="1:12" x14ac:dyDescent="0.2">
      <c r="A23" t="s">
        <v>76</v>
      </c>
      <c r="B23">
        <v>377</v>
      </c>
    </row>
    <row r="25" spans="1:12" ht="14.25" customHeight="1" x14ac:dyDescent="0.2">
      <c r="F25" t="s">
        <v>51</v>
      </c>
      <c r="G25">
        <f>SUM(G21:G24)</f>
        <v>1066.5999999999999</v>
      </c>
    </row>
    <row r="26" spans="1:12" ht="14.25" customHeight="1" x14ac:dyDescent="0.2">
      <c r="F26" s="5"/>
      <c r="H26" s="7"/>
    </row>
    <row r="27" spans="1:12" ht="14.25" customHeight="1" x14ac:dyDescent="0.2">
      <c r="H27" s="7"/>
    </row>
    <row r="28" spans="1:12" ht="14.25" customHeight="1" x14ac:dyDescent="0.2">
      <c r="F28" s="5" t="s">
        <v>50</v>
      </c>
      <c r="G28">
        <f>I17-G25</f>
        <v>2117.6</v>
      </c>
      <c r="H28" s="7"/>
    </row>
    <row r="29" spans="1:12" ht="14.25" customHeight="1" x14ac:dyDescent="0.2">
      <c r="F29" s="5"/>
      <c r="H29" s="7"/>
    </row>
    <row r="30" spans="1:12" ht="14.25" customHeight="1" x14ac:dyDescent="0.2">
      <c r="F30" s="5"/>
      <c r="H30" s="7"/>
    </row>
    <row r="31" spans="1:12" ht="14.25" customHeight="1" x14ac:dyDescent="0.2">
      <c r="F31" s="5"/>
      <c r="H31" s="7"/>
    </row>
    <row r="32" spans="1:12" ht="14.25" customHeight="1" x14ac:dyDescent="0.2">
      <c r="F32" s="5"/>
      <c r="H32" s="7"/>
    </row>
    <row r="33" spans="1:12" x14ac:dyDescent="0.2">
      <c r="A33" s="5" t="s">
        <v>21</v>
      </c>
      <c r="B33" s="5">
        <f>SUM(B10:B29)</f>
        <v>3141</v>
      </c>
      <c r="J33" s="11"/>
      <c r="K33" s="11"/>
      <c r="L33" s="11"/>
    </row>
    <row r="34" spans="1:12" x14ac:dyDescent="0.2">
      <c r="J34" s="11"/>
      <c r="K34" s="11"/>
      <c r="L34" s="11"/>
    </row>
    <row r="35" spans="1:12" x14ac:dyDescent="0.2">
      <c r="A35" s="5" t="s">
        <v>19</v>
      </c>
      <c r="B35" s="5">
        <f>B7-B33</f>
        <v>-1321</v>
      </c>
      <c r="J35" s="11"/>
      <c r="K35" s="11"/>
      <c r="L35" s="11"/>
    </row>
    <row r="36" spans="1:12" x14ac:dyDescent="0.2">
      <c r="J36" s="9"/>
      <c r="K36" s="8"/>
      <c r="L36" s="8"/>
    </row>
    <row r="37" spans="1:12" x14ac:dyDescent="0.2">
      <c r="J37" s="9"/>
      <c r="K37" s="8"/>
      <c r="L37" s="8"/>
    </row>
    <row r="38" spans="1:12" x14ac:dyDescent="0.2">
      <c r="G38" s="5"/>
      <c r="K38" s="10"/>
    </row>
    <row r="39" spans="1:12" x14ac:dyDescent="0.2">
      <c r="A39" s="6"/>
      <c r="F39" t="s">
        <v>38</v>
      </c>
      <c r="G39">
        <v>180</v>
      </c>
    </row>
    <row r="42" spans="1:12" x14ac:dyDescent="0.2">
      <c r="F42" t="s">
        <v>66</v>
      </c>
    </row>
    <row r="43" spans="1:12" x14ac:dyDescent="0.2">
      <c r="F43" t="s">
        <v>65</v>
      </c>
      <c r="G43">
        <v>100</v>
      </c>
    </row>
    <row r="44" spans="1:12" x14ac:dyDescent="0.2">
      <c r="F44" t="s">
        <v>74</v>
      </c>
      <c r="G44">
        <v>90</v>
      </c>
    </row>
    <row r="45" spans="1:12" x14ac:dyDescent="0.2">
      <c r="F45" t="s">
        <v>73</v>
      </c>
      <c r="G45">
        <v>150</v>
      </c>
    </row>
    <row r="51" spans="6:7" x14ac:dyDescent="0.2">
      <c r="F51" t="s">
        <v>14</v>
      </c>
      <c r="G51">
        <f>SUM(G43:G50)</f>
        <v>340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A643-0F0A-2443-A61B-37E3D8E9067A}">
  <dimension ref="A1:L51"/>
  <sheetViews>
    <sheetView topLeftCell="A22" zoomScale="130" zoomScaleNormal="130" workbookViewId="0">
      <selection activeCell="H46" sqref="H46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6.6640625" customWidth="1"/>
    <col min="13" max="13" width="23.33203125" customWidth="1"/>
  </cols>
  <sheetData>
    <row r="1" spans="1:12" x14ac:dyDescent="0.2">
      <c r="A1" s="5" t="s">
        <v>22</v>
      </c>
      <c r="B1">
        <v>2145</v>
      </c>
    </row>
    <row r="2" spans="1:12" x14ac:dyDescent="0.2">
      <c r="A2" t="s">
        <v>33</v>
      </c>
      <c r="B2">
        <v>60</v>
      </c>
    </row>
    <row r="3" spans="1:12" x14ac:dyDescent="0.2">
      <c r="A3" t="s">
        <v>79</v>
      </c>
      <c r="B3">
        <v>37</v>
      </c>
    </row>
    <row r="5" spans="1:12" x14ac:dyDescent="0.2">
      <c r="F5" t="s">
        <v>41</v>
      </c>
      <c r="H5" t="s">
        <v>42</v>
      </c>
      <c r="I5" t="s">
        <v>43</v>
      </c>
      <c r="K5" t="s">
        <v>33</v>
      </c>
    </row>
    <row r="6" spans="1:12" x14ac:dyDescent="0.2">
      <c r="F6" s="13" t="s">
        <v>32</v>
      </c>
      <c r="G6" s="13">
        <v>1051</v>
      </c>
      <c r="H6" s="13">
        <v>1072</v>
      </c>
      <c r="I6" s="13">
        <f>H6-G6</f>
        <v>21</v>
      </c>
      <c r="K6" t="s">
        <v>54</v>
      </c>
      <c r="L6">
        <v>150</v>
      </c>
    </row>
    <row r="7" spans="1:12" x14ac:dyDescent="0.2">
      <c r="A7" s="5" t="s">
        <v>24</v>
      </c>
      <c r="B7">
        <f>SUM(B1:B4)</f>
        <v>2242</v>
      </c>
      <c r="F7" t="s">
        <v>44</v>
      </c>
      <c r="G7" t="s">
        <v>52</v>
      </c>
      <c r="K7" t="s">
        <v>55</v>
      </c>
      <c r="L7">
        <v>25</v>
      </c>
    </row>
    <row r="9" spans="1:12" x14ac:dyDescent="0.2">
      <c r="A9" s="5" t="s">
        <v>20</v>
      </c>
    </row>
    <row r="10" spans="1:12" x14ac:dyDescent="0.2">
      <c r="A10" t="s">
        <v>69</v>
      </c>
      <c r="B10">
        <v>0</v>
      </c>
      <c r="K10" t="s">
        <v>56</v>
      </c>
    </row>
    <row r="11" spans="1:12" x14ac:dyDescent="0.2">
      <c r="A11" t="s">
        <v>35</v>
      </c>
      <c r="B11">
        <v>110</v>
      </c>
      <c r="C11" t="s">
        <v>28</v>
      </c>
      <c r="K11" t="s">
        <v>59</v>
      </c>
      <c r="L11">
        <v>25</v>
      </c>
    </row>
    <row r="12" spans="1:12" x14ac:dyDescent="0.2">
      <c r="A12" t="s">
        <v>78</v>
      </c>
      <c r="B12">
        <v>50</v>
      </c>
      <c r="K12" s="1" t="s">
        <v>58</v>
      </c>
      <c r="L12">
        <v>25</v>
      </c>
    </row>
    <row r="13" spans="1:12" ht="14.25" customHeight="1" x14ac:dyDescent="0.2">
      <c r="A13" t="s">
        <v>40</v>
      </c>
      <c r="B13">
        <v>250</v>
      </c>
      <c r="K13" t="s">
        <v>60</v>
      </c>
      <c r="L13">
        <v>25</v>
      </c>
    </row>
    <row r="14" spans="1:12" x14ac:dyDescent="0.2">
      <c r="A14" t="s">
        <v>18</v>
      </c>
      <c r="B14">
        <v>18</v>
      </c>
      <c r="K14" s="1" t="s">
        <v>61</v>
      </c>
      <c r="L14">
        <v>25</v>
      </c>
    </row>
    <row r="15" spans="1:12" x14ac:dyDescent="0.2">
      <c r="A15" t="s">
        <v>25</v>
      </c>
      <c r="B15">
        <v>20</v>
      </c>
      <c r="C15" t="s">
        <v>28</v>
      </c>
      <c r="F15" t="s">
        <v>46</v>
      </c>
      <c r="K15" t="s">
        <v>62</v>
      </c>
      <c r="L15" s="1">
        <v>25</v>
      </c>
    </row>
    <row r="16" spans="1:12" x14ac:dyDescent="0.2">
      <c r="A16" t="s">
        <v>26</v>
      </c>
      <c r="B16">
        <v>26</v>
      </c>
      <c r="F16" t="s">
        <v>41</v>
      </c>
      <c r="H16" t="s">
        <v>48</v>
      </c>
      <c r="K16" s="1" t="s">
        <v>64</v>
      </c>
      <c r="L16" s="1"/>
    </row>
    <row r="17" spans="1:12" x14ac:dyDescent="0.2">
      <c r="A17" t="s">
        <v>27</v>
      </c>
      <c r="F17" s="12" t="s">
        <v>47</v>
      </c>
      <c r="G17" s="12">
        <v>3000</v>
      </c>
      <c r="H17" s="12">
        <v>184.2</v>
      </c>
      <c r="I17" s="12">
        <f>H17+G17</f>
        <v>3184.2</v>
      </c>
      <c r="K17" t="s">
        <v>14</v>
      </c>
      <c r="L17">
        <f>SUM(L11:L16)</f>
        <v>125</v>
      </c>
    </row>
    <row r="18" spans="1:12" x14ac:dyDescent="0.2">
      <c r="A18" t="s">
        <v>31</v>
      </c>
      <c r="B18">
        <v>200</v>
      </c>
      <c r="F18" t="s">
        <v>44</v>
      </c>
      <c r="G18" t="s">
        <v>45</v>
      </c>
      <c r="K18" s="7"/>
      <c r="L18" s="1"/>
    </row>
    <row r="19" spans="1:12" x14ac:dyDescent="0.2">
      <c r="A19" t="s">
        <v>29</v>
      </c>
      <c r="B19">
        <v>1200</v>
      </c>
      <c r="H19" s="5"/>
      <c r="K19" s="7"/>
      <c r="L19" s="1"/>
    </row>
    <row r="20" spans="1:12" x14ac:dyDescent="0.2">
      <c r="A20" t="s">
        <v>30</v>
      </c>
      <c r="B20">
        <v>0</v>
      </c>
      <c r="F20" s="5" t="s">
        <v>49</v>
      </c>
      <c r="K20" s="7"/>
      <c r="L20" s="1"/>
    </row>
    <row r="21" spans="1:12" x14ac:dyDescent="0.2">
      <c r="A21" t="s">
        <v>57</v>
      </c>
      <c r="B21">
        <v>83</v>
      </c>
      <c r="C21" t="s">
        <v>28</v>
      </c>
      <c r="F21" s="7">
        <v>44746</v>
      </c>
      <c r="G21">
        <v>1066.5999999999999</v>
      </c>
      <c r="K21" s="7"/>
      <c r="L21" s="1"/>
    </row>
    <row r="22" spans="1:12" x14ac:dyDescent="0.2">
      <c r="A22" t="s">
        <v>34</v>
      </c>
      <c r="K22" s="7"/>
      <c r="L22" s="1"/>
    </row>
    <row r="23" spans="1:12" x14ac:dyDescent="0.2">
      <c r="A23" t="s">
        <v>76</v>
      </c>
      <c r="B23">
        <v>377</v>
      </c>
      <c r="C23" t="s">
        <v>28</v>
      </c>
    </row>
    <row r="25" spans="1:12" ht="14.25" customHeight="1" x14ac:dyDescent="0.2">
      <c r="F25" t="s">
        <v>51</v>
      </c>
      <c r="G25">
        <f>SUM(G21:G24)</f>
        <v>1066.5999999999999</v>
      </c>
    </row>
    <row r="26" spans="1:12" ht="14.25" customHeight="1" x14ac:dyDescent="0.2">
      <c r="F26" s="5"/>
      <c r="H26" s="7"/>
    </row>
    <row r="27" spans="1:12" ht="14.25" customHeight="1" x14ac:dyDescent="0.2">
      <c r="H27" s="7"/>
    </row>
    <row r="28" spans="1:12" ht="14.25" customHeight="1" x14ac:dyDescent="0.2">
      <c r="F28" s="5" t="s">
        <v>50</v>
      </c>
      <c r="G28">
        <f>I17-G25</f>
        <v>2117.6</v>
      </c>
      <c r="H28" s="7"/>
    </row>
    <row r="29" spans="1:12" ht="14.25" customHeight="1" x14ac:dyDescent="0.2">
      <c r="F29" s="5"/>
      <c r="H29" s="7"/>
    </row>
    <row r="30" spans="1:12" ht="14.25" customHeight="1" x14ac:dyDescent="0.2">
      <c r="F30" s="5"/>
      <c r="H30" s="7"/>
    </row>
    <row r="31" spans="1:12" ht="14.25" customHeight="1" x14ac:dyDescent="0.2">
      <c r="F31" s="5"/>
      <c r="H31" s="7"/>
    </row>
    <row r="32" spans="1:12" ht="14.25" customHeight="1" x14ac:dyDescent="0.2">
      <c r="F32" s="5"/>
      <c r="H32" s="7"/>
    </row>
    <row r="33" spans="1:12" x14ac:dyDescent="0.2">
      <c r="A33" s="5" t="s">
        <v>21</v>
      </c>
      <c r="B33" s="5">
        <f>SUM(B10:B29)</f>
        <v>2334</v>
      </c>
      <c r="J33" s="11"/>
      <c r="K33" s="11"/>
      <c r="L33" s="11"/>
    </row>
    <row r="34" spans="1:12" x14ac:dyDescent="0.2">
      <c r="J34" s="11"/>
      <c r="K34" s="11"/>
      <c r="L34" s="11"/>
    </row>
    <row r="35" spans="1:12" x14ac:dyDescent="0.2">
      <c r="A35" s="5" t="s">
        <v>19</v>
      </c>
      <c r="B35" s="5">
        <f>B7-B33</f>
        <v>-92</v>
      </c>
      <c r="J35" s="11"/>
      <c r="K35" s="11"/>
      <c r="L35" s="11"/>
    </row>
    <row r="36" spans="1:12" x14ac:dyDescent="0.2">
      <c r="J36" s="9"/>
      <c r="K36" s="8"/>
      <c r="L36" s="8"/>
    </row>
    <row r="37" spans="1:12" x14ac:dyDescent="0.2">
      <c r="J37" s="9"/>
      <c r="K37" s="8"/>
      <c r="L37" s="8"/>
    </row>
    <row r="38" spans="1:12" x14ac:dyDescent="0.2">
      <c r="G38" s="5"/>
      <c r="K38" s="10"/>
    </row>
    <row r="39" spans="1:12" x14ac:dyDescent="0.2">
      <c r="A39" s="6"/>
      <c r="F39" t="s">
        <v>38</v>
      </c>
      <c r="G39">
        <v>180</v>
      </c>
    </row>
    <row r="42" spans="1:12" x14ac:dyDescent="0.2">
      <c r="F42" t="s">
        <v>66</v>
      </c>
    </row>
    <row r="43" spans="1:12" x14ac:dyDescent="0.2">
      <c r="F43" t="s">
        <v>65</v>
      </c>
      <c r="G43">
        <v>100</v>
      </c>
    </row>
    <row r="44" spans="1:12" x14ac:dyDescent="0.2">
      <c r="F44" t="s">
        <v>74</v>
      </c>
      <c r="G44">
        <v>90</v>
      </c>
    </row>
    <row r="45" spans="1:12" x14ac:dyDescent="0.2">
      <c r="F45" t="s">
        <v>73</v>
      </c>
      <c r="G45">
        <v>150</v>
      </c>
    </row>
    <row r="46" spans="1:12" x14ac:dyDescent="0.2">
      <c r="F46" t="s">
        <v>80</v>
      </c>
      <c r="G46">
        <v>50</v>
      </c>
    </row>
    <row r="51" spans="6:7" x14ac:dyDescent="0.2">
      <c r="F51" t="s">
        <v>14</v>
      </c>
      <c r="G51">
        <f>SUM(G43:G50)</f>
        <v>390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22A3-75EC-A643-91EC-4E78A27465E4}">
  <dimension ref="A1:L51"/>
  <sheetViews>
    <sheetView topLeftCell="A22" zoomScale="130" zoomScaleNormal="130" workbookViewId="0">
      <selection activeCell="B20" sqref="B20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6.6640625" customWidth="1"/>
    <col min="13" max="13" width="23.33203125" customWidth="1"/>
  </cols>
  <sheetData>
    <row r="1" spans="1:12" x14ac:dyDescent="0.2">
      <c r="A1" s="5" t="s">
        <v>22</v>
      </c>
      <c r="B1">
        <v>2049</v>
      </c>
    </row>
    <row r="2" spans="1:12" x14ac:dyDescent="0.2">
      <c r="A2" t="s">
        <v>33</v>
      </c>
      <c r="B2">
        <v>180</v>
      </c>
    </row>
    <row r="3" spans="1:12" x14ac:dyDescent="0.2">
      <c r="A3" t="s">
        <v>79</v>
      </c>
      <c r="B3">
        <v>37</v>
      </c>
    </row>
    <row r="5" spans="1:12" x14ac:dyDescent="0.2">
      <c r="F5" t="s">
        <v>41</v>
      </c>
      <c r="H5" t="s">
        <v>42</v>
      </c>
      <c r="I5" t="s">
        <v>43</v>
      </c>
      <c r="K5" t="s">
        <v>33</v>
      </c>
    </row>
    <row r="6" spans="1:12" x14ac:dyDescent="0.2">
      <c r="F6" s="13" t="s">
        <v>32</v>
      </c>
      <c r="G6" s="13">
        <v>1051</v>
      </c>
      <c r="H6" s="13">
        <v>1072</v>
      </c>
      <c r="I6" s="13">
        <f>H6-G6</f>
        <v>21</v>
      </c>
      <c r="K6" t="s">
        <v>54</v>
      </c>
      <c r="L6">
        <v>150</v>
      </c>
    </row>
    <row r="7" spans="1:12" x14ac:dyDescent="0.2">
      <c r="A7" s="5" t="s">
        <v>24</v>
      </c>
      <c r="B7">
        <f>SUM(B1:B4)</f>
        <v>2266</v>
      </c>
      <c r="F7" t="s">
        <v>44</v>
      </c>
      <c r="G7" t="s">
        <v>52</v>
      </c>
      <c r="K7" t="s">
        <v>55</v>
      </c>
      <c r="L7">
        <v>25</v>
      </c>
    </row>
    <row r="9" spans="1:12" x14ac:dyDescent="0.2">
      <c r="A9" s="5" t="s">
        <v>20</v>
      </c>
    </row>
    <row r="10" spans="1:12" x14ac:dyDescent="0.2">
      <c r="A10" t="s">
        <v>69</v>
      </c>
      <c r="B10">
        <v>0</v>
      </c>
      <c r="K10" t="s">
        <v>56</v>
      </c>
    </row>
    <row r="11" spans="1:12" x14ac:dyDescent="0.2">
      <c r="A11" t="s">
        <v>35</v>
      </c>
      <c r="B11">
        <v>110</v>
      </c>
      <c r="C11" t="s">
        <v>28</v>
      </c>
      <c r="K11" t="s">
        <v>59</v>
      </c>
      <c r="L11">
        <v>25</v>
      </c>
    </row>
    <row r="12" spans="1:12" x14ac:dyDescent="0.2">
      <c r="A12" t="s">
        <v>78</v>
      </c>
      <c r="B12">
        <v>50</v>
      </c>
      <c r="K12" s="1" t="s">
        <v>58</v>
      </c>
      <c r="L12">
        <v>25</v>
      </c>
    </row>
    <row r="13" spans="1:12" ht="14.25" customHeight="1" x14ac:dyDescent="0.2">
      <c r="A13" t="s">
        <v>40</v>
      </c>
      <c r="B13">
        <v>250</v>
      </c>
      <c r="K13" t="s">
        <v>60</v>
      </c>
      <c r="L13">
        <v>25</v>
      </c>
    </row>
    <row r="14" spans="1:12" x14ac:dyDescent="0.2">
      <c r="A14" t="s">
        <v>18</v>
      </c>
      <c r="B14">
        <v>18</v>
      </c>
      <c r="K14" s="1" t="s">
        <v>61</v>
      </c>
      <c r="L14">
        <v>25</v>
      </c>
    </row>
    <row r="15" spans="1:12" x14ac:dyDescent="0.2">
      <c r="A15" t="s">
        <v>25</v>
      </c>
      <c r="B15">
        <v>20</v>
      </c>
      <c r="C15" t="s">
        <v>28</v>
      </c>
      <c r="F15" t="s">
        <v>46</v>
      </c>
      <c r="K15" t="s">
        <v>62</v>
      </c>
      <c r="L15" s="1">
        <v>25</v>
      </c>
    </row>
    <row r="16" spans="1:12" x14ac:dyDescent="0.2">
      <c r="A16" t="s">
        <v>26</v>
      </c>
      <c r="B16">
        <v>26</v>
      </c>
      <c r="C16" t="s">
        <v>28</v>
      </c>
      <c r="F16" t="s">
        <v>41</v>
      </c>
      <c r="H16" t="s">
        <v>48</v>
      </c>
      <c r="K16" s="1" t="s">
        <v>64</v>
      </c>
      <c r="L16" s="1"/>
    </row>
    <row r="17" spans="1:12" x14ac:dyDescent="0.2">
      <c r="A17" t="s">
        <v>27</v>
      </c>
      <c r="F17" s="12" t="s">
        <v>47</v>
      </c>
      <c r="G17" s="12">
        <v>3000</v>
      </c>
      <c r="H17" s="12">
        <v>184.2</v>
      </c>
      <c r="I17" s="12">
        <f>H17+G17</f>
        <v>3184.2</v>
      </c>
      <c r="K17" t="s">
        <v>14</v>
      </c>
      <c r="L17">
        <f>SUM(L11:L16)</f>
        <v>125</v>
      </c>
    </row>
    <row r="18" spans="1:12" x14ac:dyDescent="0.2">
      <c r="A18" t="s">
        <v>31</v>
      </c>
      <c r="B18">
        <v>200</v>
      </c>
      <c r="F18" t="s">
        <v>44</v>
      </c>
      <c r="G18" t="s">
        <v>45</v>
      </c>
      <c r="K18" s="7"/>
      <c r="L18" s="1"/>
    </row>
    <row r="19" spans="1:12" x14ac:dyDescent="0.2">
      <c r="A19" t="s">
        <v>29</v>
      </c>
      <c r="B19">
        <v>800</v>
      </c>
      <c r="H19" s="5"/>
      <c r="K19" s="7"/>
      <c r="L19" s="1"/>
    </row>
    <row r="20" spans="1:12" x14ac:dyDescent="0.2">
      <c r="A20" t="s">
        <v>30</v>
      </c>
      <c r="B20">
        <v>0</v>
      </c>
      <c r="F20" s="5" t="s">
        <v>49</v>
      </c>
      <c r="K20" s="7"/>
      <c r="L20" s="1"/>
    </row>
    <row r="21" spans="1:12" x14ac:dyDescent="0.2">
      <c r="A21" t="s">
        <v>57</v>
      </c>
      <c r="B21">
        <v>3160</v>
      </c>
      <c r="F21" s="7">
        <v>44746</v>
      </c>
      <c r="G21">
        <v>1066.5999999999999</v>
      </c>
      <c r="K21" s="7"/>
      <c r="L21" s="1"/>
    </row>
    <row r="22" spans="1:12" x14ac:dyDescent="0.2">
      <c r="A22" t="s">
        <v>34</v>
      </c>
      <c r="K22" s="7"/>
      <c r="L22" s="1"/>
    </row>
    <row r="23" spans="1:12" x14ac:dyDescent="0.2">
      <c r="A23" t="s">
        <v>76</v>
      </c>
      <c r="B23">
        <v>377</v>
      </c>
      <c r="C23" t="s">
        <v>28</v>
      </c>
    </row>
    <row r="25" spans="1:12" ht="14.25" customHeight="1" x14ac:dyDescent="0.2">
      <c r="F25" t="s">
        <v>51</v>
      </c>
      <c r="G25">
        <f>SUM(G21:G24)</f>
        <v>1066.5999999999999</v>
      </c>
    </row>
    <row r="26" spans="1:12" ht="14.25" customHeight="1" x14ac:dyDescent="0.2">
      <c r="F26" s="5"/>
      <c r="H26" s="7"/>
    </row>
    <row r="27" spans="1:12" ht="14.25" customHeight="1" x14ac:dyDescent="0.2">
      <c r="H27" s="7"/>
    </row>
    <row r="28" spans="1:12" ht="14.25" customHeight="1" x14ac:dyDescent="0.2">
      <c r="F28" s="5" t="s">
        <v>50</v>
      </c>
      <c r="G28">
        <f>I17-G25</f>
        <v>2117.6</v>
      </c>
      <c r="H28" s="7"/>
    </row>
    <row r="29" spans="1:12" ht="14.25" customHeight="1" x14ac:dyDescent="0.2">
      <c r="F29" s="5"/>
      <c r="H29" s="7"/>
    </row>
    <row r="30" spans="1:12" ht="14.25" customHeight="1" x14ac:dyDescent="0.2">
      <c r="F30" s="5"/>
      <c r="H30" s="7"/>
    </row>
    <row r="31" spans="1:12" ht="14.25" customHeight="1" x14ac:dyDescent="0.2">
      <c r="F31" s="5"/>
      <c r="H31" s="7"/>
    </row>
    <row r="32" spans="1:12" ht="14.25" customHeight="1" x14ac:dyDescent="0.2">
      <c r="F32" s="5"/>
      <c r="H32" s="7"/>
    </row>
    <row r="33" spans="1:12" x14ac:dyDescent="0.2">
      <c r="A33" s="5" t="s">
        <v>21</v>
      </c>
      <c r="B33" s="5">
        <f>SUM(B10:B29)</f>
        <v>5011</v>
      </c>
      <c r="J33" s="11"/>
      <c r="K33" s="11"/>
      <c r="L33" s="11"/>
    </row>
    <row r="34" spans="1:12" x14ac:dyDescent="0.2">
      <c r="J34" s="11"/>
      <c r="K34" s="11"/>
      <c r="L34" s="11"/>
    </row>
    <row r="35" spans="1:12" x14ac:dyDescent="0.2">
      <c r="A35" s="5" t="s">
        <v>19</v>
      </c>
      <c r="B35" s="5">
        <f>B7-B33</f>
        <v>-2745</v>
      </c>
      <c r="J35" s="11"/>
      <c r="K35" s="11"/>
      <c r="L35" s="11"/>
    </row>
    <row r="36" spans="1:12" x14ac:dyDescent="0.2">
      <c r="J36" s="9"/>
      <c r="K36" s="8"/>
      <c r="L36" s="8"/>
    </row>
    <row r="37" spans="1:12" x14ac:dyDescent="0.2">
      <c r="J37" s="9"/>
      <c r="K37" s="8"/>
      <c r="L37" s="8"/>
    </row>
    <row r="38" spans="1:12" x14ac:dyDescent="0.2">
      <c r="G38" s="5"/>
      <c r="K38" s="10"/>
    </row>
    <row r="39" spans="1:12" x14ac:dyDescent="0.2">
      <c r="A39" s="6"/>
      <c r="F39" t="s">
        <v>38</v>
      </c>
      <c r="G39">
        <v>180</v>
      </c>
    </row>
    <row r="42" spans="1:12" x14ac:dyDescent="0.2">
      <c r="F42" t="s">
        <v>66</v>
      </c>
    </row>
    <row r="43" spans="1:12" x14ac:dyDescent="0.2">
      <c r="F43" t="s">
        <v>65</v>
      </c>
      <c r="G43">
        <v>100</v>
      </c>
    </row>
    <row r="44" spans="1:12" x14ac:dyDescent="0.2">
      <c r="F44" t="s">
        <v>74</v>
      </c>
      <c r="G44">
        <v>90</v>
      </c>
    </row>
    <row r="45" spans="1:12" x14ac:dyDescent="0.2">
      <c r="F45" t="s">
        <v>73</v>
      </c>
      <c r="G45">
        <v>150</v>
      </c>
    </row>
    <row r="46" spans="1:12" x14ac:dyDescent="0.2">
      <c r="F46" t="s">
        <v>80</v>
      </c>
      <c r="G46">
        <v>50</v>
      </c>
    </row>
    <row r="51" spans="6:7" x14ac:dyDescent="0.2">
      <c r="F51" t="s">
        <v>14</v>
      </c>
      <c r="G51">
        <f>SUM(G43:G50)</f>
        <v>390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A6D0-77BD-CE4B-B1A4-56BF75C3BA18}">
  <dimension ref="A1:L50"/>
  <sheetViews>
    <sheetView topLeftCell="A14" zoomScale="130" zoomScaleNormal="130" workbookViewId="0">
      <selection activeCell="B26" sqref="B26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6.6640625" customWidth="1"/>
    <col min="13" max="13" width="23.33203125" customWidth="1"/>
  </cols>
  <sheetData>
    <row r="1" spans="1:12" x14ac:dyDescent="0.2">
      <c r="A1" s="5" t="s">
        <v>22</v>
      </c>
      <c r="B1">
        <v>2053</v>
      </c>
    </row>
    <row r="2" spans="1:12" x14ac:dyDescent="0.2">
      <c r="A2" t="s">
        <v>33</v>
      </c>
      <c r="B2">
        <v>180</v>
      </c>
    </row>
    <row r="3" spans="1:12" x14ac:dyDescent="0.2">
      <c r="A3" t="s">
        <v>79</v>
      </c>
      <c r="B3">
        <v>37</v>
      </c>
    </row>
    <row r="4" spans="1:12" x14ac:dyDescent="0.2">
      <c r="A4" t="s">
        <v>23</v>
      </c>
      <c r="B4">
        <v>100</v>
      </c>
    </row>
    <row r="5" spans="1:12" x14ac:dyDescent="0.2">
      <c r="A5" t="s">
        <v>84</v>
      </c>
      <c r="B5">
        <v>640</v>
      </c>
      <c r="F5" t="s">
        <v>41</v>
      </c>
      <c r="H5" t="s">
        <v>42</v>
      </c>
      <c r="I5" t="s">
        <v>43</v>
      </c>
    </row>
    <row r="6" spans="1:12" x14ac:dyDescent="0.2">
      <c r="F6" s="13" t="s">
        <v>32</v>
      </c>
      <c r="G6" s="13">
        <v>1051</v>
      </c>
      <c r="H6" s="13">
        <v>1072</v>
      </c>
      <c r="I6" s="13">
        <f>H6-G6</f>
        <v>21</v>
      </c>
    </row>
    <row r="7" spans="1:12" x14ac:dyDescent="0.2">
      <c r="A7" s="5" t="s">
        <v>24</v>
      </c>
      <c r="B7">
        <f>SUM(B1:B5)</f>
        <v>3010</v>
      </c>
      <c r="F7" t="s">
        <v>44</v>
      </c>
      <c r="G7" t="s">
        <v>52</v>
      </c>
    </row>
    <row r="9" spans="1:12" x14ac:dyDescent="0.2">
      <c r="A9" s="5" t="s">
        <v>20</v>
      </c>
    </row>
    <row r="10" spans="1:12" x14ac:dyDescent="0.2">
      <c r="A10" t="s">
        <v>69</v>
      </c>
      <c r="B10">
        <v>40</v>
      </c>
      <c r="C10" t="s">
        <v>28</v>
      </c>
    </row>
    <row r="11" spans="1:12" x14ac:dyDescent="0.2">
      <c r="A11" t="s">
        <v>35</v>
      </c>
      <c r="B11">
        <v>110</v>
      </c>
      <c r="C11" t="s">
        <v>28</v>
      </c>
    </row>
    <row r="12" spans="1:12" x14ac:dyDescent="0.2">
      <c r="A12" t="s">
        <v>78</v>
      </c>
      <c r="B12">
        <v>0</v>
      </c>
      <c r="K12" s="1"/>
    </row>
    <row r="13" spans="1:12" ht="14.25" customHeight="1" x14ac:dyDescent="0.2">
      <c r="A13" t="s">
        <v>83</v>
      </c>
      <c r="B13">
        <v>380</v>
      </c>
      <c r="C13" t="s">
        <v>28</v>
      </c>
    </row>
    <row r="14" spans="1:12" x14ac:dyDescent="0.2">
      <c r="A14" t="s">
        <v>18</v>
      </c>
      <c r="B14">
        <v>18</v>
      </c>
      <c r="K14" s="1"/>
    </row>
    <row r="15" spans="1:12" x14ac:dyDescent="0.2">
      <c r="A15" t="s">
        <v>25</v>
      </c>
      <c r="B15">
        <v>14</v>
      </c>
      <c r="C15" t="s">
        <v>28</v>
      </c>
      <c r="F15" t="s">
        <v>46</v>
      </c>
      <c r="L15" s="1"/>
    </row>
    <row r="16" spans="1:12" x14ac:dyDescent="0.2">
      <c r="A16" t="s">
        <v>26</v>
      </c>
      <c r="B16">
        <v>26</v>
      </c>
      <c r="C16" t="s">
        <v>28</v>
      </c>
      <c r="F16" t="s">
        <v>41</v>
      </c>
      <c r="H16" t="s">
        <v>48</v>
      </c>
      <c r="K16" s="1"/>
      <c r="L16" s="1"/>
    </row>
    <row r="17" spans="1:12" x14ac:dyDescent="0.2">
      <c r="A17" t="s">
        <v>27</v>
      </c>
      <c r="F17" s="12" t="s">
        <v>47</v>
      </c>
      <c r="G17" s="12">
        <v>3000</v>
      </c>
      <c r="H17" s="12">
        <v>184.2</v>
      </c>
      <c r="I17" s="12">
        <f>H17+G17</f>
        <v>3184.2</v>
      </c>
    </row>
    <row r="18" spans="1:12" x14ac:dyDescent="0.2">
      <c r="A18" t="s">
        <v>31</v>
      </c>
      <c r="B18">
        <v>200</v>
      </c>
      <c r="F18" t="s">
        <v>44</v>
      </c>
      <c r="G18" t="s">
        <v>45</v>
      </c>
      <c r="K18" s="7"/>
      <c r="L18" s="1"/>
    </row>
    <row r="19" spans="1:12" x14ac:dyDescent="0.2">
      <c r="A19" t="s">
        <v>29</v>
      </c>
      <c r="B19">
        <v>800</v>
      </c>
      <c r="C19" t="s">
        <v>28</v>
      </c>
      <c r="H19" s="5"/>
      <c r="K19" s="7"/>
      <c r="L19" s="1"/>
    </row>
    <row r="20" spans="1:12" x14ac:dyDescent="0.2">
      <c r="A20" t="s">
        <v>30</v>
      </c>
      <c r="B20">
        <v>0</v>
      </c>
      <c r="F20" s="5" t="s">
        <v>49</v>
      </c>
      <c r="K20" s="7"/>
      <c r="L20" s="1"/>
    </row>
    <row r="21" spans="1:12" x14ac:dyDescent="0.2">
      <c r="A21" t="s">
        <v>57</v>
      </c>
      <c r="B21">
        <v>127</v>
      </c>
      <c r="C21" t="s">
        <v>28</v>
      </c>
      <c r="F21" s="7">
        <v>44746</v>
      </c>
      <c r="G21">
        <v>1066.5999999999999</v>
      </c>
      <c r="K21" s="7"/>
      <c r="L21" s="1"/>
    </row>
    <row r="22" spans="1:12" x14ac:dyDescent="0.2">
      <c r="A22" t="s">
        <v>76</v>
      </c>
      <c r="B22">
        <v>380</v>
      </c>
      <c r="C22" t="s">
        <v>28</v>
      </c>
    </row>
    <row r="23" spans="1:12" x14ac:dyDescent="0.2">
      <c r="A23" t="s">
        <v>81</v>
      </c>
      <c r="B23">
        <v>500</v>
      </c>
      <c r="C23" t="s">
        <v>28</v>
      </c>
    </row>
    <row r="24" spans="1:12" ht="14.25" customHeight="1" x14ac:dyDescent="0.2">
      <c r="A24" t="s">
        <v>88</v>
      </c>
      <c r="B24">
        <v>37</v>
      </c>
      <c r="C24" t="s">
        <v>28</v>
      </c>
      <c r="F24" t="s">
        <v>51</v>
      </c>
      <c r="G24">
        <f>SUM(G21:G23)</f>
        <v>1066.5999999999999</v>
      </c>
    </row>
    <row r="25" spans="1:12" ht="14.25" customHeight="1" x14ac:dyDescent="0.2">
      <c r="A25" t="s">
        <v>85</v>
      </c>
      <c r="B25">
        <v>100</v>
      </c>
      <c r="C25" t="s">
        <v>28</v>
      </c>
      <c r="F25" s="5"/>
      <c r="H25" s="7"/>
    </row>
    <row r="26" spans="1:12" ht="14.25" customHeight="1" x14ac:dyDescent="0.2">
      <c r="A26" t="s">
        <v>86</v>
      </c>
      <c r="B26">
        <v>100</v>
      </c>
      <c r="C26" t="s">
        <v>28</v>
      </c>
      <c r="H26" s="7"/>
    </row>
    <row r="27" spans="1:12" ht="14.25" customHeight="1" x14ac:dyDescent="0.2">
      <c r="F27" s="5" t="s">
        <v>50</v>
      </c>
      <c r="G27">
        <f>I17-G24</f>
        <v>2117.6</v>
      </c>
      <c r="H27" s="7"/>
    </row>
    <row r="28" spans="1:12" ht="14.25" customHeight="1" x14ac:dyDescent="0.2">
      <c r="F28" s="5"/>
      <c r="H28" s="7"/>
    </row>
    <row r="29" spans="1:12" ht="14.25" customHeight="1" x14ac:dyDescent="0.2">
      <c r="F29" s="5"/>
      <c r="H29" s="7"/>
    </row>
    <row r="30" spans="1:12" ht="14.25" customHeight="1" x14ac:dyDescent="0.2">
      <c r="F30" s="5"/>
      <c r="H30" s="7"/>
    </row>
    <row r="31" spans="1:12" ht="14.25" customHeight="1" x14ac:dyDescent="0.2">
      <c r="F31" s="5"/>
      <c r="H31" s="7"/>
    </row>
    <row r="32" spans="1:12" x14ac:dyDescent="0.2">
      <c r="A32" s="5" t="s">
        <v>21</v>
      </c>
      <c r="B32" s="5">
        <f>SUM(B10:B28)</f>
        <v>2832</v>
      </c>
      <c r="J32" s="11"/>
      <c r="K32" s="11"/>
      <c r="L32" s="11"/>
    </row>
    <row r="33" spans="1:12" x14ac:dyDescent="0.2">
      <c r="J33" s="11"/>
      <c r="K33" s="11"/>
      <c r="L33" s="11"/>
    </row>
    <row r="34" spans="1:12" x14ac:dyDescent="0.2">
      <c r="A34" s="5" t="s">
        <v>19</v>
      </c>
      <c r="B34" s="5">
        <f>B7-B32</f>
        <v>178</v>
      </c>
      <c r="J34" s="11"/>
      <c r="K34" s="11"/>
      <c r="L34" s="11"/>
    </row>
    <row r="35" spans="1:12" x14ac:dyDescent="0.2">
      <c r="J35" s="9"/>
      <c r="K35" s="8"/>
      <c r="L35" s="8"/>
    </row>
    <row r="36" spans="1:12" x14ac:dyDescent="0.2">
      <c r="J36" s="9"/>
      <c r="K36" s="8"/>
      <c r="L36" s="8"/>
    </row>
    <row r="37" spans="1:12" x14ac:dyDescent="0.2">
      <c r="G37" s="5"/>
      <c r="K37" s="10"/>
    </row>
    <row r="38" spans="1:12" x14ac:dyDescent="0.2">
      <c r="A38" s="6"/>
      <c r="F38" t="s">
        <v>38</v>
      </c>
      <c r="G38">
        <v>180</v>
      </c>
    </row>
    <row r="41" spans="1:12" x14ac:dyDescent="0.2">
      <c r="F41" t="s">
        <v>66</v>
      </c>
    </row>
    <row r="42" spans="1:12" x14ac:dyDescent="0.2">
      <c r="F42" t="s">
        <v>65</v>
      </c>
      <c r="G42">
        <v>100</v>
      </c>
    </row>
    <row r="43" spans="1:12" x14ac:dyDescent="0.2">
      <c r="F43" t="s">
        <v>74</v>
      </c>
      <c r="G43">
        <v>90</v>
      </c>
    </row>
    <row r="44" spans="1:12" x14ac:dyDescent="0.2">
      <c r="F44" t="s">
        <v>73</v>
      </c>
      <c r="G44">
        <v>150</v>
      </c>
    </row>
    <row r="45" spans="1:12" x14ac:dyDescent="0.2">
      <c r="F45" t="s">
        <v>80</v>
      </c>
      <c r="G45">
        <v>50</v>
      </c>
    </row>
    <row r="46" spans="1:12" x14ac:dyDescent="0.2">
      <c r="F46" t="s">
        <v>82</v>
      </c>
      <c r="G46">
        <v>20</v>
      </c>
    </row>
    <row r="47" spans="1:12" x14ac:dyDescent="0.2">
      <c r="F47" t="s">
        <v>87</v>
      </c>
      <c r="G47">
        <v>100</v>
      </c>
    </row>
    <row r="50" spans="6:7" x14ac:dyDescent="0.2">
      <c r="F50" t="s">
        <v>14</v>
      </c>
      <c r="G50">
        <f>SUM(G42:G49)</f>
        <v>510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A7C0-AAE5-4E40-845D-A090AFA7FC8D}">
  <dimension ref="A1:L51"/>
  <sheetViews>
    <sheetView zoomScale="130" zoomScaleNormal="130" workbookViewId="0">
      <selection activeCell="F2" sqref="F2:G3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6.6640625" customWidth="1"/>
    <col min="13" max="13" width="23.33203125" customWidth="1"/>
  </cols>
  <sheetData>
    <row r="1" spans="1:12" x14ac:dyDescent="0.2">
      <c r="A1" s="5" t="s">
        <v>22</v>
      </c>
      <c r="B1">
        <v>2500</v>
      </c>
    </row>
    <row r="2" spans="1:12" x14ac:dyDescent="0.2">
      <c r="A2" t="s">
        <v>33</v>
      </c>
      <c r="B2">
        <v>180</v>
      </c>
      <c r="C2">
        <v>180</v>
      </c>
      <c r="F2" t="s">
        <v>94</v>
      </c>
      <c r="G2">
        <v>182.8</v>
      </c>
    </row>
    <row r="3" spans="1:12" x14ac:dyDescent="0.2">
      <c r="A3" t="s">
        <v>79</v>
      </c>
      <c r="B3">
        <v>37</v>
      </c>
      <c r="F3" t="s">
        <v>95</v>
      </c>
      <c r="G3">
        <v>89</v>
      </c>
    </row>
    <row r="4" spans="1:12" x14ac:dyDescent="0.2">
      <c r="A4" t="s">
        <v>23</v>
      </c>
      <c r="B4">
        <v>100</v>
      </c>
    </row>
    <row r="5" spans="1:12" x14ac:dyDescent="0.2">
      <c r="F5" t="s">
        <v>41</v>
      </c>
      <c r="H5" t="s">
        <v>42</v>
      </c>
      <c r="I5" t="s">
        <v>43</v>
      </c>
    </row>
    <row r="6" spans="1:12" x14ac:dyDescent="0.2">
      <c r="F6" s="13" t="s">
        <v>32</v>
      </c>
      <c r="G6" s="13">
        <v>1051</v>
      </c>
      <c r="H6" s="13">
        <v>1072</v>
      </c>
      <c r="I6" s="13">
        <f>H6-G6</f>
        <v>21</v>
      </c>
    </row>
    <row r="7" spans="1:12" x14ac:dyDescent="0.2">
      <c r="A7" s="5" t="s">
        <v>24</v>
      </c>
      <c r="B7">
        <f>SUM(B1:B4)</f>
        <v>2817</v>
      </c>
      <c r="F7" t="s">
        <v>44</v>
      </c>
      <c r="G7" t="s">
        <v>52</v>
      </c>
    </row>
    <row r="9" spans="1:12" x14ac:dyDescent="0.2">
      <c r="A9" s="5" t="s">
        <v>20</v>
      </c>
    </row>
    <row r="10" spans="1:12" x14ac:dyDescent="0.2">
      <c r="A10" t="s">
        <v>69</v>
      </c>
      <c r="B10">
        <v>80</v>
      </c>
      <c r="C10" t="s">
        <v>28</v>
      </c>
    </row>
    <row r="11" spans="1:12" x14ac:dyDescent="0.2">
      <c r="A11" t="s">
        <v>35</v>
      </c>
      <c r="B11">
        <v>110</v>
      </c>
      <c r="C11" t="s">
        <v>28</v>
      </c>
    </row>
    <row r="12" spans="1:12" x14ac:dyDescent="0.2">
      <c r="K12" s="1"/>
    </row>
    <row r="13" spans="1:12" ht="14.25" customHeight="1" x14ac:dyDescent="0.2">
      <c r="A13" t="s">
        <v>40</v>
      </c>
      <c r="B13">
        <v>300</v>
      </c>
      <c r="C13" t="s">
        <v>28</v>
      </c>
    </row>
    <row r="14" spans="1:12" x14ac:dyDescent="0.2">
      <c r="A14" t="s">
        <v>18</v>
      </c>
      <c r="B14">
        <v>18</v>
      </c>
      <c r="K14" s="1"/>
    </row>
    <row r="15" spans="1:12" x14ac:dyDescent="0.2">
      <c r="A15" t="s">
        <v>25</v>
      </c>
      <c r="B15">
        <v>17</v>
      </c>
      <c r="C15" t="s">
        <v>28</v>
      </c>
      <c r="F15" t="s">
        <v>46</v>
      </c>
      <c r="L15" s="1"/>
    </row>
    <row r="16" spans="1:12" x14ac:dyDescent="0.2">
      <c r="A16" t="s">
        <v>26</v>
      </c>
      <c r="B16">
        <v>26</v>
      </c>
      <c r="F16" t="s">
        <v>41</v>
      </c>
      <c r="H16" t="s">
        <v>48</v>
      </c>
      <c r="K16" s="1"/>
      <c r="L16" s="1"/>
    </row>
    <row r="17" spans="1:12" x14ac:dyDescent="0.2">
      <c r="A17" t="s">
        <v>27</v>
      </c>
      <c r="F17" s="12" t="s">
        <v>47</v>
      </c>
      <c r="G17" s="12">
        <v>3000</v>
      </c>
      <c r="H17" s="12">
        <v>184.2</v>
      </c>
      <c r="I17" s="12">
        <f>H17+G17</f>
        <v>3184.2</v>
      </c>
    </row>
    <row r="18" spans="1:12" x14ac:dyDescent="0.2">
      <c r="A18" t="s">
        <v>31</v>
      </c>
      <c r="B18">
        <v>200</v>
      </c>
      <c r="F18" t="s">
        <v>44</v>
      </c>
      <c r="G18" t="s">
        <v>45</v>
      </c>
      <c r="K18" s="7"/>
      <c r="L18" s="1"/>
    </row>
    <row r="19" spans="1:12" x14ac:dyDescent="0.2">
      <c r="A19" t="s">
        <v>29</v>
      </c>
      <c r="B19">
        <v>1000</v>
      </c>
      <c r="H19" s="5"/>
      <c r="K19" s="7"/>
      <c r="L19" s="1"/>
    </row>
    <row r="20" spans="1:12" x14ac:dyDescent="0.2">
      <c r="A20" t="s">
        <v>30</v>
      </c>
      <c r="B20">
        <v>0</v>
      </c>
      <c r="F20" s="5" t="s">
        <v>49</v>
      </c>
      <c r="K20" s="7"/>
      <c r="L20" s="1"/>
    </row>
    <row r="21" spans="1:12" x14ac:dyDescent="0.2">
      <c r="A21" t="s">
        <v>57</v>
      </c>
      <c r="B21">
        <v>12.3</v>
      </c>
      <c r="C21" t="s">
        <v>28</v>
      </c>
      <c r="F21" s="7">
        <v>44746</v>
      </c>
      <c r="G21">
        <v>1066.5999999999999</v>
      </c>
      <c r="K21" s="7"/>
      <c r="L21" s="1"/>
    </row>
    <row r="22" spans="1:12" x14ac:dyDescent="0.2">
      <c r="A22" t="s">
        <v>34</v>
      </c>
      <c r="K22" s="7"/>
      <c r="L22" s="1"/>
    </row>
    <row r="23" spans="1:12" x14ac:dyDescent="0.2">
      <c r="A23" t="s">
        <v>76</v>
      </c>
      <c r="B23">
        <v>377</v>
      </c>
      <c r="C23" t="s">
        <v>28</v>
      </c>
    </row>
    <row r="24" spans="1:12" x14ac:dyDescent="0.2">
      <c r="A24" t="s">
        <v>89</v>
      </c>
      <c r="B24">
        <v>100</v>
      </c>
    </row>
    <row r="25" spans="1:12" ht="14.25" customHeight="1" x14ac:dyDescent="0.2">
      <c r="F25" t="s">
        <v>51</v>
      </c>
      <c r="G25">
        <f>SUM(G21:G24)</f>
        <v>1066.5999999999999</v>
      </c>
    </row>
    <row r="26" spans="1:12" ht="14.25" customHeight="1" x14ac:dyDescent="0.2">
      <c r="F26" s="5"/>
      <c r="H26" s="7"/>
    </row>
    <row r="27" spans="1:12" ht="14.25" customHeight="1" x14ac:dyDescent="0.2">
      <c r="H27" s="7"/>
    </row>
    <row r="28" spans="1:12" ht="14.25" customHeight="1" x14ac:dyDescent="0.2">
      <c r="F28" s="5" t="s">
        <v>50</v>
      </c>
      <c r="G28">
        <f>I17-G25</f>
        <v>2117.6</v>
      </c>
      <c r="H28" s="7"/>
    </row>
    <row r="29" spans="1:12" ht="14.25" customHeight="1" x14ac:dyDescent="0.2">
      <c r="F29" s="5"/>
      <c r="H29" s="7"/>
    </row>
    <row r="30" spans="1:12" ht="14.25" customHeight="1" x14ac:dyDescent="0.2">
      <c r="F30" s="5"/>
      <c r="H30" s="7"/>
    </row>
    <row r="31" spans="1:12" ht="14.25" customHeight="1" x14ac:dyDescent="0.2">
      <c r="F31" s="5" t="s">
        <v>90</v>
      </c>
      <c r="H31" s="7"/>
    </row>
    <row r="32" spans="1:12" ht="14.25" customHeight="1" x14ac:dyDescent="0.2">
      <c r="F32" s="5" t="s">
        <v>91</v>
      </c>
      <c r="G32">
        <v>31</v>
      </c>
      <c r="H32" s="7"/>
    </row>
    <row r="33" spans="1:12" x14ac:dyDescent="0.2">
      <c r="A33" s="5" t="s">
        <v>21</v>
      </c>
      <c r="B33" s="5">
        <f>SUM(B10:B29)</f>
        <v>2240.3000000000002</v>
      </c>
      <c r="F33" s="5" t="s">
        <v>92</v>
      </c>
      <c r="G33">
        <v>58</v>
      </c>
      <c r="J33" s="11"/>
      <c r="K33" s="11"/>
      <c r="L33" s="11"/>
    </row>
    <row r="34" spans="1:12" x14ac:dyDescent="0.2">
      <c r="G34">
        <f>SUM(G32:G33)</f>
        <v>89</v>
      </c>
      <c r="J34" s="11"/>
      <c r="K34" s="11"/>
      <c r="L34" s="11"/>
    </row>
    <row r="35" spans="1:12" x14ac:dyDescent="0.2">
      <c r="A35" s="5" t="s">
        <v>19</v>
      </c>
      <c r="B35" s="5">
        <f>B7-B33</f>
        <v>576.69999999999982</v>
      </c>
      <c r="J35" s="11"/>
      <c r="K35" s="11"/>
      <c r="L35" s="11"/>
    </row>
    <row r="36" spans="1:12" x14ac:dyDescent="0.2">
      <c r="J36" s="9"/>
      <c r="K36" s="8"/>
      <c r="L36" s="8"/>
    </row>
    <row r="37" spans="1:12" x14ac:dyDescent="0.2">
      <c r="J37" s="9"/>
      <c r="K37" s="8"/>
      <c r="L37" s="8"/>
    </row>
    <row r="38" spans="1:12" x14ac:dyDescent="0.2">
      <c r="G38" s="5"/>
      <c r="K38" s="10"/>
    </row>
    <row r="39" spans="1:12" x14ac:dyDescent="0.2">
      <c r="A39" s="6"/>
      <c r="F39" t="s">
        <v>38</v>
      </c>
      <c r="G39">
        <v>180</v>
      </c>
    </row>
    <row r="42" spans="1:12" x14ac:dyDescent="0.2">
      <c r="F42" t="s">
        <v>66</v>
      </c>
    </row>
    <row r="43" spans="1:12" x14ac:dyDescent="0.2">
      <c r="F43" t="s">
        <v>65</v>
      </c>
      <c r="G43">
        <v>100</v>
      </c>
    </row>
    <row r="44" spans="1:12" x14ac:dyDescent="0.2">
      <c r="F44" t="s">
        <v>74</v>
      </c>
      <c r="G44">
        <v>90</v>
      </c>
    </row>
    <row r="45" spans="1:12" x14ac:dyDescent="0.2">
      <c r="F45" t="s">
        <v>73</v>
      </c>
      <c r="G45">
        <v>150</v>
      </c>
    </row>
    <row r="46" spans="1:12" x14ac:dyDescent="0.2">
      <c r="F46" t="s">
        <v>80</v>
      </c>
      <c r="G46">
        <v>50</v>
      </c>
    </row>
    <row r="47" spans="1:12" x14ac:dyDescent="0.2">
      <c r="F47" t="s">
        <v>82</v>
      </c>
      <c r="G47">
        <v>20</v>
      </c>
    </row>
    <row r="51" spans="6:7" x14ac:dyDescent="0.2">
      <c r="F51" t="s">
        <v>14</v>
      </c>
      <c r="G51">
        <f>SUM(G43:G50)</f>
        <v>410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D6E2C-DF9A-EF48-9FC9-8BFC7E1CA196}">
  <dimension ref="A1:L51"/>
  <sheetViews>
    <sheetView topLeftCell="A3" zoomScale="130" zoomScaleNormal="130" workbookViewId="0">
      <selection activeCell="B19" sqref="B19"/>
    </sheetView>
  </sheetViews>
  <sheetFormatPr baseColWidth="10" defaultRowHeight="15" x14ac:dyDescent="0.2"/>
  <cols>
    <col min="1" max="1" width="34.1640625" customWidth="1"/>
    <col min="3" max="3" width="14.5" customWidth="1"/>
    <col min="6" max="6" width="29" customWidth="1"/>
    <col min="10" max="10" width="23.33203125" customWidth="1"/>
    <col min="11" max="11" width="16.5" customWidth="1"/>
    <col min="12" max="12" width="6.6640625" customWidth="1"/>
    <col min="13" max="13" width="23.33203125" customWidth="1"/>
  </cols>
  <sheetData>
    <row r="1" spans="1:12" x14ac:dyDescent="0.2">
      <c r="A1" s="5" t="s">
        <v>22</v>
      </c>
      <c r="B1">
        <v>2600</v>
      </c>
    </row>
    <row r="2" spans="1:12" x14ac:dyDescent="0.2">
      <c r="A2" t="s">
        <v>33</v>
      </c>
      <c r="J2" t="s">
        <v>94</v>
      </c>
      <c r="K2">
        <v>182.8</v>
      </c>
    </row>
    <row r="3" spans="1:12" x14ac:dyDescent="0.2">
      <c r="A3" t="s">
        <v>79</v>
      </c>
      <c r="B3">
        <v>37</v>
      </c>
      <c r="J3" t="s">
        <v>95</v>
      </c>
      <c r="K3">
        <v>89</v>
      </c>
    </row>
    <row r="4" spans="1:12" x14ac:dyDescent="0.2">
      <c r="A4" t="s">
        <v>23</v>
      </c>
      <c r="B4">
        <v>100</v>
      </c>
      <c r="J4" t="s">
        <v>93</v>
      </c>
      <c r="K4">
        <v>123.68</v>
      </c>
    </row>
    <row r="5" spans="1:12" x14ac:dyDescent="0.2">
      <c r="F5" t="s">
        <v>41</v>
      </c>
      <c r="H5" t="s">
        <v>42</v>
      </c>
      <c r="I5" t="s">
        <v>43</v>
      </c>
      <c r="K5">
        <f>SUM(K2:K4)</f>
        <v>395.48</v>
      </c>
    </row>
    <row r="6" spans="1:12" x14ac:dyDescent="0.2">
      <c r="F6" s="13" t="s">
        <v>32</v>
      </c>
      <c r="G6" s="13">
        <v>1051</v>
      </c>
      <c r="H6" s="13">
        <v>1072</v>
      </c>
      <c r="I6" s="13">
        <f>H6-G6</f>
        <v>21</v>
      </c>
    </row>
    <row r="7" spans="1:12" x14ac:dyDescent="0.2">
      <c r="A7" s="5" t="s">
        <v>24</v>
      </c>
      <c r="B7">
        <f>SUM(B1:B4)</f>
        <v>2737</v>
      </c>
      <c r="F7" t="s">
        <v>44</v>
      </c>
      <c r="G7" t="s">
        <v>52</v>
      </c>
    </row>
    <row r="9" spans="1:12" x14ac:dyDescent="0.2">
      <c r="A9" s="5" t="s">
        <v>20</v>
      </c>
    </row>
    <row r="10" spans="1:12" x14ac:dyDescent="0.2">
      <c r="A10" t="s">
        <v>69</v>
      </c>
      <c r="B10">
        <v>90</v>
      </c>
      <c r="C10" t="s">
        <v>28</v>
      </c>
    </row>
    <row r="11" spans="1:12" x14ac:dyDescent="0.2">
      <c r="A11" t="s">
        <v>35</v>
      </c>
      <c r="B11">
        <v>110</v>
      </c>
      <c r="C11" t="s">
        <v>28</v>
      </c>
    </row>
    <row r="12" spans="1:12" x14ac:dyDescent="0.2">
      <c r="K12" s="1"/>
    </row>
    <row r="13" spans="1:12" ht="14.25" customHeight="1" x14ac:dyDescent="0.2">
      <c r="A13" t="s">
        <v>40</v>
      </c>
      <c r="B13">
        <v>380</v>
      </c>
      <c r="C13" t="s">
        <v>28</v>
      </c>
    </row>
    <row r="14" spans="1:12" x14ac:dyDescent="0.2">
      <c r="A14" t="s">
        <v>18</v>
      </c>
      <c r="B14">
        <v>18</v>
      </c>
      <c r="K14" s="1"/>
    </row>
    <row r="15" spans="1:12" x14ac:dyDescent="0.2">
      <c r="A15" t="s">
        <v>25</v>
      </c>
      <c r="B15">
        <v>20</v>
      </c>
      <c r="C15" t="s">
        <v>28</v>
      </c>
      <c r="F15" t="s">
        <v>46</v>
      </c>
      <c r="L15" s="1"/>
    </row>
    <row r="16" spans="1:12" x14ac:dyDescent="0.2">
      <c r="A16" t="s">
        <v>26</v>
      </c>
      <c r="B16">
        <v>20</v>
      </c>
      <c r="C16" t="s">
        <v>28</v>
      </c>
      <c r="F16" t="s">
        <v>41</v>
      </c>
      <c r="H16" t="s">
        <v>48</v>
      </c>
      <c r="K16" s="1"/>
      <c r="L16" s="1"/>
    </row>
    <row r="17" spans="1:12" x14ac:dyDescent="0.2">
      <c r="A17" t="s">
        <v>27</v>
      </c>
      <c r="F17" s="12" t="s">
        <v>47</v>
      </c>
      <c r="G17" s="12">
        <v>3000</v>
      </c>
      <c r="H17" s="12">
        <v>184.2</v>
      </c>
      <c r="I17" s="12">
        <f>H17+G17</f>
        <v>3184.2</v>
      </c>
    </row>
    <row r="18" spans="1:12" x14ac:dyDescent="0.2">
      <c r="A18" t="s">
        <v>31</v>
      </c>
      <c r="B18">
        <v>100</v>
      </c>
      <c r="F18" t="s">
        <v>44</v>
      </c>
      <c r="G18" t="s">
        <v>45</v>
      </c>
      <c r="K18" s="7"/>
      <c r="L18" s="1"/>
    </row>
    <row r="19" spans="1:12" x14ac:dyDescent="0.2">
      <c r="A19" t="s">
        <v>29</v>
      </c>
      <c r="B19">
        <v>1050</v>
      </c>
      <c r="H19" s="5"/>
      <c r="K19" s="7"/>
      <c r="L19" s="1"/>
    </row>
    <row r="20" spans="1:12" x14ac:dyDescent="0.2">
      <c r="A20" t="s">
        <v>30</v>
      </c>
      <c r="B20">
        <v>0</v>
      </c>
      <c r="F20" s="5" t="s">
        <v>49</v>
      </c>
      <c r="K20" s="7"/>
      <c r="L20" s="1"/>
    </row>
    <row r="21" spans="1:12" x14ac:dyDescent="0.2">
      <c r="A21" t="s">
        <v>57</v>
      </c>
      <c r="B21">
        <v>19</v>
      </c>
      <c r="C21" t="s">
        <v>28</v>
      </c>
      <c r="F21" s="7">
        <v>44746</v>
      </c>
      <c r="G21">
        <v>1066.5999999999999</v>
      </c>
      <c r="K21" s="7"/>
      <c r="L21" s="1"/>
    </row>
    <row r="22" spans="1:12" x14ac:dyDescent="0.2">
      <c r="A22" t="s">
        <v>34</v>
      </c>
      <c r="K22" s="7"/>
      <c r="L22" s="1"/>
    </row>
    <row r="23" spans="1:12" x14ac:dyDescent="0.2">
      <c r="A23" t="s">
        <v>76</v>
      </c>
      <c r="B23">
        <v>377</v>
      </c>
      <c r="C23" t="s">
        <v>28</v>
      </c>
    </row>
    <row r="24" spans="1:12" x14ac:dyDescent="0.2">
      <c r="A24" t="s">
        <v>96</v>
      </c>
      <c r="B24">
        <v>560</v>
      </c>
      <c r="C24" t="s">
        <v>28</v>
      </c>
    </row>
    <row r="25" spans="1:12" ht="14.25" customHeight="1" x14ac:dyDescent="0.2">
      <c r="F25" t="s">
        <v>51</v>
      </c>
      <c r="G25">
        <f>SUM(G21:G24)</f>
        <v>1066.5999999999999</v>
      </c>
    </row>
    <row r="26" spans="1:12" ht="14.25" customHeight="1" x14ac:dyDescent="0.2">
      <c r="F26" s="5"/>
      <c r="H26" s="7"/>
    </row>
    <row r="27" spans="1:12" ht="14.25" customHeight="1" x14ac:dyDescent="0.2">
      <c r="H27" s="7"/>
    </row>
    <row r="28" spans="1:12" ht="14.25" customHeight="1" x14ac:dyDescent="0.2">
      <c r="F28" s="5" t="s">
        <v>50</v>
      </c>
      <c r="G28">
        <f>I17-G25</f>
        <v>2117.6</v>
      </c>
      <c r="H28" s="7"/>
    </row>
    <row r="29" spans="1:12" ht="14.25" customHeight="1" x14ac:dyDescent="0.2">
      <c r="F29" s="5"/>
      <c r="H29" s="7"/>
    </row>
    <row r="30" spans="1:12" ht="14.25" customHeight="1" x14ac:dyDescent="0.2">
      <c r="F30" s="5"/>
      <c r="H30" s="7"/>
    </row>
    <row r="31" spans="1:12" ht="14.25" customHeight="1" x14ac:dyDescent="0.2">
      <c r="F31" s="5"/>
      <c r="H31" s="7"/>
    </row>
    <row r="32" spans="1:12" ht="14.25" customHeight="1" x14ac:dyDescent="0.2">
      <c r="F32" s="5"/>
      <c r="H32" s="7"/>
    </row>
    <row r="33" spans="1:12" x14ac:dyDescent="0.2">
      <c r="A33" s="5" t="s">
        <v>21</v>
      </c>
      <c r="B33" s="5">
        <f>SUM(B10:B29)</f>
        <v>2744</v>
      </c>
      <c r="J33" s="11"/>
      <c r="K33" s="11"/>
      <c r="L33" s="11"/>
    </row>
    <row r="34" spans="1:12" x14ac:dyDescent="0.2">
      <c r="J34" s="11"/>
      <c r="K34" s="11"/>
      <c r="L34" s="11"/>
    </row>
    <row r="35" spans="1:12" x14ac:dyDescent="0.2">
      <c r="A35" s="5" t="s">
        <v>19</v>
      </c>
      <c r="B35" s="5">
        <f>B7-B33</f>
        <v>-7</v>
      </c>
      <c r="J35" s="11"/>
      <c r="K35" s="11"/>
      <c r="L35" s="11"/>
    </row>
    <row r="36" spans="1:12" x14ac:dyDescent="0.2">
      <c r="J36" s="9"/>
      <c r="K36" s="8"/>
      <c r="L36" s="8"/>
    </row>
    <row r="37" spans="1:12" x14ac:dyDescent="0.2">
      <c r="J37" s="9"/>
      <c r="K37" s="8"/>
      <c r="L37" s="8"/>
    </row>
    <row r="38" spans="1:12" x14ac:dyDescent="0.2">
      <c r="G38" s="5"/>
      <c r="K38" s="10"/>
    </row>
    <row r="39" spans="1:12" x14ac:dyDescent="0.2">
      <c r="A39" s="6"/>
      <c r="F39" t="s">
        <v>38</v>
      </c>
      <c r="G39">
        <v>180</v>
      </c>
    </row>
    <row r="42" spans="1:12" x14ac:dyDescent="0.2">
      <c r="F42" t="s">
        <v>66</v>
      </c>
    </row>
    <row r="43" spans="1:12" x14ac:dyDescent="0.2">
      <c r="F43" t="s">
        <v>65</v>
      </c>
      <c r="G43">
        <v>100</v>
      </c>
    </row>
    <row r="44" spans="1:12" x14ac:dyDescent="0.2">
      <c r="F44" t="s">
        <v>74</v>
      </c>
      <c r="G44">
        <v>90</v>
      </c>
    </row>
    <row r="45" spans="1:12" x14ac:dyDescent="0.2">
      <c r="F45" t="s">
        <v>73</v>
      </c>
      <c r="G45">
        <v>150</v>
      </c>
    </row>
    <row r="46" spans="1:12" x14ac:dyDescent="0.2">
      <c r="F46" t="s">
        <v>80</v>
      </c>
      <c r="G46">
        <v>50</v>
      </c>
    </row>
    <row r="47" spans="1:12" x14ac:dyDescent="0.2">
      <c r="F47" t="s">
        <v>82</v>
      </c>
      <c r="G47">
        <v>20</v>
      </c>
    </row>
    <row r="51" spans="6:7" x14ac:dyDescent="0.2">
      <c r="F51" t="s">
        <v>14</v>
      </c>
      <c r="G51">
        <f>SUM(G43:G50)</f>
        <v>410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Hoja1</vt:lpstr>
      <vt:lpstr>Septiembre 2022</vt:lpstr>
      <vt:lpstr>Octubre 2022</vt:lpstr>
      <vt:lpstr>Noviembre 2022</vt:lpstr>
      <vt:lpstr>Febrero 2023</vt:lpstr>
      <vt:lpstr>Marzo 2023</vt:lpstr>
      <vt:lpstr>Abril 2023</vt:lpstr>
      <vt:lpstr>Mayo 2023</vt:lpstr>
      <vt:lpstr>Junio 2023</vt:lpstr>
      <vt:lpstr>Julio 2023</vt:lpstr>
      <vt:lpstr>Agosto 2023</vt:lpstr>
      <vt:lpstr>Septiembre 2023</vt:lpstr>
      <vt:lpstr>Octubre 2023</vt:lpstr>
      <vt:lpstr>Noviembre 2023</vt:lpstr>
      <vt:lpstr>Diciembre 2023</vt:lpstr>
      <vt:lpstr>Cuentas Braulio</vt:lpstr>
      <vt:lpstr>Enero 2024</vt:lpstr>
      <vt:lpstr>Febrero 2024</vt:lpstr>
      <vt:lpstr>Marzo 2024</vt:lpstr>
      <vt:lpstr>Abril 2024</vt:lpstr>
      <vt:lpstr>Mayo 2024</vt:lpstr>
      <vt:lpstr>gastos elsis</vt:lpstr>
      <vt:lpstr>Junio 2024</vt:lpstr>
      <vt:lpstr>Julio 2024</vt:lpstr>
      <vt:lpstr>Agosto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Amada Alexandra Criollo Dumas</dc:creator>
  <cp:lastModifiedBy>Amada Alexandra Criollo Duma</cp:lastModifiedBy>
  <dcterms:created xsi:type="dcterms:W3CDTF">2017-09-27T16:51:03Z</dcterms:created>
  <dcterms:modified xsi:type="dcterms:W3CDTF">2024-08-04T02:46:48Z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4e8f1f7b-4210-496f-acfd-9c57aadbfc87</vt:lpwstr>
  </property>
</Properties>
</file>