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AR\plataforma\"/>
    </mc:Choice>
  </mc:AlternateContent>
  <xr:revisionPtr revIDLastSave="0" documentId="8_{AD71C04D-429A-4F62-B29D-56DEC9B30898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1" l="1"/>
  <c r="K56" i="1"/>
  <c r="C43" i="1"/>
  <c r="C42" i="1"/>
  <c r="C41" i="1"/>
  <c r="O40" i="1"/>
  <c r="O46" i="1" s="1"/>
  <c r="L40" i="1"/>
  <c r="F54" i="1" s="1"/>
  <c r="C40" i="1"/>
  <c r="P37" i="1" s="1"/>
  <c r="R17" i="1"/>
  <c r="L17" i="1"/>
  <c r="G17" i="1"/>
  <c r="R16" i="1"/>
  <c r="L16" i="1"/>
  <c r="G16" i="1"/>
  <c r="K13" i="1"/>
  <c r="D13" i="1"/>
  <c r="C63" i="1" s="1"/>
  <c r="R12" i="1"/>
  <c r="I12" i="1"/>
  <c r="F12" i="1"/>
  <c r="L25" i="1" l="1"/>
  <c r="R28" i="1"/>
  <c r="K28" i="1" s="1"/>
  <c r="P25" i="1"/>
  <c r="B29" i="1"/>
  <c r="Q25" i="1"/>
  <c r="B25" i="1"/>
  <c r="B82" i="1" s="1"/>
  <c r="R25" i="1"/>
  <c r="Q26" i="1"/>
  <c r="K29" i="1"/>
  <c r="R29" i="1"/>
  <c r="P26" i="1"/>
  <c r="I29" i="1"/>
  <c r="I25" i="1"/>
  <c r="B26" i="1"/>
  <c r="B85" i="1" s="1"/>
  <c r="R26" i="1"/>
  <c r="P28" i="1"/>
  <c r="L29" i="1"/>
  <c r="K26" i="1"/>
  <c r="Q29" i="1"/>
  <c r="L26" i="1"/>
  <c r="I28" i="1"/>
  <c r="R30" i="1"/>
  <c r="L30" i="1" s="1"/>
  <c r="K25" i="1"/>
  <c r="I26" i="1"/>
  <c r="R27" i="1"/>
  <c r="P27" i="1" s="1"/>
  <c r="Q28" i="1"/>
  <c r="P29" i="1"/>
  <c r="L85" i="1" l="1"/>
  <c r="L27" i="1"/>
  <c r="K30" i="1"/>
  <c r="I27" i="1"/>
  <c r="I30" i="1"/>
  <c r="Q30" i="1"/>
  <c r="B27" i="1"/>
  <c r="B30" i="1"/>
  <c r="L88" i="1" s="1"/>
  <c r="B28" i="1"/>
  <c r="L82" i="1" s="1"/>
  <c r="P30" i="1"/>
  <c r="Q27" i="1"/>
  <c r="L28" i="1"/>
  <c r="K27" i="1"/>
  <c r="B88" i="1" l="1"/>
</calcChain>
</file>

<file path=xl/sharedStrings.xml><?xml version="1.0" encoding="utf-8"?>
<sst xmlns="http://schemas.openxmlformats.org/spreadsheetml/2006/main" count="39" uniqueCount="39">
  <si>
    <r>
      <t xml:space="preserve">Actuación, prestación y/o servicio: </t>
    </r>
    <r>
      <rPr>
        <sz val="11"/>
        <rFont val="Aptos Narrow"/>
        <family val="2"/>
        <scheme val="minor"/>
      </rPr>
      <t>ACOGIDA ESTÁNDAR</t>
    </r>
  </si>
  <si>
    <r>
      <rPr>
        <b/>
        <sz val="11"/>
        <rFont val="Aptos Narrow"/>
        <family val="2"/>
        <scheme val="minor"/>
      </rPr>
      <t>Periodo de ejecución:</t>
    </r>
    <r>
      <rPr>
        <sz val="11"/>
        <rFont val="Aptos Narrow"/>
        <family val="2"/>
        <scheme val="minor"/>
      </rPr>
      <t xml:space="preserve"> 01/01/2024 – 31/12/2024</t>
    </r>
  </si>
  <si>
    <t>RECIBÍ AYUDA ECONÓMICA DEL SISTEMA DE ACOGIDA DE PROTECCIÓN INTERNACIONAL</t>
  </si>
  <si>
    <t>DATOS DE LA ENTIDAD</t>
  </si>
  <si>
    <r>
      <rPr>
        <b/>
        <sz val="10"/>
        <rFont val="Aptos Narrow"/>
        <family val="2"/>
        <scheme val="minor"/>
      </rPr>
      <t xml:space="preserve">Entidad: </t>
    </r>
    <r>
      <rPr>
        <sz val="10"/>
        <rFont val="Aptos Narrow"/>
        <family val="2"/>
        <scheme val="minor"/>
      </rPr>
      <t xml:space="preserve">COMISIÓN ESPAÑOLA DE AYUDA AL REFUGIADO, con </t>
    </r>
    <r>
      <rPr>
        <b/>
        <sz val="10"/>
        <rFont val="Aptos Narrow"/>
        <family val="2"/>
        <scheme val="minor"/>
      </rPr>
      <t>CIF</t>
    </r>
    <r>
      <rPr>
        <sz val="10"/>
        <rFont val="Aptos Narrow"/>
        <family val="2"/>
        <scheme val="minor"/>
      </rPr>
      <t xml:space="preserve">: G-28651529 </t>
    </r>
    <r>
      <rPr>
        <b/>
        <sz val="10"/>
        <rFont val="Aptos Narrow"/>
        <family val="2"/>
        <scheme val="minor"/>
      </rPr>
      <t>y Domicilio fiscal</t>
    </r>
    <r>
      <rPr>
        <sz val="10"/>
        <rFont val="Aptos Narrow"/>
        <family val="2"/>
        <scheme val="minor"/>
      </rPr>
      <t>: AVDA. DEL GENERAL PERÓN, 32, 2ºDCHA, 28020, MADRID</t>
    </r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</si>
  <si>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</si>
  <si>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</si>
  <si>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</si>
  <si>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</si>
  <si>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</si>
  <si>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</si>
  <si>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</si>
  <si>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</si>
  <si>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</si>
  <si>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</si>
  <si>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</si>
  <si>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</si>
  <si>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</si>
  <si>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</si>
  <si>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</si>
  <si>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</si>
  <si>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</si>
  <si>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</si>
  <si>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Nº Exp. Asilo</t>
  </si>
  <si>
    <t>NIE</t>
  </si>
  <si>
    <t>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</si>
  <si>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</si>
  <si>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</si>
  <si>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>Mes de imputación de la ayuda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</si>
  <si>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</si>
  <si>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</si>
  <si>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</si>
  <si>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</si>
  <si>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</si>
  <si>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</si>
  <si>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Observaciones:</t>
  </si>
  <si>
    <t>Persona/s destinataria/s mayores edad.</t>
  </si>
  <si>
    <t>La Entidad</t>
  </si>
  <si>
    <t>Sello de la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</si>
</sst>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19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.5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indexed="9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b/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12"/>
      <name val="Aptos Narrow"/>
      <family val="2"/>
      <scheme val="minor"/>
    </font>
    <font>
      <b/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4" fillId="0" borderId="0" xfId="1" applyFont="1" applyAlignment="1">
      <alignment horizontal="left" wrapText="1"/>
    </xf>
    <xf numFmtId="0" fontId="5" fillId="0" borderId="0" xfId="1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3" fillId="0" borderId="0" xfId="1" applyFont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1" fillId="0" borderId="3" xfId="1" applyBorder="1"/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1" fillId="0" borderId="7" xfId="1" applyBorder="1"/>
    <xf numFmtId="0" fontId="9" fillId="0" borderId="8" xfId="1" applyFont="1" applyBorder="1" applyAlignment="1">
      <alignment horizontal="left" vertical="center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10" fillId="2" borderId="11" xfId="1" applyFont="1" applyFill="1" applyBorder="1" applyAlignment="1">
      <alignment horizontal="center" vertical="center" wrapText="1"/>
    </xf>
    <xf numFmtId="0" fontId="1" fillId="0" borderId="12" xfId="1" applyBorder="1"/>
    <xf numFmtId="0" fontId="8" fillId="3" borderId="13" xfId="1" applyFont="1" applyFill="1" applyBorder="1" applyAlignment="1">
      <alignment horizontal="left" vertical="center" wrapText="1"/>
    </xf>
    <xf numFmtId="0" fontId="8" fillId="3" borderId="14" xfId="1" applyFont="1" applyFill="1" applyBorder="1" applyAlignment="1">
      <alignment horizontal="left" vertical="center" wrapText="1"/>
    </xf>
    <xf numFmtId="0" fontId="8" fillId="3" borderId="15" xfId="1" applyFont="1" applyFill="1" applyBorder="1" applyAlignment="1">
      <alignment horizontal="left" vertical="center" wrapText="1"/>
    </xf>
    <xf numFmtId="0" fontId="1" fillId="0" borderId="12" xfId="1" applyBorder="1" applyAlignment="1">
      <alignment vertical="center"/>
    </xf>
    <xf numFmtId="0" fontId="11" fillId="0" borderId="11" xfId="1" applyFont="1" applyBorder="1" applyAlignment="1">
      <alignment horizontal="left" vertical="center" wrapText="1"/>
    </xf>
    <xf numFmtId="0" fontId="1" fillId="0" borderId="0" xfId="1" applyAlignment="1">
      <alignment vertical="center"/>
    </xf>
    <xf numFmtId="0" fontId="2" fillId="0" borderId="16" xfId="1" applyFont="1" applyBorder="1" applyAlignment="1">
      <alignment vertical="center"/>
    </xf>
    <xf numFmtId="14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7" xfId="1" applyBorder="1"/>
    <xf numFmtId="0" fontId="13" fillId="0" borderId="16" xfId="1" applyFont="1" applyBorder="1" applyAlignment="1">
      <alignment vertical="center"/>
    </xf>
    <xf numFmtId="0" fontId="14" fillId="0" borderId="0" xfId="0" applyFont="1"/>
    <xf numFmtId="0" fontId="15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" fontId="14" fillId="0" borderId="14" xfId="2" applyNumberFormat="1" applyFont="1" applyFill="1" applyBorder="1" applyAlignment="1">
      <alignment horizontal="left" vertical="center"/>
    </xf>
    <xf numFmtId="1" fontId="14" fillId="0" borderId="15" xfId="2" applyNumberFormat="1" applyFont="1" applyFill="1" applyBorder="1" applyAlignment="1">
      <alignment horizontal="left" vertical="center"/>
    </xf>
    <xf numFmtId="1" fontId="14" fillId="0" borderId="14" xfId="2" applyNumberFormat="1" applyFont="1" applyFill="1" applyBorder="1" applyAlignment="1">
      <alignment horizontal="left" vertical="center"/>
    </xf>
    <xf numFmtId="0" fontId="14" fillId="0" borderId="15" xfId="0" applyFont="1" applyBorder="1" applyAlignment="1">
      <alignment vertical="center"/>
    </xf>
    <xf numFmtId="0" fontId="2" fillId="0" borderId="14" xfId="1" applyFont="1" applyBorder="1" applyAlignment="1">
      <alignment horizontal="center" vertical="center"/>
    </xf>
    <xf numFmtId="1" fontId="14" fillId="0" borderId="14" xfId="2" applyNumberFormat="1" applyFont="1" applyFill="1" applyBorder="1" applyAlignment="1">
      <alignment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1" fontId="14" fillId="0" borderId="15" xfId="2" applyNumberFormat="1" applyFont="1" applyFill="1" applyBorder="1" applyAlignment="1">
      <alignment horizontal="left" vertical="center"/>
    </xf>
    <xf numFmtId="0" fontId="16" fillId="0" borderId="13" xfId="1" applyFont="1" applyBorder="1" applyAlignment="1">
      <alignment vertical="center"/>
    </xf>
    <xf numFmtId="0" fontId="13" fillId="0" borderId="14" xfId="1" applyFont="1" applyBorder="1" applyAlignment="1">
      <alignment vertical="center"/>
    </xf>
    <xf numFmtId="0" fontId="16" fillId="0" borderId="14" xfId="1" applyFont="1" applyBorder="1" applyAlignment="1">
      <alignment horizontal="center" vertical="center"/>
    </xf>
    <xf numFmtId="0" fontId="1" fillId="0" borderId="15" xfId="1" applyBorder="1"/>
    <xf numFmtId="0" fontId="2" fillId="0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13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left" vertical="center" wrapText="1"/>
    </xf>
    <xf numFmtId="0" fontId="13" fillId="0" borderId="18" xfId="1" quotePrefix="1" applyFont="1" applyBorder="1" applyAlignment="1">
      <alignment horizontal="center" vertical="center" wrapText="1"/>
    </xf>
    <xf numFmtId="0" fontId="13" fillId="0" borderId="18" xfId="1" quotePrefix="1" applyFont="1" applyBorder="1" applyAlignment="1">
      <alignment horizontal="center" vertical="center"/>
    </xf>
    <xf numFmtId="0" fontId="1" fillId="0" borderId="19" xfId="1" applyBorder="1"/>
    <xf numFmtId="0" fontId="15" fillId="0" borderId="20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3" fillId="0" borderId="23" xfId="1" quotePrefix="1" applyFont="1" applyBorder="1" applyAlignment="1">
      <alignment horizontal="center" vertical="center" wrapText="1"/>
    </xf>
    <xf numFmtId="0" fontId="13" fillId="0" borderId="23" xfId="1" quotePrefix="1" applyFont="1" applyBorder="1" applyAlignment="1">
      <alignment horizontal="center" vertical="center"/>
    </xf>
    <xf numFmtId="0" fontId="1" fillId="0" borderId="24" xfId="1" applyBorder="1"/>
    <xf numFmtId="0" fontId="13" fillId="0" borderId="0" xfId="1" applyFont="1" applyAlignment="1">
      <alignment vertical="center"/>
    </xf>
    <xf numFmtId="14" fontId="17" fillId="0" borderId="0" xfId="1" applyNumberFormat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1" fillId="0" borderId="0" xfId="1" applyFont="1"/>
    <xf numFmtId="0" fontId="16" fillId="0" borderId="25" xfId="1" applyFont="1" applyBorder="1" applyAlignment="1">
      <alignment horizontal="left" vertical="center"/>
    </xf>
    <xf numFmtId="14" fontId="16" fillId="0" borderId="26" xfId="1" applyNumberFormat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6" fillId="0" borderId="27" xfId="1" applyFont="1" applyBorder="1" applyAlignment="1">
      <alignment horizontal="left" vertical="center"/>
    </xf>
    <xf numFmtId="0" fontId="16" fillId="0" borderId="28" xfId="1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/>
    </xf>
    <xf numFmtId="0" fontId="18" fillId="0" borderId="26" xfId="0" applyFont="1" applyBorder="1" applyAlignment="1">
      <alignment horizontal="left" vertical="center"/>
    </xf>
    <xf numFmtId="0" fontId="18" fillId="0" borderId="29" xfId="0" applyFont="1" applyBorder="1" applyAlignment="1">
      <alignment horizontal="left" vertical="center"/>
    </xf>
    <xf numFmtId="14" fontId="18" fillId="0" borderId="26" xfId="0" applyNumberFormat="1" applyFont="1" applyBorder="1" applyAlignment="1">
      <alignment horizontal="left" vertical="center"/>
    </xf>
    <xf numFmtId="14" fontId="18" fillId="0" borderId="29" xfId="0" applyNumberFormat="1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/>
    </xf>
    <xf numFmtId="0" fontId="18" fillId="0" borderId="25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29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 applyAlignment="1">
      <alignment horizontal="left" vertical="center" wrapText="1"/>
    </xf>
    <xf numFmtId="0" fontId="18" fillId="0" borderId="27" xfId="0" applyFont="1" applyBorder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horizontal="left" vertical="center" wrapText="1"/>
    </xf>
    <xf numFmtId="0" fontId="9" fillId="0" borderId="0" xfId="1" applyFont="1" applyAlignment="1">
      <alignment vertical="top" wrapText="1"/>
    </xf>
    <xf numFmtId="0" fontId="9" fillId="0" borderId="0" xfId="1" applyFont="1" applyAlignment="1">
      <alignment vertical="top"/>
    </xf>
    <xf numFmtId="0" fontId="9" fillId="0" borderId="0" xfId="1" applyFont="1" applyAlignment="1">
      <alignment horizontal="left" vertical="top"/>
    </xf>
    <xf numFmtId="14" fontId="9" fillId="0" borderId="0" xfId="1" quotePrefix="1" applyNumberFormat="1" applyFont="1" applyAlignment="1">
      <alignment horizontal="center" vertical="top" wrapText="1"/>
    </xf>
    <xf numFmtId="0" fontId="9" fillId="0" borderId="0" xfId="1" applyFont="1" applyAlignment="1">
      <alignment horizontal="center" vertical="top" wrapText="1"/>
    </xf>
    <xf numFmtId="0" fontId="9" fillId="0" borderId="25" xfId="1" applyFont="1" applyBorder="1" applyAlignment="1">
      <alignment horizontal="center"/>
    </xf>
    <xf numFmtId="0" fontId="9" fillId="0" borderId="26" xfId="1" applyFont="1" applyBorder="1" applyAlignment="1">
      <alignment horizontal="center"/>
    </xf>
    <xf numFmtId="0" fontId="9" fillId="0" borderId="27" xfId="1" applyFont="1" applyBorder="1" applyAlignment="1">
      <alignment horizontal="center"/>
    </xf>
    <xf numFmtId="0" fontId="9" fillId="0" borderId="25" xfId="1" applyFont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 shrinkToFit="1"/>
    </xf>
    <xf numFmtId="0" fontId="9" fillId="0" borderId="26" xfId="1" applyFont="1" applyBorder="1" applyAlignment="1">
      <alignment horizontal="center" vertical="center" shrinkToFit="1"/>
    </xf>
    <xf numFmtId="0" fontId="9" fillId="0" borderId="27" xfId="1" applyFont="1" applyBorder="1" applyAlignment="1">
      <alignment horizontal="center" vertical="center" shrinkToFit="1"/>
    </xf>
    <xf numFmtId="165" fontId="9" fillId="0" borderId="25" xfId="1" applyNumberFormat="1" applyFont="1" applyBorder="1" applyAlignment="1">
      <alignment horizontal="center" vertical="center"/>
    </xf>
    <xf numFmtId="165" fontId="9" fillId="0" borderId="26" xfId="1" applyNumberFormat="1" applyFont="1" applyBorder="1" applyAlignment="1">
      <alignment horizontal="center" vertical="center"/>
    </xf>
    <xf numFmtId="165" fontId="9" fillId="0" borderId="27" xfId="1" applyNumberFormat="1" applyFont="1" applyBorder="1" applyAlignment="1">
      <alignment horizontal="center" vertical="center"/>
    </xf>
    <xf numFmtId="165" fontId="9" fillId="0" borderId="25" xfId="1" applyNumberFormat="1" applyFont="1" applyBorder="1" applyAlignment="1">
      <alignment vertical="center"/>
    </xf>
    <xf numFmtId="165" fontId="9" fillId="0" borderId="26" xfId="1" applyNumberFormat="1" applyFont="1" applyBorder="1" applyAlignment="1">
      <alignment vertical="center"/>
    </xf>
    <xf numFmtId="0" fontId="9" fillId="0" borderId="25" xfId="1" applyFont="1" applyBorder="1" applyAlignment="1">
      <alignment horizontal="left" vertical="center"/>
    </xf>
    <xf numFmtId="0" fontId="9" fillId="0" borderId="26" xfId="1" applyFont="1" applyBorder="1" applyAlignment="1">
      <alignment horizontal="left" vertical="center"/>
    </xf>
    <xf numFmtId="0" fontId="9" fillId="0" borderId="27" xfId="1" applyFont="1" applyBorder="1" applyAlignment="1">
      <alignment horizontal="left" vertical="center"/>
    </xf>
    <xf numFmtId="0" fontId="11" fillId="0" borderId="30" xfId="1" applyFont="1" applyBorder="1" applyAlignment="1">
      <alignment horizontal="left" wrapText="1"/>
    </xf>
    <xf numFmtId="0" fontId="11" fillId="0" borderId="0" xfId="1" applyFont="1" applyAlignment="1">
      <alignment horizontal="left" wrapText="1"/>
    </xf>
    <xf numFmtId="0" fontId="11" fillId="0" borderId="0" xfId="1" applyFont="1" applyAlignment="1">
      <alignment horizontal="left" vertical="top" wrapText="1"/>
    </xf>
    <xf numFmtId="0" fontId="16" fillId="0" borderId="25" xfId="1" applyFont="1" applyBorder="1" applyAlignment="1">
      <alignment vertical="center"/>
    </xf>
    <xf numFmtId="0" fontId="2" fillId="0" borderId="26" xfId="1" applyFont="1" applyBorder="1" applyAlignment="1">
      <alignment vertical="center"/>
    </xf>
    <xf numFmtId="0" fontId="9" fillId="0" borderId="26" xfId="1" quotePrefix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11" fillId="0" borderId="0" xfId="1" applyFont="1" applyAlignment="1">
      <alignment horizontal="left" vertical="top" wrapText="1"/>
    </xf>
    <xf numFmtId="0" fontId="9" fillId="0" borderId="0" xfId="1" applyFont="1" applyAlignment="1">
      <alignment horizontal="right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right"/>
    </xf>
    <xf numFmtId="0" fontId="9" fillId="0" borderId="31" xfId="1" applyFont="1" applyBorder="1"/>
    <xf numFmtId="0" fontId="9" fillId="0" borderId="0" xfId="0" quotePrefix="1" applyFont="1"/>
    <xf numFmtId="0" fontId="9" fillId="0" borderId="0" xfId="1" applyFont="1" applyAlignment="1">
      <alignment horizontal="left" wrapText="1"/>
    </xf>
    <xf numFmtId="0" fontId="9" fillId="0" borderId="0" xfId="1" applyFont="1"/>
    <xf numFmtId="0" fontId="9" fillId="0" borderId="0" xfId="1" applyFont="1" applyAlignment="1">
      <alignment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CEAR\plataforma\RellenarRecibiACOGIDA2024%20v4.0.xlsm" TargetMode="External"/><Relationship Id="rId1" Type="http://schemas.openxmlformats.org/officeDocument/2006/relationships/externalLinkPath" Target="RellenarRecibiACOGIDA2024%20v4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CIBI_RECUP"/>
      <sheetName val="RECIBÍ"/>
      <sheetName val="Datos"/>
      <sheetName val="Aux"/>
      <sheetName val="GASTOS BENEF ACOG"/>
      <sheetName val="241121024"/>
      <sheetName val="AYUDAS"/>
      <sheetName val="Siria_Cearnet"/>
      <sheetName val="Hoja1"/>
    </sheetNames>
    <sheetDataSet>
      <sheetData sheetId="0"/>
      <sheetData sheetId="1"/>
      <sheetData sheetId="2">
        <row r="1">
          <cell r="B1">
            <v>546</v>
          </cell>
        </row>
      </sheetData>
      <sheetData sheetId="3">
        <row r="1">
          <cell r="A1">
            <v>45439</v>
          </cell>
        </row>
        <row r="2">
          <cell r="A2" t="str">
            <v>ROSA ANGELICA</v>
          </cell>
        </row>
        <row r="3">
          <cell r="A3" t="str">
            <v>YEPEZ TELLEZ</v>
          </cell>
        </row>
        <row r="4">
          <cell r="A4" t="str">
            <v>EFECTIVO</v>
          </cell>
        </row>
        <row r="12">
          <cell r="A12" t="str">
            <v>Solicitante de protección internacional</v>
          </cell>
        </row>
        <row r="14">
          <cell r="A14">
            <v>-3.15</v>
          </cell>
        </row>
        <row r="15">
          <cell r="A15">
            <v>45439</v>
          </cell>
        </row>
        <row r="16">
          <cell r="A16" t="str">
            <v>Z1396375G</v>
          </cell>
        </row>
        <row r="18">
          <cell r="A18" t="str">
            <v>242901090090</v>
          </cell>
        </row>
        <row r="19">
          <cell r="A19">
            <v>516127</v>
          </cell>
        </row>
        <row r="20">
          <cell r="A20" t="str">
            <v>ATTPTIN</v>
          </cell>
        </row>
        <row r="21">
          <cell r="A21" t="str">
            <v>MAYO</v>
          </cell>
        </row>
        <row r="22">
          <cell r="A22" t="str">
            <v>LUCÍA CAZORLA DOMÍNGUEZ</v>
          </cell>
        </row>
        <row r="23">
          <cell r="A23" t="str">
            <v>TRANSPORTE Y DESPLAZAMIENTO PARA GESTIONES</v>
          </cell>
        </row>
        <row r="24">
          <cell r="A24" t="str">
            <v>DEVP AYUDA ASTO 101413 (01/05/2024 - 31/05/2024)</v>
          </cell>
        </row>
        <row r="25">
          <cell r="A25" t="str">
            <v>INDIVIDUAL</v>
          </cell>
        </row>
        <row r="26">
          <cell r="A26" t="str">
            <v>MÁLAGA</v>
          </cell>
        </row>
        <row r="31">
          <cell r="A31" t="str">
            <v>05-MAYO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D93"/>
  <sheetViews>
    <sheetView tabSelected="1" workbookViewId="0">
      <selection sqref="A1:XFD1048576"/>
    </sheetView>
  </sheetViews>
  <sheetFormatPr baseColWidth="10" defaultColWidth="11.42578125" defaultRowHeight="15" x14ac:dyDescent="0.2"/>
  <cols>
    <col min="1" max="1" width="6" style="1" customWidth="1"/>
    <col min="2" max="2" width="3" style="2" customWidth="1"/>
    <col min="3" max="3" width="5.28515625" style="2" customWidth="1"/>
    <col min="4" max="4" width="3.42578125" style="2" customWidth="1"/>
    <col min="5" max="5" width="7.7109375" style="2" customWidth="1"/>
    <col min="6" max="6" width="9.7109375" style="2" customWidth="1"/>
    <col min="7" max="7" width="4.5703125" style="2" customWidth="1"/>
    <col min="8" max="8" width="4.28515625" style="2" customWidth="1"/>
    <col min="9" max="9" width="6.5703125" style="2" customWidth="1"/>
    <col min="10" max="10" width="3.5703125" style="2" customWidth="1"/>
    <col min="11" max="11" width="13.42578125" style="2" customWidth="1"/>
    <col min="12" max="12" width="3.7109375" style="2" customWidth="1"/>
    <col min="13" max="13" width="2.85546875" style="2" customWidth="1"/>
    <col min="14" max="14" width="6.28515625" style="2" customWidth="1"/>
    <col min="15" max="15" width="2.5703125" style="2" customWidth="1"/>
    <col min="16" max="16" width="10" style="2" customWidth="1"/>
    <col min="17" max="17" width="10.5703125" style="2" customWidth="1"/>
    <col min="18" max="18" width="8.5703125" style="1" customWidth="1"/>
    <col min="19" max="19" width="2.7109375" style="1" customWidth="1"/>
    <col min="20" max="254" width="11.42578125" style="1"/>
    <col min="255" max="255" width="7.28515625" style="1" customWidth="1"/>
    <col min="256" max="256" width="3.7109375" style="1" customWidth="1"/>
    <col min="257" max="257" width="9.5703125" style="1" customWidth="1"/>
    <col min="258" max="258" width="5" style="1" customWidth="1"/>
    <col min="259" max="259" width="2.85546875" style="1" customWidth="1"/>
    <col min="260" max="260" width="3" style="1" customWidth="1"/>
    <col min="261" max="261" width="13.140625" style="1" customWidth="1"/>
    <col min="262" max="262" width="3.85546875" style="1" customWidth="1"/>
    <col min="263" max="263" width="3.7109375" style="1" customWidth="1"/>
    <col min="264" max="265" width="5.28515625" style="1" customWidth="1"/>
    <col min="266" max="266" width="6.140625" style="1" customWidth="1"/>
    <col min="267" max="267" width="6.28515625" style="1" customWidth="1"/>
    <col min="268" max="268" width="6.42578125" style="1" bestFit="1" customWidth="1"/>
    <col min="269" max="269" width="6.28515625" style="1" customWidth="1"/>
    <col min="270" max="270" width="22.85546875" style="1" customWidth="1"/>
    <col min="271" max="271" width="6.85546875" style="1" customWidth="1"/>
    <col min="272" max="272" width="4.7109375" style="1" customWidth="1"/>
    <col min="273" max="510" width="11.42578125" style="1"/>
    <col min="511" max="511" width="7.28515625" style="1" customWidth="1"/>
    <col min="512" max="512" width="3.7109375" style="1" customWidth="1"/>
    <col min="513" max="513" width="9.5703125" style="1" customWidth="1"/>
    <col min="514" max="514" width="5" style="1" customWidth="1"/>
    <col min="515" max="515" width="2.85546875" style="1" customWidth="1"/>
    <col min="516" max="516" width="3" style="1" customWidth="1"/>
    <col min="517" max="517" width="13.140625" style="1" customWidth="1"/>
    <col min="518" max="518" width="3.85546875" style="1" customWidth="1"/>
    <col min="519" max="519" width="3.7109375" style="1" customWidth="1"/>
    <col min="520" max="521" width="5.28515625" style="1" customWidth="1"/>
    <col min="522" max="522" width="6.140625" style="1" customWidth="1"/>
    <col min="523" max="523" width="6.28515625" style="1" customWidth="1"/>
    <col min="524" max="524" width="6.42578125" style="1" bestFit="1" customWidth="1"/>
    <col min="525" max="525" width="6.28515625" style="1" customWidth="1"/>
    <col min="526" max="526" width="22.85546875" style="1" customWidth="1"/>
    <col min="527" max="527" width="6.85546875" style="1" customWidth="1"/>
    <col min="528" max="528" width="4.7109375" style="1" customWidth="1"/>
    <col min="529" max="766" width="11.42578125" style="1"/>
    <col min="767" max="767" width="7.28515625" style="1" customWidth="1"/>
    <col min="768" max="768" width="3.7109375" style="1" customWidth="1"/>
    <col min="769" max="769" width="9.5703125" style="1" customWidth="1"/>
    <col min="770" max="770" width="5" style="1" customWidth="1"/>
    <col min="771" max="771" width="2.85546875" style="1" customWidth="1"/>
    <col min="772" max="772" width="3" style="1" customWidth="1"/>
    <col min="773" max="773" width="13.140625" style="1" customWidth="1"/>
    <col min="774" max="774" width="3.85546875" style="1" customWidth="1"/>
    <col min="775" max="775" width="3.7109375" style="1" customWidth="1"/>
    <col min="776" max="777" width="5.28515625" style="1" customWidth="1"/>
    <col min="778" max="778" width="6.140625" style="1" customWidth="1"/>
    <col min="779" max="779" width="6.28515625" style="1" customWidth="1"/>
    <col min="780" max="780" width="6.42578125" style="1" bestFit="1" customWidth="1"/>
    <col min="781" max="781" width="6.28515625" style="1" customWidth="1"/>
    <col min="782" max="782" width="22.85546875" style="1" customWidth="1"/>
    <col min="783" max="783" width="6.85546875" style="1" customWidth="1"/>
    <col min="784" max="784" width="4.7109375" style="1" customWidth="1"/>
    <col min="785" max="1022" width="11.42578125" style="1"/>
    <col min="1023" max="1023" width="7.28515625" style="1" customWidth="1"/>
    <col min="1024" max="1024" width="3.7109375" style="1" customWidth="1"/>
    <col min="1025" max="1025" width="9.5703125" style="1" customWidth="1"/>
    <col min="1026" max="1026" width="5" style="1" customWidth="1"/>
    <col min="1027" max="1027" width="2.85546875" style="1" customWidth="1"/>
    <col min="1028" max="1028" width="3" style="1" customWidth="1"/>
    <col min="1029" max="1029" width="13.140625" style="1" customWidth="1"/>
    <col min="1030" max="1030" width="3.85546875" style="1" customWidth="1"/>
    <col min="1031" max="1031" width="3.7109375" style="1" customWidth="1"/>
    <col min="1032" max="1033" width="5.28515625" style="1" customWidth="1"/>
    <col min="1034" max="1034" width="6.140625" style="1" customWidth="1"/>
    <col min="1035" max="1035" width="6.28515625" style="1" customWidth="1"/>
    <col min="1036" max="1036" width="6.42578125" style="1" bestFit="1" customWidth="1"/>
    <col min="1037" max="1037" width="6.28515625" style="1" customWidth="1"/>
    <col min="1038" max="1038" width="22.85546875" style="1" customWidth="1"/>
    <col min="1039" max="1039" width="6.85546875" style="1" customWidth="1"/>
    <col min="1040" max="1040" width="4.7109375" style="1" customWidth="1"/>
    <col min="1041" max="1278" width="11.42578125" style="1"/>
    <col min="1279" max="1279" width="7.28515625" style="1" customWidth="1"/>
    <col min="1280" max="1280" width="3.7109375" style="1" customWidth="1"/>
    <col min="1281" max="1281" width="9.5703125" style="1" customWidth="1"/>
    <col min="1282" max="1282" width="5" style="1" customWidth="1"/>
    <col min="1283" max="1283" width="2.85546875" style="1" customWidth="1"/>
    <col min="1284" max="1284" width="3" style="1" customWidth="1"/>
    <col min="1285" max="1285" width="13.140625" style="1" customWidth="1"/>
    <col min="1286" max="1286" width="3.85546875" style="1" customWidth="1"/>
    <col min="1287" max="1287" width="3.7109375" style="1" customWidth="1"/>
    <col min="1288" max="1289" width="5.28515625" style="1" customWidth="1"/>
    <col min="1290" max="1290" width="6.140625" style="1" customWidth="1"/>
    <col min="1291" max="1291" width="6.28515625" style="1" customWidth="1"/>
    <col min="1292" max="1292" width="6.42578125" style="1" bestFit="1" customWidth="1"/>
    <col min="1293" max="1293" width="6.28515625" style="1" customWidth="1"/>
    <col min="1294" max="1294" width="22.85546875" style="1" customWidth="1"/>
    <col min="1295" max="1295" width="6.85546875" style="1" customWidth="1"/>
    <col min="1296" max="1296" width="4.7109375" style="1" customWidth="1"/>
    <col min="1297" max="1534" width="11.42578125" style="1"/>
    <col min="1535" max="1535" width="7.28515625" style="1" customWidth="1"/>
    <col min="1536" max="1536" width="3.7109375" style="1" customWidth="1"/>
    <col min="1537" max="1537" width="9.5703125" style="1" customWidth="1"/>
    <col min="1538" max="1538" width="5" style="1" customWidth="1"/>
    <col min="1539" max="1539" width="2.85546875" style="1" customWidth="1"/>
    <col min="1540" max="1540" width="3" style="1" customWidth="1"/>
    <col min="1541" max="1541" width="13.140625" style="1" customWidth="1"/>
    <col min="1542" max="1542" width="3.85546875" style="1" customWidth="1"/>
    <col min="1543" max="1543" width="3.7109375" style="1" customWidth="1"/>
    <col min="1544" max="1545" width="5.28515625" style="1" customWidth="1"/>
    <col min="1546" max="1546" width="6.140625" style="1" customWidth="1"/>
    <col min="1547" max="1547" width="6.28515625" style="1" customWidth="1"/>
    <col min="1548" max="1548" width="6.42578125" style="1" bestFit="1" customWidth="1"/>
    <col min="1549" max="1549" width="6.28515625" style="1" customWidth="1"/>
    <col min="1550" max="1550" width="22.85546875" style="1" customWidth="1"/>
    <col min="1551" max="1551" width="6.85546875" style="1" customWidth="1"/>
    <col min="1552" max="1552" width="4.7109375" style="1" customWidth="1"/>
    <col min="1553" max="1790" width="11.42578125" style="1"/>
    <col min="1791" max="1791" width="7.28515625" style="1" customWidth="1"/>
    <col min="1792" max="1792" width="3.7109375" style="1" customWidth="1"/>
    <col min="1793" max="1793" width="9.5703125" style="1" customWidth="1"/>
    <col min="1794" max="1794" width="5" style="1" customWidth="1"/>
    <col min="1795" max="1795" width="2.85546875" style="1" customWidth="1"/>
    <col min="1796" max="1796" width="3" style="1" customWidth="1"/>
    <col min="1797" max="1797" width="13.140625" style="1" customWidth="1"/>
    <col min="1798" max="1798" width="3.85546875" style="1" customWidth="1"/>
    <col min="1799" max="1799" width="3.7109375" style="1" customWidth="1"/>
    <col min="1800" max="1801" width="5.28515625" style="1" customWidth="1"/>
    <col min="1802" max="1802" width="6.140625" style="1" customWidth="1"/>
    <col min="1803" max="1803" width="6.28515625" style="1" customWidth="1"/>
    <col min="1804" max="1804" width="6.42578125" style="1" bestFit="1" customWidth="1"/>
    <col min="1805" max="1805" width="6.28515625" style="1" customWidth="1"/>
    <col min="1806" max="1806" width="22.85546875" style="1" customWidth="1"/>
    <col min="1807" max="1807" width="6.85546875" style="1" customWidth="1"/>
    <col min="1808" max="1808" width="4.7109375" style="1" customWidth="1"/>
    <col min="1809" max="2046" width="11.42578125" style="1"/>
    <col min="2047" max="2047" width="7.28515625" style="1" customWidth="1"/>
    <col min="2048" max="2048" width="3.7109375" style="1" customWidth="1"/>
    <col min="2049" max="2049" width="9.5703125" style="1" customWidth="1"/>
    <col min="2050" max="2050" width="5" style="1" customWidth="1"/>
    <col min="2051" max="2051" width="2.85546875" style="1" customWidth="1"/>
    <col min="2052" max="2052" width="3" style="1" customWidth="1"/>
    <col min="2053" max="2053" width="13.140625" style="1" customWidth="1"/>
    <col min="2054" max="2054" width="3.85546875" style="1" customWidth="1"/>
    <col min="2055" max="2055" width="3.7109375" style="1" customWidth="1"/>
    <col min="2056" max="2057" width="5.28515625" style="1" customWidth="1"/>
    <col min="2058" max="2058" width="6.140625" style="1" customWidth="1"/>
    <col min="2059" max="2059" width="6.28515625" style="1" customWidth="1"/>
    <col min="2060" max="2060" width="6.42578125" style="1" bestFit="1" customWidth="1"/>
    <col min="2061" max="2061" width="6.28515625" style="1" customWidth="1"/>
    <col min="2062" max="2062" width="22.85546875" style="1" customWidth="1"/>
    <col min="2063" max="2063" width="6.85546875" style="1" customWidth="1"/>
    <col min="2064" max="2064" width="4.7109375" style="1" customWidth="1"/>
    <col min="2065" max="2302" width="11.42578125" style="1"/>
    <col min="2303" max="2303" width="7.28515625" style="1" customWidth="1"/>
    <col min="2304" max="2304" width="3.7109375" style="1" customWidth="1"/>
    <col min="2305" max="2305" width="9.5703125" style="1" customWidth="1"/>
    <col min="2306" max="2306" width="5" style="1" customWidth="1"/>
    <col min="2307" max="2307" width="2.85546875" style="1" customWidth="1"/>
    <col min="2308" max="2308" width="3" style="1" customWidth="1"/>
    <col min="2309" max="2309" width="13.140625" style="1" customWidth="1"/>
    <col min="2310" max="2310" width="3.85546875" style="1" customWidth="1"/>
    <col min="2311" max="2311" width="3.7109375" style="1" customWidth="1"/>
    <col min="2312" max="2313" width="5.28515625" style="1" customWidth="1"/>
    <col min="2314" max="2314" width="6.140625" style="1" customWidth="1"/>
    <col min="2315" max="2315" width="6.28515625" style="1" customWidth="1"/>
    <col min="2316" max="2316" width="6.42578125" style="1" bestFit="1" customWidth="1"/>
    <col min="2317" max="2317" width="6.28515625" style="1" customWidth="1"/>
    <col min="2318" max="2318" width="22.85546875" style="1" customWidth="1"/>
    <col min="2319" max="2319" width="6.85546875" style="1" customWidth="1"/>
    <col min="2320" max="2320" width="4.7109375" style="1" customWidth="1"/>
    <col min="2321" max="2558" width="11.42578125" style="1"/>
    <col min="2559" max="2559" width="7.28515625" style="1" customWidth="1"/>
    <col min="2560" max="2560" width="3.7109375" style="1" customWidth="1"/>
    <col min="2561" max="2561" width="9.5703125" style="1" customWidth="1"/>
    <col min="2562" max="2562" width="5" style="1" customWidth="1"/>
    <col min="2563" max="2563" width="2.85546875" style="1" customWidth="1"/>
    <col min="2564" max="2564" width="3" style="1" customWidth="1"/>
    <col min="2565" max="2565" width="13.140625" style="1" customWidth="1"/>
    <col min="2566" max="2566" width="3.85546875" style="1" customWidth="1"/>
    <col min="2567" max="2567" width="3.7109375" style="1" customWidth="1"/>
    <col min="2568" max="2569" width="5.28515625" style="1" customWidth="1"/>
    <col min="2570" max="2570" width="6.140625" style="1" customWidth="1"/>
    <col min="2571" max="2571" width="6.28515625" style="1" customWidth="1"/>
    <col min="2572" max="2572" width="6.42578125" style="1" bestFit="1" customWidth="1"/>
    <col min="2573" max="2573" width="6.28515625" style="1" customWidth="1"/>
    <col min="2574" max="2574" width="22.85546875" style="1" customWidth="1"/>
    <col min="2575" max="2575" width="6.85546875" style="1" customWidth="1"/>
    <col min="2576" max="2576" width="4.7109375" style="1" customWidth="1"/>
    <col min="2577" max="2814" width="11.42578125" style="1"/>
    <col min="2815" max="2815" width="7.28515625" style="1" customWidth="1"/>
    <col min="2816" max="2816" width="3.7109375" style="1" customWidth="1"/>
    <col min="2817" max="2817" width="9.5703125" style="1" customWidth="1"/>
    <col min="2818" max="2818" width="5" style="1" customWidth="1"/>
    <col min="2819" max="2819" width="2.85546875" style="1" customWidth="1"/>
    <col min="2820" max="2820" width="3" style="1" customWidth="1"/>
    <col min="2821" max="2821" width="13.140625" style="1" customWidth="1"/>
    <col min="2822" max="2822" width="3.85546875" style="1" customWidth="1"/>
    <col min="2823" max="2823" width="3.7109375" style="1" customWidth="1"/>
    <col min="2824" max="2825" width="5.28515625" style="1" customWidth="1"/>
    <col min="2826" max="2826" width="6.140625" style="1" customWidth="1"/>
    <col min="2827" max="2827" width="6.28515625" style="1" customWidth="1"/>
    <col min="2828" max="2828" width="6.42578125" style="1" bestFit="1" customWidth="1"/>
    <col min="2829" max="2829" width="6.28515625" style="1" customWidth="1"/>
    <col min="2830" max="2830" width="22.85546875" style="1" customWidth="1"/>
    <col min="2831" max="2831" width="6.85546875" style="1" customWidth="1"/>
    <col min="2832" max="2832" width="4.7109375" style="1" customWidth="1"/>
    <col min="2833" max="3070" width="11.42578125" style="1"/>
    <col min="3071" max="3071" width="7.28515625" style="1" customWidth="1"/>
    <col min="3072" max="3072" width="3.7109375" style="1" customWidth="1"/>
    <col min="3073" max="3073" width="9.5703125" style="1" customWidth="1"/>
    <col min="3074" max="3074" width="5" style="1" customWidth="1"/>
    <col min="3075" max="3075" width="2.85546875" style="1" customWidth="1"/>
    <col min="3076" max="3076" width="3" style="1" customWidth="1"/>
    <col min="3077" max="3077" width="13.140625" style="1" customWidth="1"/>
    <col min="3078" max="3078" width="3.85546875" style="1" customWidth="1"/>
    <col min="3079" max="3079" width="3.7109375" style="1" customWidth="1"/>
    <col min="3080" max="3081" width="5.28515625" style="1" customWidth="1"/>
    <col min="3082" max="3082" width="6.140625" style="1" customWidth="1"/>
    <col min="3083" max="3083" width="6.28515625" style="1" customWidth="1"/>
    <col min="3084" max="3084" width="6.42578125" style="1" bestFit="1" customWidth="1"/>
    <col min="3085" max="3085" width="6.28515625" style="1" customWidth="1"/>
    <col min="3086" max="3086" width="22.85546875" style="1" customWidth="1"/>
    <col min="3087" max="3087" width="6.85546875" style="1" customWidth="1"/>
    <col min="3088" max="3088" width="4.7109375" style="1" customWidth="1"/>
    <col min="3089" max="3326" width="11.42578125" style="1"/>
    <col min="3327" max="3327" width="7.28515625" style="1" customWidth="1"/>
    <col min="3328" max="3328" width="3.7109375" style="1" customWidth="1"/>
    <col min="3329" max="3329" width="9.5703125" style="1" customWidth="1"/>
    <col min="3330" max="3330" width="5" style="1" customWidth="1"/>
    <col min="3331" max="3331" width="2.85546875" style="1" customWidth="1"/>
    <col min="3332" max="3332" width="3" style="1" customWidth="1"/>
    <col min="3333" max="3333" width="13.140625" style="1" customWidth="1"/>
    <col min="3334" max="3334" width="3.85546875" style="1" customWidth="1"/>
    <col min="3335" max="3335" width="3.7109375" style="1" customWidth="1"/>
    <col min="3336" max="3337" width="5.28515625" style="1" customWidth="1"/>
    <col min="3338" max="3338" width="6.140625" style="1" customWidth="1"/>
    <col min="3339" max="3339" width="6.28515625" style="1" customWidth="1"/>
    <col min="3340" max="3340" width="6.42578125" style="1" bestFit="1" customWidth="1"/>
    <col min="3341" max="3341" width="6.28515625" style="1" customWidth="1"/>
    <col min="3342" max="3342" width="22.85546875" style="1" customWidth="1"/>
    <col min="3343" max="3343" width="6.85546875" style="1" customWidth="1"/>
    <col min="3344" max="3344" width="4.7109375" style="1" customWidth="1"/>
    <col min="3345" max="3582" width="11.42578125" style="1"/>
    <col min="3583" max="3583" width="7.28515625" style="1" customWidth="1"/>
    <col min="3584" max="3584" width="3.7109375" style="1" customWidth="1"/>
    <col min="3585" max="3585" width="9.5703125" style="1" customWidth="1"/>
    <col min="3586" max="3586" width="5" style="1" customWidth="1"/>
    <col min="3587" max="3587" width="2.85546875" style="1" customWidth="1"/>
    <col min="3588" max="3588" width="3" style="1" customWidth="1"/>
    <col min="3589" max="3589" width="13.140625" style="1" customWidth="1"/>
    <col min="3590" max="3590" width="3.85546875" style="1" customWidth="1"/>
    <col min="3591" max="3591" width="3.7109375" style="1" customWidth="1"/>
    <col min="3592" max="3593" width="5.28515625" style="1" customWidth="1"/>
    <col min="3594" max="3594" width="6.140625" style="1" customWidth="1"/>
    <col min="3595" max="3595" width="6.28515625" style="1" customWidth="1"/>
    <col min="3596" max="3596" width="6.42578125" style="1" bestFit="1" customWidth="1"/>
    <col min="3597" max="3597" width="6.28515625" style="1" customWidth="1"/>
    <col min="3598" max="3598" width="22.85546875" style="1" customWidth="1"/>
    <col min="3599" max="3599" width="6.85546875" style="1" customWidth="1"/>
    <col min="3600" max="3600" width="4.7109375" style="1" customWidth="1"/>
    <col min="3601" max="3838" width="11.42578125" style="1"/>
    <col min="3839" max="3839" width="7.28515625" style="1" customWidth="1"/>
    <col min="3840" max="3840" width="3.7109375" style="1" customWidth="1"/>
    <col min="3841" max="3841" width="9.5703125" style="1" customWidth="1"/>
    <col min="3842" max="3842" width="5" style="1" customWidth="1"/>
    <col min="3843" max="3843" width="2.85546875" style="1" customWidth="1"/>
    <col min="3844" max="3844" width="3" style="1" customWidth="1"/>
    <col min="3845" max="3845" width="13.140625" style="1" customWidth="1"/>
    <col min="3846" max="3846" width="3.85546875" style="1" customWidth="1"/>
    <col min="3847" max="3847" width="3.7109375" style="1" customWidth="1"/>
    <col min="3848" max="3849" width="5.28515625" style="1" customWidth="1"/>
    <col min="3850" max="3850" width="6.140625" style="1" customWidth="1"/>
    <col min="3851" max="3851" width="6.28515625" style="1" customWidth="1"/>
    <col min="3852" max="3852" width="6.42578125" style="1" bestFit="1" customWidth="1"/>
    <col min="3853" max="3853" width="6.28515625" style="1" customWidth="1"/>
    <col min="3854" max="3854" width="22.85546875" style="1" customWidth="1"/>
    <col min="3855" max="3855" width="6.85546875" style="1" customWidth="1"/>
    <col min="3856" max="3856" width="4.7109375" style="1" customWidth="1"/>
    <col min="3857" max="4094" width="11.42578125" style="1"/>
    <col min="4095" max="4095" width="7.28515625" style="1" customWidth="1"/>
    <col min="4096" max="4096" width="3.7109375" style="1" customWidth="1"/>
    <col min="4097" max="4097" width="9.5703125" style="1" customWidth="1"/>
    <col min="4098" max="4098" width="5" style="1" customWidth="1"/>
    <col min="4099" max="4099" width="2.85546875" style="1" customWidth="1"/>
    <col min="4100" max="4100" width="3" style="1" customWidth="1"/>
    <col min="4101" max="4101" width="13.140625" style="1" customWidth="1"/>
    <col min="4102" max="4102" width="3.85546875" style="1" customWidth="1"/>
    <col min="4103" max="4103" width="3.7109375" style="1" customWidth="1"/>
    <col min="4104" max="4105" width="5.28515625" style="1" customWidth="1"/>
    <col min="4106" max="4106" width="6.140625" style="1" customWidth="1"/>
    <col min="4107" max="4107" width="6.28515625" style="1" customWidth="1"/>
    <col min="4108" max="4108" width="6.42578125" style="1" bestFit="1" customWidth="1"/>
    <col min="4109" max="4109" width="6.28515625" style="1" customWidth="1"/>
    <col min="4110" max="4110" width="22.85546875" style="1" customWidth="1"/>
    <col min="4111" max="4111" width="6.85546875" style="1" customWidth="1"/>
    <col min="4112" max="4112" width="4.7109375" style="1" customWidth="1"/>
    <col min="4113" max="4350" width="11.42578125" style="1"/>
    <col min="4351" max="4351" width="7.28515625" style="1" customWidth="1"/>
    <col min="4352" max="4352" width="3.7109375" style="1" customWidth="1"/>
    <col min="4353" max="4353" width="9.5703125" style="1" customWidth="1"/>
    <col min="4354" max="4354" width="5" style="1" customWidth="1"/>
    <col min="4355" max="4355" width="2.85546875" style="1" customWidth="1"/>
    <col min="4356" max="4356" width="3" style="1" customWidth="1"/>
    <col min="4357" max="4357" width="13.140625" style="1" customWidth="1"/>
    <col min="4358" max="4358" width="3.85546875" style="1" customWidth="1"/>
    <col min="4359" max="4359" width="3.7109375" style="1" customWidth="1"/>
    <col min="4360" max="4361" width="5.28515625" style="1" customWidth="1"/>
    <col min="4362" max="4362" width="6.140625" style="1" customWidth="1"/>
    <col min="4363" max="4363" width="6.28515625" style="1" customWidth="1"/>
    <col min="4364" max="4364" width="6.42578125" style="1" bestFit="1" customWidth="1"/>
    <col min="4365" max="4365" width="6.28515625" style="1" customWidth="1"/>
    <col min="4366" max="4366" width="22.85546875" style="1" customWidth="1"/>
    <col min="4367" max="4367" width="6.85546875" style="1" customWidth="1"/>
    <col min="4368" max="4368" width="4.7109375" style="1" customWidth="1"/>
    <col min="4369" max="4606" width="11.42578125" style="1"/>
    <col min="4607" max="4607" width="7.28515625" style="1" customWidth="1"/>
    <col min="4608" max="4608" width="3.7109375" style="1" customWidth="1"/>
    <col min="4609" max="4609" width="9.5703125" style="1" customWidth="1"/>
    <col min="4610" max="4610" width="5" style="1" customWidth="1"/>
    <col min="4611" max="4611" width="2.85546875" style="1" customWidth="1"/>
    <col min="4612" max="4612" width="3" style="1" customWidth="1"/>
    <col min="4613" max="4613" width="13.140625" style="1" customWidth="1"/>
    <col min="4614" max="4614" width="3.85546875" style="1" customWidth="1"/>
    <col min="4615" max="4615" width="3.7109375" style="1" customWidth="1"/>
    <col min="4616" max="4617" width="5.28515625" style="1" customWidth="1"/>
    <col min="4618" max="4618" width="6.140625" style="1" customWidth="1"/>
    <col min="4619" max="4619" width="6.28515625" style="1" customWidth="1"/>
    <col min="4620" max="4620" width="6.42578125" style="1" bestFit="1" customWidth="1"/>
    <col min="4621" max="4621" width="6.28515625" style="1" customWidth="1"/>
    <col min="4622" max="4622" width="22.85546875" style="1" customWidth="1"/>
    <col min="4623" max="4623" width="6.85546875" style="1" customWidth="1"/>
    <col min="4624" max="4624" width="4.7109375" style="1" customWidth="1"/>
    <col min="4625" max="4862" width="11.42578125" style="1"/>
    <col min="4863" max="4863" width="7.28515625" style="1" customWidth="1"/>
    <col min="4864" max="4864" width="3.7109375" style="1" customWidth="1"/>
    <col min="4865" max="4865" width="9.5703125" style="1" customWidth="1"/>
    <col min="4866" max="4866" width="5" style="1" customWidth="1"/>
    <col min="4867" max="4867" width="2.85546875" style="1" customWidth="1"/>
    <col min="4868" max="4868" width="3" style="1" customWidth="1"/>
    <col min="4869" max="4869" width="13.140625" style="1" customWidth="1"/>
    <col min="4870" max="4870" width="3.85546875" style="1" customWidth="1"/>
    <col min="4871" max="4871" width="3.7109375" style="1" customWidth="1"/>
    <col min="4872" max="4873" width="5.28515625" style="1" customWidth="1"/>
    <col min="4874" max="4874" width="6.140625" style="1" customWidth="1"/>
    <col min="4875" max="4875" width="6.28515625" style="1" customWidth="1"/>
    <col min="4876" max="4876" width="6.42578125" style="1" bestFit="1" customWidth="1"/>
    <col min="4877" max="4877" width="6.28515625" style="1" customWidth="1"/>
    <col min="4878" max="4878" width="22.85546875" style="1" customWidth="1"/>
    <col min="4879" max="4879" width="6.85546875" style="1" customWidth="1"/>
    <col min="4880" max="4880" width="4.7109375" style="1" customWidth="1"/>
    <col min="4881" max="5118" width="11.42578125" style="1"/>
    <col min="5119" max="5119" width="7.28515625" style="1" customWidth="1"/>
    <col min="5120" max="5120" width="3.7109375" style="1" customWidth="1"/>
    <col min="5121" max="5121" width="9.5703125" style="1" customWidth="1"/>
    <col min="5122" max="5122" width="5" style="1" customWidth="1"/>
    <col min="5123" max="5123" width="2.85546875" style="1" customWidth="1"/>
    <col min="5124" max="5124" width="3" style="1" customWidth="1"/>
    <col min="5125" max="5125" width="13.140625" style="1" customWidth="1"/>
    <col min="5126" max="5126" width="3.85546875" style="1" customWidth="1"/>
    <col min="5127" max="5127" width="3.7109375" style="1" customWidth="1"/>
    <col min="5128" max="5129" width="5.28515625" style="1" customWidth="1"/>
    <col min="5130" max="5130" width="6.140625" style="1" customWidth="1"/>
    <col min="5131" max="5131" width="6.28515625" style="1" customWidth="1"/>
    <col min="5132" max="5132" width="6.42578125" style="1" bestFit="1" customWidth="1"/>
    <col min="5133" max="5133" width="6.28515625" style="1" customWidth="1"/>
    <col min="5134" max="5134" width="22.85546875" style="1" customWidth="1"/>
    <col min="5135" max="5135" width="6.85546875" style="1" customWidth="1"/>
    <col min="5136" max="5136" width="4.7109375" style="1" customWidth="1"/>
    <col min="5137" max="5374" width="11.42578125" style="1"/>
    <col min="5375" max="5375" width="7.28515625" style="1" customWidth="1"/>
    <col min="5376" max="5376" width="3.7109375" style="1" customWidth="1"/>
    <col min="5377" max="5377" width="9.5703125" style="1" customWidth="1"/>
    <col min="5378" max="5378" width="5" style="1" customWidth="1"/>
    <col min="5379" max="5379" width="2.85546875" style="1" customWidth="1"/>
    <col min="5380" max="5380" width="3" style="1" customWidth="1"/>
    <col min="5381" max="5381" width="13.140625" style="1" customWidth="1"/>
    <col min="5382" max="5382" width="3.85546875" style="1" customWidth="1"/>
    <col min="5383" max="5383" width="3.7109375" style="1" customWidth="1"/>
    <col min="5384" max="5385" width="5.28515625" style="1" customWidth="1"/>
    <col min="5386" max="5386" width="6.140625" style="1" customWidth="1"/>
    <col min="5387" max="5387" width="6.28515625" style="1" customWidth="1"/>
    <col min="5388" max="5388" width="6.42578125" style="1" bestFit="1" customWidth="1"/>
    <col min="5389" max="5389" width="6.28515625" style="1" customWidth="1"/>
    <col min="5390" max="5390" width="22.85546875" style="1" customWidth="1"/>
    <col min="5391" max="5391" width="6.85546875" style="1" customWidth="1"/>
    <col min="5392" max="5392" width="4.7109375" style="1" customWidth="1"/>
    <col min="5393" max="5630" width="11.42578125" style="1"/>
    <col min="5631" max="5631" width="7.28515625" style="1" customWidth="1"/>
    <col min="5632" max="5632" width="3.7109375" style="1" customWidth="1"/>
    <col min="5633" max="5633" width="9.5703125" style="1" customWidth="1"/>
    <col min="5634" max="5634" width="5" style="1" customWidth="1"/>
    <col min="5635" max="5635" width="2.85546875" style="1" customWidth="1"/>
    <col min="5636" max="5636" width="3" style="1" customWidth="1"/>
    <col min="5637" max="5637" width="13.140625" style="1" customWidth="1"/>
    <col min="5638" max="5638" width="3.85546875" style="1" customWidth="1"/>
    <col min="5639" max="5639" width="3.7109375" style="1" customWidth="1"/>
    <col min="5640" max="5641" width="5.28515625" style="1" customWidth="1"/>
    <col min="5642" max="5642" width="6.140625" style="1" customWidth="1"/>
    <col min="5643" max="5643" width="6.28515625" style="1" customWidth="1"/>
    <col min="5644" max="5644" width="6.42578125" style="1" bestFit="1" customWidth="1"/>
    <col min="5645" max="5645" width="6.28515625" style="1" customWidth="1"/>
    <col min="5646" max="5646" width="22.85546875" style="1" customWidth="1"/>
    <col min="5647" max="5647" width="6.85546875" style="1" customWidth="1"/>
    <col min="5648" max="5648" width="4.7109375" style="1" customWidth="1"/>
    <col min="5649" max="5886" width="11.42578125" style="1"/>
    <col min="5887" max="5887" width="7.28515625" style="1" customWidth="1"/>
    <col min="5888" max="5888" width="3.7109375" style="1" customWidth="1"/>
    <col min="5889" max="5889" width="9.5703125" style="1" customWidth="1"/>
    <col min="5890" max="5890" width="5" style="1" customWidth="1"/>
    <col min="5891" max="5891" width="2.85546875" style="1" customWidth="1"/>
    <col min="5892" max="5892" width="3" style="1" customWidth="1"/>
    <col min="5893" max="5893" width="13.140625" style="1" customWidth="1"/>
    <col min="5894" max="5894" width="3.85546875" style="1" customWidth="1"/>
    <col min="5895" max="5895" width="3.7109375" style="1" customWidth="1"/>
    <col min="5896" max="5897" width="5.28515625" style="1" customWidth="1"/>
    <col min="5898" max="5898" width="6.140625" style="1" customWidth="1"/>
    <col min="5899" max="5899" width="6.28515625" style="1" customWidth="1"/>
    <col min="5900" max="5900" width="6.42578125" style="1" bestFit="1" customWidth="1"/>
    <col min="5901" max="5901" width="6.28515625" style="1" customWidth="1"/>
    <col min="5902" max="5902" width="22.85546875" style="1" customWidth="1"/>
    <col min="5903" max="5903" width="6.85546875" style="1" customWidth="1"/>
    <col min="5904" max="5904" width="4.7109375" style="1" customWidth="1"/>
    <col min="5905" max="6142" width="11.42578125" style="1"/>
    <col min="6143" max="6143" width="7.28515625" style="1" customWidth="1"/>
    <col min="6144" max="6144" width="3.7109375" style="1" customWidth="1"/>
    <col min="6145" max="6145" width="9.5703125" style="1" customWidth="1"/>
    <col min="6146" max="6146" width="5" style="1" customWidth="1"/>
    <col min="6147" max="6147" width="2.85546875" style="1" customWidth="1"/>
    <col min="6148" max="6148" width="3" style="1" customWidth="1"/>
    <col min="6149" max="6149" width="13.140625" style="1" customWidth="1"/>
    <col min="6150" max="6150" width="3.85546875" style="1" customWidth="1"/>
    <col min="6151" max="6151" width="3.7109375" style="1" customWidth="1"/>
    <col min="6152" max="6153" width="5.28515625" style="1" customWidth="1"/>
    <col min="6154" max="6154" width="6.140625" style="1" customWidth="1"/>
    <col min="6155" max="6155" width="6.28515625" style="1" customWidth="1"/>
    <col min="6156" max="6156" width="6.42578125" style="1" bestFit="1" customWidth="1"/>
    <col min="6157" max="6157" width="6.28515625" style="1" customWidth="1"/>
    <col min="6158" max="6158" width="22.85546875" style="1" customWidth="1"/>
    <col min="6159" max="6159" width="6.85546875" style="1" customWidth="1"/>
    <col min="6160" max="6160" width="4.7109375" style="1" customWidth="1"/>
    <col min="6161" max="6398" width="11.42578125" style="1"/>
    <col min="6399" max="6399" width="7.28515625" style="1" customWidth="1"/>
    <col min="6400" max="6400" width="3.7109375" style="1" customWidth="1"/>
    <col min="6401" max="6401" width="9.5703125" style="1" customWidth="1"/>
    <col min="6402" max="6402" width="5" style="1" customWidth="1"/>
    <col min="6403" max="6403" width="2.85546875" style="1" customWidth="1"/>
    <col min="6404" max="6404" width="3" style="1" customWidth="1"/>
    <col min="6405" max="6405" width="13.140625" style="1" customWidth="1"/>
    <col min="6406" max="6406" width="3.85546875" style="1" customWidth="1"/>
    <col min="6407" max="6407" width="3.7109375" style="1" customWidth="1"/>
    <col min="6408" max="6409" width="5.28515625" style="1" customWidth="1"/>
    <col min="6410" max="6410" width="6.140625" style="1" customWidth="1"/>
    <col min="6411" max="6411" width="6.28515625" style="1" customWidth="1"/>
    <col min="6412" max="6412" width="6.42578125" style="1" bestFit="1" customWidth="1"/>
    <col min="6413" max="6413" width="6.28515625" style="1" customWidth="1"/>
    <col min="6414" max="6414" width="22.85546875" style="1" customWidth="1"/>
    <col min="6415" max="6415" width="6.85546875" style="1" customWidth="1"/>
    <col min="6416" max="6416" width="4.7109375" style="1" customWidth="1"/>
    <col min="6417" max="6654" width="11.42578125" style="1"/>
    <col min="6655" max="6655" width="7.28515625" style="1" customWidth="1"/>
    <col min="6656" max="6656" width="3.7109375" style="1" customWidth="1"/>
    <col min="6657" max="6657" width="9.5703125" style="1" customWidth="1"/>
    <col min="6658" max="6658" width="5" style="1" customWidth="1"/>
    <col min="6659" max="6659" width="2.85546875" style="1" customWidth="1"/>
    <col min="6660" max="6660" width="3" style="1" customWidth="1"/>
    <col min="6661" max="6661" width="13.140625" style="1" customWidth="1"/>
    <col min="6662" max="6662" width="3.85546875" style="1" customWidth="1"/>
    <col min="6663" max="6663" width="3.7109375" style="1" customWidth="1"/>
    <col min="6664" max="6665" width="5.28515625" style="1" customWidth="1"/>
    <col min="6666" max="6666" width="6.140625" style="1" customWidth="1"/>
    <col min="6667" max="6667" width="6.28515625" style="1" customWidth="1"/>
    <col min="6668" max="6668" width="6.42578125" style="1" bestFit="1" customWidth="1"/>
    <col min="6669" max="6669" width="6.28515625" style="1" customWidth="1"/>
    <col min="6670" max="6670" width="22.85546875" style="1" customWidth="1"/>
    <col min="6671" max="6671" width="6.85546875" style="1" customWidth="1"/>
    <col min="6672" max="6672" width="4.7109375" style="1" customWidth="1"/>
    <col min="6673" max="6910" width="11.42578125" style="1"/>
    <col min="6911" max="6911" width="7.28515625" style="1" customWidth="1"/>
    <col min="6912" max="6912" width="3.7109375" style="1" customWidth="1"/>
    <col min="6913" max="6913" width="9.5703125" style="1" customWidth="1"/>
    <col min="6914" max="6914" width="5" style="1" customWidth="1"/>
    <col min="6915" max="6915" width="2.85546875" style="1" customWidth="1"/>
    <col min="6916" max="6916" width="3" style="1" customWidth="1"/>
    <col min="6917" max="6917" width="13.140625" style="1" customWidth="1"/>
    <col min="6918" max="6918" width="3.85546875" style="1" customWidth="1"/>
    <col min="6919" max="6919" width="3.7109375" style="1" customWidth="1"/>
    <col min="6920" max="6921" width="5.28515625" style="1" customWidth="1"/>
    <col min="6922" max="6922" width="6.140625" style="1" customWidth="1"/>
    <col min="6923" max="6923" width="6.28515625" style="1" customWidth="1"/>
    <col min="6924" max="6924" width="6.42578125" style="1" bestFit="1" customWidth="1"/>
    <col min="6925" max="6925" width="6.28515625" style="1" customWidth="1"/>
    <col min="6926" max="6926" width="22.85546875" style="1" customWidth="1"/>
    <col min="6927" max="6927" width="6.85546875" style="1" customWidth="1"/>
    <col min="6928" max="6928" width="4.7109375" style="1" customWidth="1"/>
    <col min="6929" max="7166" width="11.42578125" style="1"/>
    <col min="7167" max="7167" width="7.28515625" style="1" customWidth="1"/>
    <col min="7168" max="7168" width="3.7109375" style="1" customWidth="1"/>
    <col min="7169" max="7169" width="9.5703125" style="1" customWidth="1"/>
    <col min="7170" max="7170" width="5" style="1" customWidth="1"/>
    <col min="7171" max="7171" width="2.85546875" style="1" customWidth="1"/>
    <col min="7172" max="7172" width="3" style="1" customWidth="1"/>
    <col min="7173" max="7173" width="13.140625" style="1" customWidth="1"/>
    <col min="7174" max="7174" width="3.85546875" style="1" customWidth="1"/>
    <col min="7175" max="7175" width="3.7109375" style="1" customWidth="1"/>
    <col min="7176" max="7177" width="5.28515625" style="1" customWidth="1"/>
    <col min="7178" max="7178" width="6.140625" style="1" customWidth="1"/>
    <col min="7179" max="7179" width="6.28515625" style="1" customWidth="1"/>
    <col min="7180" max="7180" width="6.42578125" style="1" bestFit="1" customWidth="1"/>
    <col min="7181" max="7181" width="6.28515625" style="1" customWidth="1"/>
    <col min="7182" max="7182" width="22.85546875" style="1" customWidth="1"/>
    <col min="7183" max="7183" width="6.85546875" style="1" customWidth="1"/>
    <col min="7184" max="7184" width="4.7109375" style="1" customWidth="1"/>
    <col min="7185" max="7422" width="11.42578125" style="1"/>
    <col min="7423" max="7423" width="7.28515625" style="1" customWidth="1"/>
    <col min="7424" max="7424" width="3.7109375" style="1" customWidth="1"/>
    <col min="7425" max="7425" width="9.5703125" style="1" customWidth="1"/>
    <col min="7426" max="7426" width="5" style="1" customWidth="1"/>
    <col min="7427" max="7427" width="2.85546875" style="1" customWidth="1"/>
    <col min="7428" max="7428" width="3" style="1" customWidth="1"/>
    <col min="7429" max="7429" width="13.140625" style="1" customWidth="1"/>
    <col min="7430" max="7430" width="3.85546875" style="1" customWidth="1"/>
    <col min="7431" max="7431" width="3.7109375" style="1" customWidth="1"/>
    <col min="7432" max="7433" width="5.28515625" style="1" customWidth="1"/>
    <col min="7434" max="7434" width="6.140625" style="1" customWidth="1"/>
    <col min="7435" max="7435" width="6.28515625" style="1" customWidth="1"/>
    <col min="7436" max="7436" width="6.42578125" style="1" bestFit="1" customWidth="1"/>
    <col min="7437" max="7437" width="6.28515625" style="1" customWidth="1"/>
    <col min="7438" max="7438" width="22.85546875" style="1" customWidth="1"/>
    <col min="7439" max="7439" width="6.85546875" style="1" customWidth="1"/>
    <col min="7440" max="7440" width="4.7109375" style="1" customWidth="1"/>
    <col min="7441" max="7678" width="11.42578125" style="1"/>
    <col min="7679" max="7679" width="7.28515625" style="1" customWidth="1"/>
    <col min="7680" max="7680" width="3.7109375" style="1" customWidth="1"/>
    <col min="7681" max="7681" width="9.5703125" style="1" customWidth="1"/>
    <col min="7682" max="7682" width="5" style="1" customWidth="1"/>
    <col min="7683" max="7683" width="2.85546875" style="1" customWidth="1"/>
    <col min="7684" max="7684" width="3" style="1" customWidth="1"/>
    <col min="7685" max="7685" width="13.140625" style="1" customWidth="1"/>
    <col min="7686" max="7686" width="3.85546875" style="1" customWidth="1"/>
    <col min="7687" max="7687" width="3.7109375" style="1" customWidth="1"/>
    <col min="7688" max="7689" width="5.28515625" style="1" customWidth="1"/>
    <col min="7690" max="7690" width="6.140625" style="1" customWidth="1"/>
    <col min="7691" max="7691" width="6.28515625" style="1" customWidth="1"/>
    <col min="7692" max="7692" width="6.42578125" style="1" bestFit="1" customWidth="1"/>
    <col min="7693" max="7693" width="6.28515625" style="1" customWidth="1"/>
    <col min="7694" max="7694" width="22.85546875" style="1" customWidth="1"/>
    <col min="7695" max="7695" width="6.85546875" style="1" customWidth="1"/>
    <col min="7696" max="7696" width="4.7109375" style="1" customWidth="1"/>
    <col min="7697" max="7934" width="11.42578125" style="1"/>
    <col min="7935" max="7935" width="7.28515625" style="1" customWidth="1"/>
    <col min="7936" max="7936" width="3.7109375" style="1" customWidth="1"/>
    <col min="7937" max="7937" width="9.5703125" style="1" customWidth="1"/>
    <col min="7938" max="7938" width="5" style="1" customWidth="1"/>
    <col min="7939" max="7939" width="2.85546875" style="1" customWidth="1"/>
    <col min="7940" max="7940" width="3" style="1" customWidth="1"/>
    <col min="7941" max="7941" width="13.140625" style="1" customWidth="1"/>
    <col min="7942" max="7942" width="3.85546875" style="1" customWidth="1"/>
    <col min="7943" max="7943" width="3.7109375" style="1" customWidth="1"/>
    <col min="7944" max="7945" width="5.28515625" style="1" customWidth="1"/>
    <col min="7946" max="7946" width="6.140625" style="1" customWidth="1"/>
    <col min="7947" max="7947" width="6.28515625" style="1" customWidth="1"/>
    <col min="7948" max="7948" width="6.42578125" style="1" bestFit="1" customWidth="1"/>
    <col min="7949" max="7949" width="6.28515625" style="1" customWidth="1"/>
    <col min="7950" max="7950" width="22.85546875" style="1" customWidth="1"/>
    <col min="7951" max="7951" width="6.85546875" style="1" customWidth="1"/>
    <col min="7952" max="7952" width="4.7109375" style="1" customWidth="1"/>
    <col min="7953" max="8190" width="11.42578125" style="1"/>
    <col min="8191" max="8191" width="7.28515625" style="1" customWidth="1"/>
    <col min="8192" max="8192" width="3.7109375" style="1" customWidth="1"/>
    <col min="8193" max="8193" width="9.5703125" style="1" customWidth="1"/>
    <col min="8194" max="8194" width="5" style="1" customWidth="1"/>
    <col min="8195" max="8195" width="2.85546875" style="1" customWidth="1"/>
    <col min="8196" max="8196" width="3" style="1" customWidth="1"/>
    <col min="8197" max="8197" width="13.140625" style="1" customWidth="1"/>
    <col min="8198" max="8198" width="3.85546875" style="1" customWidth="1"/>
    <col min="8199" max="8199" width="3.7109375" style="1" customWidth="1"/>
    <col min="8200" max="8201" width="5.28515625" style="1" customWidth="1"/>
    <col min="8202" max="8202" width="6.140625" style="1" customWidth="1"/>
    <col min="8203" max="8203" width="6.28515625" style="1" customWidth="1"/>
    <col min="8204" max="8204" width="6.42578125" style="1" bestFit="1" customWidth="1"/>
    <col min="8205" max="8205" width="6.28515625" style="1" customWidth="1"/>
    <col min="8206" max="8206" width="22.85546875" style="1" customWidth="1"/>
    <col min="8207" max="8207" width="6.85546875" style="1" customWidth="1"/>
    <col min="8208" max="8208" width="4.7109375" style="1" customWidth="1"/>
    <col min="8209" max="8446" width="11.42578125" style="1"/>
    <col min="8447" max="8447" width="7.28515625" style="1" customWidth="1"/>
    <col min="8448" max="8448" width="3.7109375" style="1" customWidth="1"/>
    <col min="8449" max="8449" width="9.5703125" style="1" customWidth="1"/>
    <col min="8450" max="8450" width="5" style="1" customWidth="1"/>
    <col min="8451" max="8451" width="2.85546875" style="1" customWidth="1"/>
    <col min="8452" max="8452" width="3" style="1" customWidth="1"/>
    <col min="8453" max="8453" width="13.140625" style="1" customWidth="1"/>
    <col min="8454" max="8454" width="3.85546875" style="1" customWidth="1"/>
    <col min="8455" max="8455" width="3.7109375" style="1" customWidth="1"/>
    <col min="8456" max="8457" width="5.28515625" style="1" customWidth="1"/>
    <col min="8458" max="8458" width="6.140625" style="1" customWidth="1"/>
    <col min="8459" max="8459" width="6.28515625" style="1" customWidth="1"/>
    <col min="8460" max="8460" width="6.42578125" style="1" bestFit="1" customWidth="1"/>
    <col min="8461" max="8461" width="6.28515625" style="1" customWidth="1"/>
    <col min="8462" max="8462" width="22.85546875" style="1" customWidth="1"/>
    <col min="8463" max="8463" width="6.85546875" style="1" customWidth="1"/>
    <col min="8464" max="8464" width="4.7109375" style="1" customWidth="1"/>
    <col min="8465" max="8702" width="11.42578125" style="1"/>
    <col min="8703" max="8703" width="7.28515625" style="1" customWidth="1"/>
    <col min="8704" max="8704" width="3.7109375" style="1" customWidth="1"/>
    <col min="8705" max="8705" width="9.5703125" style="1" customWidth="1"/>
    <col min="8706" max="8706" width="5" style="1" customWidth="1"/>
    <col min="8707" max="8707" width="2.85546875" style="1" customWidth="1"/>
    <col min="8708" max="8708" width="3" style="1" customWidth="1"/>
    <col min="8709" max="8709" width="13.140625" style="1" customWidth="1"/>
    <col min="8710" max="8710" width="3.85546875" style="1" customWidth="1"/>
    <col min="8711" max="8711" width="3.7109375" style="1" customWidth="1"/>
    <col min="8712" max="8713" width="5.28515625" style="1" customWidth="1"/>
    <col min="8714" max="8714" width="6.140625" style="1" customWidth="1"/>
    <col min="8715" max="8715" width="6.28515625" style="1" customWidth="1"/>
    <col min="8716" max="8716" width="6.42578125" style="1" bestFit="1" customWidth="1"/>
    <col min="8717" max="8717" width="6.28515625" style="1" customWidth="1"/>
    <col min="8718" max="8718" width="22.85546875" style="1" customWidth="1"/>
    <col min="8719" max="8719" width="6.85546875" style="1" customWidth="1"/>
    <col min="8720" max="8720" width="4.7109375" style="1" customWidth="1"/>
    <col min="8721" max="8958" width="11.42578125" style="1"/>
    <col min="8959" max="8959" width="7.28515625" style="1" customWidth="1"/>
    <col min="8960" max="8960" width="3.7109375" style="1" customWidth="1"/>
    <col min="8961" max="8961" width="9.5703125" style="1" customWidth="1"/>
    <col min="8962" max="8962" width="5" style="1" customWidth="1"/>
    <col min="8963" max="8963" width="2.85546875" style="1" customWidth="1"/>
    <col min="8964" max="8964" width="3" style="1" customWidth="1"/>
    <col min="8965" max="8965" width="13.140625" style="1" customWidth="1"/>
    <col min="8966" max="8966" width="3.85546875" style="1" customWidth="1"/>
    <col min="8967" max="8967" width="3.7109375" style="1" customWidth="1"/>
    <col min="8968" max="8969" width="5.28515625" style="1" customWidth="1"/>
    <col min="8970" max="8970" width="6.140625" style="1" customWidth="1"/>
    <col min="8971" max="8971" width="6.28515625" style="1" customWidth="1"/>
    <col min="8972" max="8972" width="6.42578125" style="1" bestFit="1" customWidth="1"/>
    <col min="8973" max="8973" width="6.28515625" style="1" customWidth="1"/>
    <col min="8974" max="8974" width="22.85546875" style="1" customWidth="1"/>
    <col min="8975" max="8975" width="6.85546875" style="1" customWidth="1"/>
    <col min="8976" max="8976" width="4.7109375" style="1" customWidth="1"/>
    <col min="8977" max="9214" width="11.42578125" style="1"/>
    <col min="9215" max="9215" width="7.28515625" style="1" customWidth="1"/>
    <col min="9216" max="9216" width="3.7109375" style="1" customWidth="1"/>
    <col min="9217" max="9217" width="9.5703125" style="1" customWidth="1"/>
    <col min="9218" max="9218" width="5" style="1" customWidth="1"/>
    <col min="9219" max="9219" width="2.85546875" style="1" customWidth="1"/>
    <col min="9220" max="9220" width="3" style="1" customWidth="1"/>
    <col min="9221" max="9221" width="13.140625" style="1" customWidth="1"/>
    <col min="9222" max="9222" width="3.85546875" style="1" customWidth="1"/>
    <col min="9223" max="9223" width="3.7109375" style="1" customWidth="1"/>
    <col min="9224" max="9225" width="5.28515625" style="1" customWidth="1"/>
    <col min="9226" max="9226" width="6.140625" style="1" customWidth="1"/>
    <col min="9227" max="9227" width="6.28515625" style="1" customWidth="1"/>
    <col min="9228" max="9228" width="6.42578125" style="1" bestFit="1" customWidth="1"/>
    <col min="9229" max="9229" width="6.28515625" style="1" customWidth="1"/>
    <col min="9230" max="9230" width="22.85546875" style="1" customWidth="1"/>
    <col min="9231" max="9231" width="6.85546875" style="1" customWidth="1"/>
    <col min="9232" max="9232" width="4.7109375" style="1" customWidth="1"/>
    <col min="9233" max="9470" width="11.42578125" style="1"/>
    <col min="9471" max="9471" width="7.28515625" style="1" customWidth="1"/>
    <col min="9472" max="9472" width="3.7109375" style="1" customWidth="1"/>
    <col min="9473" max="9473" width="9.5703125" style="1" customWidth="1"/>
    <col min="9474" max="9474" width="5" style="1" customWidth="1"/>
    <col min="9475" max="9475" width="2.85546875" style="1" customWidth="1"/>
    <col min="9476" max="9476" width="3" style="1" customWidth="1"/>
    <col min="9477" max="9477" width="13.140625" style="1" customWidth="1"/>
    <col min="9478" max="9478" width="3.85546875" style="1" customWidth="1"/>
    <col min="9479" max="9479" width="3.7109375" style="1" customWidth="1"/>
    <col min="9480" max="9481" width="5.28515625" style="1" customWidth="1"/>
    <col min="9482" max="9482" width="6.140625" style="1" customWidth="1"/>
    <col min="9483" max="9483" width="6.28515625" style="1" customWidth="1"/>
    <col min="9484" max="9484" width="6.42578125" style="1" bestFit="1" customWidth="1"/>
    <col min="9485" max="9485" width="6.28515625" style="1" customWidth="1"/>
    <col min="9486" max="9486" width="22.85546875" style="1" customWidth="1"/>
    <col min="9487" max="9487" width="6.85546875" style="1" customWidth="1"/>
    <col min="9488" max="9488" width="4.7109375" style="1" customWidth="1"/>
    <col min="9489" max="9726" width="11.42578125" style="1"/>
    <col min="9727" max="9727" width="7.28515625" style="1" customWidth="1"/>
    <col min="9728" max="9728" width="3.7109375" style="1" customWidth="1"/>
    <col min="9729" max="9729" width="9.5703125" style="1" customWidth="1"/>
    <col min="9730" max="9730" width="5" style="1" customWidth="1"/>
    <col min="9731" max="9731" width="2.85546875" style="1" customWidth="1"/>
    <col min="9732" max="9732" width="3" style="1" customWidth="1"/>
    <col min="9733" max="9733" width="13.140625" style="1" customWidth="1"/>
    <col min="9734" max="9734" width="3.85546875" style="1" customWidth="1"/>
    <col min="9735" max="9735" width="3.7109375" style="1" customWidth="1"/>
    <col min="9736" max="9737" width="5.28515625" style="1" customWidth="1"/>
    <col min="9738" max="9738" width="6.140625" style="1" customWidth="1"/>
    <col min="9739" max="9739" width="6.28515625" style="1" customWidth="1"/>
    <col min="9740" max="9740" width="6.42578125" style="1" bestFit="1" customWidth="1"/>
    <col min="9741" max="9741" width="6.28515625" style="1" customWidth="1"/>
    <col min="9742" max="9742" width="22.85546875" style="1" customWidth="1"/>
    <col min="9743" max="9743" width="6.85546875" style="1" customWidth="1"/>
    <col min="9744" max="9744" width="4.7109375" style="1" customWidth="1"/>
    <col min="9745" max="9982" width="11.42578125" style="1"/>
    <col min="9983" max="9983" width="7.28515625" style="1" customWidth="1"/>
    <col min="9984" max="9984" width="3.7109375" style="1" customWidth="1"/>
    <col min="9985" max="9985" width="9.5703125" style="1" customWidth="1"/>
    <col min="9986" max="9986" width="5" style="1" customWidth="1"/>
    <col min="9987" max="9987" width="2.85546875" style="1" customWidth="1"/>
    <col min="9988" max="9988" width="3" style="1" customWidth="1"/>
    <col min="9989" max="9989" width="13.140625" style="1" customWidth="1"/>
    <col min="9990" max="9990" width="3.85546875" style="1" customWidth="1"/>
    <col min="9991" max="9991" width="3.7109375" style="1" customWidth="1"/>
    <col min="9992" max="9993" width="5.28515625" style="1" customWidth="1"/>
    <col min="9994" max="9994" width="6.140625" style="1" customWidth="1"/>
    <col min="9995" max="9995" width="6.28515625" style="1" customWidth="1"/>
    <col min="9996" max="9996" width="6.42578125" style="1" bestFit="1" customWidth="1"/>
    <col min="9997" max="9997" width="6.28515625" style="1" customWidth="1"/>
    <col min="9998" max="9998" width="22.85546875" style="1" customWidth="1"/>
    <col min="9999" max="9999" width="6.85546875" style="1" customWidth="1"/>
    <col min="10000" max="10000" width="4.7109375" style="1" customWidth="1"/>
    <col min="10001" max="10238" width="11.42578125" style="1"/>
    <col min="10239" max="10239" width="7.28515625" style="1" customWidth="1"/>
    <col min="10240" max="10240" width="3.7109375" style="1" customWidth="1"/>
    <col min="10241" max="10241" width="9.5703125" style="1" customWidth="1"/>
    <col min="10242" max="10242" width="5" style="1" customWidth="1"/>
    <col min="10243" max="10243" width="2.85546875" style="1" customWidth="1"/>
    <col min="10244" max="10244" width="3" style="1" customWidth="1"/>
    <col min="10245" max="10245" width="13.140625" style="1" customWidth="1"/>
    <col min="10246" max="10246" width="3.85546875" style="1" customWidth="1"/>
    <col min="10247" max="10247" width="3.7109375" style="1" customWidth="1"/>
    <col min="10248" max="10249" width="5.28515625" style="1" customWidth="1"/>
    <col min="10250" max="10250" width="6.140625" style="1" customWidth="1"/>
    <col min="10251" max="10251" width="6.28515625" style="1" customWidth="1"/>
    <col min="10252" max="10252" width="6.42578125" style="1" bestFit="1" customWidth="1"/>
    <col min="10253" max="10253" width="6.28515625" style="1" customWidth="1"/>
    <col min="10254" max="10254" width="22.85546875" style="1" customWidth="1"/>
    <col min="10255" max="10255" width="6.85546875" style="1" customWidth="1"/>
    <col min="10256" max="10256" width="4.7109375" style="1" customWidth="1"/>
    <col min="10257" max="10494" width="11.42578125" style="1"/>
    <col min="10495" max="10495" width="7.28515625" style="1" customWidth="1"/>
    <col min="10496" max="10496" width="3.7109375" style="1" customWidth="1"/>
    <col min="10497" max="10497" width="9.5703125" style="1" customWidth="1"/>
    <col min="10498" max="10498" width="5" style="1" customWidth="1"/>
    <col min="10499" max="10499" width="2.85546875" style="1" customWidth="1"/>
    <col min="10500" max="10500" width="3" style="1" customWidth="1"/>
    <col min="10501" max="10501" width="13.140625" style="1" customWidth="1"/>
    <col min="10502" max="10502" width="3.85546875" style="1" customWidth="1"/>
    <col min="10503" max="10503" width="3.7109375" style="1" customWidth="1"/>
    <col min="10504" max="10505" width="5.28515625" style="1" customWidth="1"/>
    <col min="10506" max="10506" width="6.140625" style="1" customWidth="1"/>
    <col min="10507" max="10507" width="6.28515625" style="1" customWidth="1"/>
    <col min="10508" max="10508" width="6.42578125" style="1" bestFit="1" customWidth="1"/>
    <col min="10509" max="10509" width="6.28515625" style="1" customWidth="1"/>
    <col min="10510" max="10510" width="22.85546875" style="1" customWidth="1"/>
    <col min="10511" max="10511" width="6.85546875" style="1" customWidth="1"/>
    <col min="10512" max="10512" width="4.7109375" style="1" customWidth="1"/>
    <col min="10513" max="10750" width="11.42578125" style="1"/>
    <col min="10751" max="10751" width="7.28515625" style="1" customWidth="1"/>
    <col min="10752" max="10752" width="3.7109375" style="1" customWidth="1"/>
    <col min="10753" max="10753" width="9.5703125" style="1" customWidth="1"/>
    <col min="10754" max="10754" width="5" style="1" customWidth="1"/>
    <col min="10755" max="10755" width="2.85546875" style="1" customWidth="1"/>
    <col min="10756" max="10756" width="3" style="1" customWidth="1"/>
    <col min="10757" max="10757" width="13.140625" style="1" customWidth="1"/>
    <col min="10758" max="10758" width="3.85546875" style="1" customWidth="1"/>
    <col min="10759" max="10759" width="3.7109375" style="1" customWidth="1"/>
    <col min="10760" max="10761" width="5.28515625" style="1" customWidth="1"/>
    <col min="10762" max="10762" width="6.140625" style="1" customWidth="1"/>
    <col min="10763" max="10763" width="6.28515625" style="1" customWidth="1"/>
    <col min="10764" max="10764" width="6.42578125" style="1" bestFit="1" customWidth="1"/>
    <col min="10765" max="10765" width="6.28515625" style="1" customWidth="1"/>
    <col min="10766" max="10766" width="22.85546875" style="1" customWidth="1"/>
    <col min="10767" max="10767" width="6.85546875" style="1" customWidth="1"/>
    <col min="10768" max="10768" width="4.7109375" style="1" customWidth="1"/>
    <col min="10769" max="11006" width="11.42578125" style="1"/>
    <col min="11007" max="11007" width="7.28515625" style="1" customWidth="1"/>
    <col min="11008" max="11008" width="3.7109375" style="1" customWidth="1"/>
    <col min="11009" max="11009" width="9.5703125" style="1" customWidth="1"/>
    <col min="11010" max="11010" width="5" style="1" customWidth="1"/>
    <col min="11011" max="11011" width="2.85546875" style="1" customWidth="1"/>
    <col min="11012" max="11012" width="3" style="1" customWidth="1"/>
    <col min="11013" max="11013" width="13.140625" style="1" customWidth="1"/>
    <col min="11014" max="11014" width="3.85546875" style="1" customWidth="1"/>
    <col min="11015" max="11015" width="3.7109375" style="1" customWidth="1"/>
    <col min="11016" max="11017" width="5.28515625" style="1" customWidth="1"/>
    <col min="11018" max="11018" width="6.140625" style="1" customWidth="1"/>
    <col min="11019" max="11019" width="6.28515625" style="1" customWidth="1"/>
    <col min="11020" max="11020" width="6.42578125" style="1" bestFit="1" customWidth="1"/>
    <col min="11021" max="11021" width="6.28515625" style="1" customWidth="1"/>
    <col min="11022" max="11022" width="22.85546875" style="1" customWidth="1"/>
    <col min="11023" max="11023" width="6.85546875" style="1" customWidth="1"/>
    <col min="11024" max="11024" width="4.7109375" style="1" customWidth="1"/>
    <col min="11025" max="11262" width="11.42578125" style="1"/>
    <col min="11263" max="11263" width="7.28515625" style="1" customWidth="1"/>
    <col min="11264" max="11264" width="3.7109375" style="1" customWidth="1"/>
    <col min="11265" max="11265" width="9.5703125" style="1" customWidth="1"/>
    <col min="11266" max="11266" width="5" style="1" customWidth="1"/>
    <col min="11267" max="11267" width="2.85546875" style="1" customWidth="1"/>
    <col min="11268" max="11268" width="3" style="1" customWidth="1"/>
    <col min="11269" max="11269" width="13.140625" style="1" customWidth="1"/>
    <col min="11270" max="11270" width="3.85546875" style="1" customWidth="1"/>
    <col min="11271" max="11271" width="3.7109375" style="1" customWidth="1"/>
    <col min="11272" max="11273" width="5.28515625" style="1" customWidth="1"/>
    <col min="11274" max="11274" width="6.140625" style="1" customWidth="1"/>
    <col min="11275" max="11275" width="6.28515625" style="1" customWidth="1"/>
    <col min="11276" max="11276" width="6.42578125" style="1" bestFit="1" customWidth="1"/>
    <col min="11277" max="11277" width="6.28515625" style="1" customWidth="1"/>
    <col min="11278" max="11278" width="22.85546875" style="1" customWidth="1"/>
    <col min="11279" max="11279" width="6.85546875" style="1" customWidth="1"/>
    <col min="11280" max="11280" width="4.7109375" style="1" customWidth="1"/>
    <col min="11281" max="11518" width="11.42578125" style="1"/>
    <col min="11519" max="11519" width="7.28515625" style="1" customWidth="1"/>
    <col min="11520" max="11520" width="3.7109375" style="1" customWidth="1"/>
    <col min="11521" max="11521" width="9.5703125" style="1" customWidth="1"/>
    <col min="11522" max="11522" width="5" style="1" customWidth="1"/>
    <col min="11523" max="11523" width="2.85546875" style="1" customWidth="1"/>
    <col min="11524" max="11524" width="3" style="1" customWidth="1"/>
    <col min="11525" max="11525" width="13.140625" style="1" customWidth="1"/>
    <col min="11526" max="11526" width="3.85546875" style="1" customWidth="1"/>
    <col min="11527" max="11527" width="3.7109375" style="1" customWidth="1"/>
    <col min="11528" max="11529" width="5.28515625" style="1" customWidth="1"/>
    <col min="11530" max="11530" width="6.140625" style="1" customWidth="1"/>
    <col min="11531" max="11531" width="6.28515625" style="1" customWidth="1"/>
    <col min="11532" max="11532" width="6.42578125" style="1" bestFit="1" customWidth="1"/>
    <col min="11533" max="11533" width="6.28515625" style="1" customWidth="1"/>
    <col min="11534" max="11534" width="22.85546875" style="1" customWidth="1"/>
    <col min="11535" max="11535" width="6.85546875" style="1" customWidth="1"/>
    <col min="11536" max="11536" width="4.7109375" style="1" customWidth="1"/>
    <col min="11537" max="11774" width="11.42578125" style="1"/>
    <col min="11775" max="11775" width="7.28515625" style="1" customWidth="1"/>
    <col min="11776" max="11776" width="3.7109375" style="1" customWidth="1"/>
    <col min="11777" max="11777" width="9.5703125" style="1" customWidth="1"/>
    <col min="11778" max="11778" width="5" style="1" customWidth="1"/>
    <col min="11779" max="11779" width="2.85546875" style="1" customWidth="1"/>
    <col min="11780" max="11780" width="3" style="1" customWidth="1"/>
    <col min="11781" max="11781" width="13.140625" style="1" customWidth="1"/>
    <col min="11782" max="11782" width="3.85546875" style="1" customWidth="1"/>
    <col min="11783" max="11783" width="3.7109375" style="1" customWidth="1"/>
    <col min="11784" max="11785" width="5.28515625" style="1" customWidth="1"/>
    <col min="11786" max="11786" width="6.140625" style="1" customWidth="1"/>
    <col min="11787" max="11787" width="6.28515625" style="1" customWidth="1"/>
    <col min="11788" max="11788" width="6.42578125" style="1" bestFit="1" customWidth="1"/>
    <col min="11789" max="11789" width="6.28515625" style="1" customWidth="1"/>
    <col min="11790" max="11790" width="22.85546875" style="1" customWidth="1"/>
    <col min="11791" max="11791" width="6.85546875" style="1" customWidth="1"/>
    <col min="11792" max="11792" width="4.7109375" style="1" customWidth="1"/>
    <col min="11793" max="12030" width="11.42578125" style="1"/>
    <col min="12031" max="12031" width="7.28515625" style="1" customWidth="1"/>
    <col min="12032" max="12032" width="3.7109375" style="1" customWidth="1"/>
    <col min="12033" max="12033" width="9.5703125" style="1" customWidth="1"/>
    <col min="12034" max="12034" width="5" style="1" customWidth="1"/>
    <col min="12035" max="12035" width="2.85546875" style="1" customWidth="1"/>
    <col min="12036" max="12036" width="3" style="1" customWidth="1"/>
    <col min="12037" max="12037" width="13.140625" style="1" customWidth="1"/>
    <col min="12038" max="12038" width="3.85546875" style="1" customWidth="1"/>
    <col min="12039" max="12039" width="3.7109375" style="1" customWidth="1"/>
    <col min="12040" max="12041" width="5.28515625" style="1" customWidth="1"/>
    <col min="12042" max="12042" width="6.140625" style="1" customWidth="1"/>
    <col min="12043" max="12043" width="6.28515625" style="1" customWidth="1"/>
    <col min="12044" max="12044" width="6.42578125" style="1" bestFit="1" customWidth="1"/>
    <col min="12045" max="12045" width="6.28515625" style="1" customWidth="1"/>
    <col min="12046" max="12046" width="22.85546875" style="1" customWidth="1"/>
    <col min="12047" max="12047" width="6.85546875" style="1" customWidth="1"/>
    <col min="12048" max="12048" width="4.7109375" style="1" customWidth="1"/>
    <col min="12049" max="12286" width="11.42578125" style="1"/>
    <col min="12287" max="12287" width="7.28515625" style="1" customWidth="1"/>
    <col min="12288" max="12288" width="3.7109375" style="1" customWidth="1"/>
    <col min="12289" max="12289" width="9.5703125" style="1" customWidth="1"/>
    <col min="12290" max="12290" width="5" style="1" customWidth="1"/>
    <col min="12291" max="12291" width="2.85546875" style="1" customWidth="1"/>
    <col min="12292" max="12292" width="3" style="1" customWidth="1"/>
    <col min="12293" max="12293" width="13.140625" style="1" customWidth="1"/>
    <col min="12294" max="12294" width="3.85546875" style="1" customWidth="1"/>
    <col min="12295" max="12295" width="3.7109375" style="1" customWidth="1"/>
    <col min="12296" max="12297" width="5.28515625" style="1" customWidth="1"/>
    <col min="12298" max="12298" width="6.140625" style="1" customWidth="1"/>
    <col min="12299" max="12299" width="6.28515625" style="1" customWidth="1"/>
    <col min="12300" max="12300" width="6.42578125" style="1" bestFit="1" customWidth="1"/>
    <col min="12301" max="12301" width="6.28515625" style="1" customWidth="1"/>
    <col min="12302" max="12302" width="22.85546875" style="1" customWidth="1"/>
    <col min="12303" max="12303" width="6.85546875" style="1" customWidth="1"/>
    <col min="12304" max="12304" width="4.7109375" style="1" customWidth="1"/>
    <col min="12305" max="12542" width="11.42578125" style="1"/>
    <col min="12543" max="12543" width="7.28515625" style="1" customWidth="1"/>
    <col min="12544" max="12544" width="3.7109375" style="1" customWidth="1"/>
    <col min="12545" max="12545" width="9.5703125" style="1" customWidth="1"/>
    <col min="12546" max="12546" width="5" style="1" customWidth="1"/>
    <col min="12547" max="12547" width="2.85546875" style="1" customWidth="1"/>
    <col min="12548" max="12548" width="3" style="1" customWidth="1"/>
    <col min="12549" max="12549" width="13.140625" style="1" customWidth="1"/>
    <col min="12550" max="12550" width="3.85546875" style="1" customWidth="1"/>
    <col min="12551" max="12551" width="3.7109375" style="1" customWidth="1"/>
    <col min="12552" max="12553" width="5.28515625" style="1" customWidth="1"/>
    <col min="12554" max="12554" width="6.140625" style="1" customWidth="1"/>
    <col min="12555" max="12555" width="6.28515625" style="1" customWidth="1"/>
    <col min="12556" max="12556" width="6.42578125" style="1" bestFit="1" customWidth="1"/>
    <col min="12557" max="12557" width="6.28515625" style="1" customWidth="1"/>
    <col min="12558" max="12558" width="22.85546875" style="1" customWidth="1"/>
    <col min="12559" max="12559" width="6.85546875" style="1" customWidth="1"/>
    <col min="12560" max="12560" width="4.7109375" style="1" customWidth="1"/>
    <col min="12561" max="12798" width="11.42578125" style="1"/>
    <col min="12799" max="12799" width="7.28515625" style="1" customWidth="1"/>
    <col min="12800" max="12800" width="3.7109375" style="1" customWidth="1"/>
    <col min="12801" max="12801" width="9.5703125" style="1" customWidth="1"/>
    <col min="12802" max="12802" width="5" style="1" customWidth="1"/>
    <col min="12803" max="12803" width="2.85546875" style="1" customWidth="1"/>
    <col min="12804" max="12804" width="3" style="1" customWidth="1"/>
    <col min="12805" max="12805" width="13.140625" style="1" customWidth="1"/>
    <col min="12806" max="12806" width="3.85546875" style="1" customWidth="1"/>
    <col min="12807" max="12807" width="3.7109375" style="1" customWidth="1"/>
    <col min="12808" max="12809" width="5.28515625" style="1" customWidth="1"/>
    <col min="12810" max="12810" width="6.140625" style="1" customWidth="1"/>
    <col min="12811" max="12811" width="6.28515625" style="1" customWidth="1"/>
    <col min="12812" max="12812" width="6.42578125" style="1" bestFit="1" customWidth="1"/>
    <col min="12813" max="12813" width="6.28515625" style="1" customWidth="1"/>
    <col min="12814" max="12814" width="22.85546875" style="1" customWidth="1"/>
    <col min="12815" max="12815" width="6.85546875" style="1" customWidth="1"/>
    <col min="12816" max="12816" width="4.7109375" style="1" customWidth="1"/>
    <col min="12817" max="13054" width="11.42578125" style="1"/>
    <col min="13055" max="13055" width="7.28515625" style="1" customWidth="1"/>
    <col min="13056" max="13056" width="3.7109375" style="1" customWidth="1"/>
    <col min="13057" max="13057" width="9.5703125" style="1" customWidth="1"/>
    <col min="13058" max="13058" width="5" style="1" customWidth="1"/>
    <col min="13059" max="13059" width="2.85546875" style="1" customWidth="1"/>
    <col min="13060" max="13060" width="3" style="1" customWidth="1"/>
    <col min="13061" max="13061" width="13.140625" style="1" customWidth="1"/>
    <col min="13062" max="13062" width="3.85546875" style="1" customWidth="1"/>
    <col min="13063" max="13063" width="3.7109375" style="1" customWidth="1"/>
    <col min="13064" max="13065" width="5.28515625" style="1" customWidth="1"/>
    <col min="13066" max="13066" width="6.140625" style="1" customWidth="1"/>
    <col min="13067" max="13067" width="6.28515625" style="1" customWidth="1"/>
    <col min="13068" max="13068" width="6.42578125" style="1" bestFit="1" customWidth="1"/>
    <col min="13069" max="13069" width="6.28515625" style="1" customWidth="1"/>
    <col min="13070" max="13070" width="22.85546875" style="1" customWidth="1"/>
    <col min="13071" max="13071" width="6.85546875" style="1" customWidth="1"/>
    <col min="13072" max="13072" width="4.7109375" style="1" customWidth="1"/>
    <col min="13073" max="13310" width="11.42578125" style="1"/>
    <col min="13311" max="13311" width="7.28515625" style="1" customWidth="1"/>
    <col min="13312" max="13312" width="3.7109375" style="1" customWidth="1"/>
    <col min="13313" max="13313" width="9.5703125" style="1" customWidth="1"/>
    <col min="13314" max="13314" width="5" style="1" customWidth="1"/>
    <col min="13315" max="13315" width="2.85546875" style="1" customWidth="1"/>
    <col min="13316" max="13316" width="3" style="1" customWidth="1"/>
    <col min="13317" max="13317" width="13.140625" style="1" customWidth="1"/>
    <col min="13318" max="13318" width="3.85546875" style="1" customWidth="1"/>
    <col min="13319" max="13319" width="3.7109375" style="1" customWidth="1"/>
    <col min="13320" max="13321" width="5.28515625" style="1" customWidth="1"/>
    <col min="13322" max="13322" width="6.140625" style="1" customWidth="1"/>
    <col min="13323" max="13323" width="6.28515625" style="1" customWidth="1"/>
    <col min="13324" max="13324" width="6.42578125" style="1" bestFit="1" customWidth="1"/>
    <col min="13325" max="13325" width="6.28515625" style="1" customWidth="1"/>
    <col min="13326" max="13326" width="22.85546875" style="1" customWidth="1"/>
    <col min="13327" max="13327" width="6.85546875" style="1" customWidth="1"/>
    <col min="13328" max="13328" width="4.7109375" style="1" customWidth="1"/>
    <col min="13329" max="13566" width="11.42578125" style="1"/>
    <col min="13567" max="13567" width="7.28515625" style="1" customWidth="1"/>
    <col min="13568" max="13568" width="3.7109375" style="1" customWidth="1"/>
    <col min="13569" max="13569" width="9.5703125" style="1" customWidth="1"/>
    <col min="13570" max="13570" width="5" style="1" customWidth="1"/>
    <col min="13571" max="13571" width="2.85546875" style="1" customWidth="1"/>
    <col min="13572" max="13572" width="3" style="1" customWidth="1"/>
    <col min="13573" max="13573" width="13.140625" style="1" customWidth="1"/>
    <col min="13574" max="13574" width="3.85546875" style="1" customWidth="1"/>
    <col min="13575" max="13575" width="3.7109375" style="1" customWidth="1"/>
    <col min="13576" max="13577" width="5.28515625" style="1" customWidth="1"/>
    <col min="13578" max="13578" width="6.140625" style="1" customWidth="1"/>
    <col min="13579" max="13579" width="6.28515625" style="1" customWidth="1"/>
    <col min="13580" max="13580" width="6.42578125" style="1" bestFit="1" customWidth="1"/>
    <col min="13581" max="13581" width="6.28515625" style="1" customWidth="1"/>
    <col min="13582" max="13582" width="22.85546875" style="1" customWidth="1"/>
    <col min="13583" max="13583" width="6.85546875" style="1" customWidth="1"/>
    <col min="13584" max="13584" width="4.7109375" style="1" customWidth="1"/>
    <col min="13585" max="13822" width="11.42578125" style="1"/>
    <col min="13823" max="13823" width="7.28515625" style="1" customWidth="1"/>
    <col min="13824" max="13824" width="3.7109375" style="1" customWidth="1"/>
    <col min="13825" max="13825" width="9.5703125" style="1" customWidth="1"/>
    <col min="13826" max="13826" width="5" style="1" customWidth="1"/>
    <col min="13827" max="13827" width="2.85546875" style="1" customWidth="1"/>
    <col min="13828" max="13828" width="3" style="1" customWidth="1"/>
    <col min="13829" max="13829" width="13.140625" style="1" customWidth="1"/>
    <col min="13830" max="13830" width="3.85546875" style="1" customWidth="1"/>
    <col min="13831" max="13831" width="3.7109375" style="1" customWidth="1"/>
    <col min="13832" max="13833" width="5.28515625" style="1" customWidth="1"/>
    <col min="13834" max="13834" width="6.140625" style="1" customWidth="1"/>
    <col min="13835" max="13835" width="6.28515625" style="1" customWidth="1"/>
    <col min="13836" max="13836" width="6.42578125" style="1" bestFit="1" customWidth="1"/>
    <col min="13837" max="13837" width="6.28515625" style="1" customWidth="1"/>
    <col min="13838" max="13838" width="22.85546875" style="1" customWidth="1"/>
    <col min="13839" max="13839" width="6.85546875" style="1" customWidth="1"/>
    <col min="13840" max="13840" width="4.7109375" style="1" customWidth="1"/>
    <col min="13841" max="14078" width="11.42578125" style="1"/>
    <col min="14079" max="14079" width="7.28515625" style="1" customWidth="1"/>
    <col min="14080" max="14080" width="3.7109375" style="1" customWidth="1"/>
    <col min="14081" max="14081" width="9.5703125" style="1" customWidth="1"/>
    <col min="14082" max="14082" width="5" style="1" customWidth="1"/>
    <col min="14083" max="14083" width="2.85546875" style="1" customWidth="1"/>
    <col min="14084" max="14084" width="3" style="1" customWidth="1"/>
    <col min="14085" max="14085" width="13.140625" style="1" customWidth="1"/>
    <col min="14086" max="14086" width="3.85546875" style="1" customWidth="1"/>
    <col min="14087" max="14087" width="3.7109375" style="1" customWidth="1"/>
    <col min="14088" max="14089" width="5.28515625" style="1" customWidth="1"/>
    <col min="14090" max="14090" width="6.140625" style="1" customWidth="1"/>
    <col min="14091" max="14091" width="6.28515625" style="1" customWidth="1"/>
    <col min="14092" max="14092" width="6.42578125" style="1" bestFit="1" customWidth="1"/>
    <col min="14093" max="14093" width="6.28515625" style="1" customWidth="1"/>
    <col min="14094" max="14094" width="22.85546875" style="1" customWidth="1"/>
    <col min="14095" max="14095" width="6.85546875" style="1" customWidth="1"/>
    <col min="14096" max="14096" width="4.7109375" style="1" customWidth="1"/>
    <col min="14097" max="14334" width="11.42578125" style="1"/>
    <col min="14335" max="14335" width="7.28515625" style="1" customWidth="1"/>
    <col min="14336" max="14336" width="3.7109375" style="1" customWidth="1"/>
    <col min="14337" max="14337" width="9.5703125" style="1" customWidth="1"/>
    <col min="14338" max="14338" width="5" style="1" customWidth="1"/>
    <col min="14339" max="14339" width="2.85546875" style="1" customWidth="1"/>
    <col min="14340" max="14340" width="3" style="1" customWidth="1"/>
    <col min="14341" max="14341" width="13.140625" style="1" customWidth="1"/>
    <col min="14342" max="14342" width="3.85546875" style="1" customWidth="1"/>
    <col min="14343" max="14343" width="3.7109375" style="1" customWidth="1"/>
    <col min="14344" max="14345" width="5.28515625" style="1" customWidth="1"/>
    <col min="14346" max="14346" width="6.140625" style="1" customWidth="1"/>
    <col min="14347" max="14347" width="6.28515625" style="1" customWidth="1"/>
    <col min="14348" max="14348" width="6.42578125" style="1" bestFit="1" customWidth="1"/>
    <col min="14349" max="14349" width="6.28515625" style="1" customWidth="1"/>
    <col min="14350" max="14350" width="22.85546875" style="1" customWidth="1"/>
    <col min="14351" max="14351" width="6.85546875" style="1" customWidth="1"/>
    <col min="14352" max="14352" width="4.7109375" style="1" customWidth="1"/>
    <col min="14353" max="14590" width="11.42578125" style="1"/>
    <col min="14591" max="14591" width="7.28515625" style="1" customWidth="1"/>
    <col min="14592" max="14592" width="3.7109375" style="1" customWidth="1"/>
    <col min="14593" max="14593" width="9.5703125" style="1" customWidth="1"/>
    <col min="14594" max="14594" width="5" style="1" customWidth="1"/>
    <col min="14595" max="14595" width="2.85546875" style="1" customWidth="1"/>
    <col min="14596" max="14596" width="3" style="1" customWidth="1"/>
    <col min="14597" max="14597" width="13.140625" style="1" customWidth="1"/>
    <col min="14598" max="14598" width="3.85546875" style="1" customWidth="1"/>
    <col min="14599" max="14599" width="3.7109375" style="1" customWidth="1"/>
    <col min="14600" max="14601" width="5.28515625" style="1" customWidth="1"/>
    <col min="14602" max="14602" width="6.140625" style="1" customWidth="1"/>
    <col min="14603" max="14603" width="6.28515625" style="1" customWidth="1"/>
    <col min="14604" max="14604" width="6.42578125" style="1" bestFit="1" customWidth="1"/>
    <col min="14605" max="14605" width="6.28515625" style="1" customWidth="1"/>
    <col min="14606" max="14606" width="22.85546875" style="1" customWidth="1"/>
    <col min="14607" max="14607" width="6.85546875" style="1" customWidth="1"/>
    <col min="14608" max="14608" width="4.7109375" style="1" customWidth="1"/>
    <col min="14609" max="14846" width="11.42578125" style="1"/>
    <col min="14847" max="14847" width="7.28515625" style="1" customWidth="1"/>
    <col min="14848" max="14848" width="3.7109375" style="1" customWidth="1"/>
    <col min="14849" max="14849" width="9.5703125" style="1" customWidth="1"/>
    <col min="14850" max="14850" width="5" style="1" customWidth="1"/>
    <col min="14851" max="14851" width="2.85546875" style="1" customWidth="1"/>
    <col min="14852" max="14852" width="3" style="1" customWidth="1"/>
    <col min="14853" max="14853" width="13.140625" style="1" customWidth="1"/>
    <col min="14854" max="14854" width="3.85546875" style="1" customWidth="1"/>
    <col min="14855" max="14855" width="3.7109375" style="1" customWidth="1"/>
    <col min="14856" max="14857" width="5.28515625" style="1" customWidth="1"/>
    <col min="14858" max="14858" width="6.140625" style="1" customWidth="1"/>
    <col min="14859" max="14859" width="6.28515625" style="1" customWidth="1"/>
    <col min="14860" max="14860" width="6.42578125" style="1" bestFit="1" customWidth="1"/>
    <col min="14861" max="14861" width="6.28515625" style="1" customWidth="1"/>
    <col min="14862" max="14862" width="22.85546875" style="1" customWidth="1"/>
    <col min="14863" max="14863" width="6.85546875" style="1" customWidth="1"/>
    <col min="14864" max="14864" width="4.7109375" style="1" customWidth="1"/>
    <col min="14865" max="15102" width="11.42578125" style="1"/>
    <col min="15103" max="15103" width="7.28515625" style="1" customWidth="1"/>
    <col min="15104" max="15104" width="3.7109375" style="1" customWidth="1"/>
    <col min="15105" max="15105" width="9.5703125" style="1" customWidth="1"/>
    <col min="15106" max="15106" width="5" style="1" customWidth="1"/>
    <col min="15107" max="15107" width="2.85546875" style="1" customWidth="1"/>
    <col min="15108" max="15108" width="3" style="1" customWidth="1"/>
    <col min="15109" max="15109" width="13.140625" style="1" customWidth="1"/>
    <col min="15110" max="15110" width="3.85546875" style="1" customWidth="1"/>
    <col min="15111" max="15111" width="3.7109375" style="1" customWidth="1"/>
    <col min="15112" max="15113" width="5.28515625" style="1" customWidth="1"/>
    <col min="15114" max="15114" width="6.140625" style="1" customWidth="1"/>
    <col min="15115" max="15115" width="6.28515625" style="1" customWidth="1"/>
    <col min="15116" max="15116" width="6.42578125" style="1" bestFit="1" customWidth="1"/>
    <col min="15117" max="15117" width="6.28515625" style="1" customWidth="1"/>
    <col min="15118" max="15118" width="22.85546875" style="1" customWidth="1"/>
    <col min="15119" max="15119" width="6.85546875" style="1" customWidth="1"/>
    <col min="15120" max="15120" width="4.7109375" style="1" customWidth="1"/>
    <col min="15121" max="15358" width="11.42578125" style="1"/>
    <col min="15359" max="15359" width="7.28515625" style="1" customWidth="1"/>
    <col min="15360" max="15360" width="3.7109375" style="1" customWidth="1"/>
    <col min="15361" max="15361" width="9.5703125" style="1" customWidth="1"/>
    <col min="15362" max="15362" width="5" style="1" customWidth="1"/>
    <col min="15363" max="15363" width="2.85546875" style="1" customWidth="1"/>
    <col min="15364" max="15364" width="3" style="1" customWidth="1"/>
    <col min="15365" max="15365" width="13.140625" style="1" customWidth="1"/>
    <col min="15366" max="15366" width="3.85546875" style="1" customWidth="1"/>
    <col min="15367" max="15367" width="3.7109375" style="1" customWidth="1"/>
    <col min="15368" max="15369" width="5.28515625" style="1" customWidth="1"/>
    <col min="15370" max="15370" width="6.140625" style="1" customWidth="1"/>
    <col min="15371" max="15371" width="6.28515625" style="1" customWidth="1"/>
    <col min="15372" max="15372" width="6.42578125" style="1" bestFit="1" customWidth="1"/>
    <col min="15373" max="15373" width="6.28515625" style="1" customWidth="1"/>
    <col min="15374" max="15374" width="22.85546875" style="1" customWidth="1"/>
    <col min="15375" max="15375" width="6.85546875" style="1" customWidth="1"/>
    <col min="15376" max="15376" width="4.7109375" style="1" customWidth="1"/>
    <col min="15377" max="15614" width="11.42578125" style="1"/>
    <col min="15615" max="15615" width="7.28515625" style="1" customWidth="1"/>
    <col min="15616" max="15616" width="3.7109375" style="1" customWidth="1"/>
    <col min="15617" max="15617" width="9.5703125" style="1" customWidth="1"/>
    <col min="15618" max="15618" width="5" style="1" customWidth="1"/>
    <col min="15619" max="15619" width="2.85546875" style="1" customWidth="1"/>
    <col min="15620" max="15620" width="3" style="1" customWidth="1"/>
    <col min="15621" max="15621" width="13.140625" style="1" customWidth="1"/>
    <col min="15622" max="15622" width="3.85546875" style="1" customWidth="1"/>
    <col min="15623" max="15623" width="3.7109375" style="1" customWidth="1"/>
    <col min="15624" max="15625" width="5.28515625" style="1" customWidth="1"/>
    <col min="15626" max="15626" width="6.140625" style="1" customWidth="1"/>
    <col min="15627" max="15627" width="6.28515625" style="1" customWidth="1"/>
    <col min="15628" max="15628" width="6.42578125" style="1" bestFit="1" customWidth="1"/>
    <col min="15629" max="15629" width="6.28515625" style="1" customWidth="1"/>
    <col min="15630" max="15630" width="22.85546875" style="1" customWidth="1"/>
    <col min="15631" max="15631" width="6.85546875" style="1" customWidth="1"/>
    <col min="15632" max="15632" width="4.7109375" style="1" customWidth="1"/>
    <col min="15633" max="15870" width="11.42578125" style="1"/>
    <col min="15871" max="15871" width="7.28515625" style="1" customWidth="1"/>
    <col min="15872" max="15872" width="3.7109375" style="1" customWidth="1"/>
    <col min="15873" max="15873" width="9.5703125" style="1" customWidth="1"/>
    <col min="15874" max="15874" width="5" style="1" customWidth="1"/>
    <col min="15875" max="15875" width="2.85546875" style="1" customWidth="1"/>
    <col min="15876" max="15876" width="3" style="1" customWidth="1"/>
    <col min="15877" max="15877" width="13.140625" style="1" customWidth="1"/>
    <col min="15878" max="15878" width="3.85546875" style="1" customWidth="1"/>
    <col min="15879" max="15879" width="3.7109375" style="1" customWidth="1"/>
    <col min="15880" max="15881" width="5.28515625" style="1" customWidth="1"/>
    <col min="15882" max="15882" width="6.140625" style="1" customWidth="1"/>
    <col min="15883" max="15883" width="6.28515625" style="1" customWidth="1"/>
    <col min="15884" max="15884" width="6.42578125" style="1" bestFit="1" customWidth="1"/>
    <col min="15885" max="15885" width="6.28515625" style="1" customWidth="1"/>
    <col min="15886" max="15886" width="22.85546875" style="1" customWidth="1"/>
    <col min="15887" max="15887" width="6.85546875" style="1" customWidth="1"/>
    <col min="15888" max="15888" width="4.7109375" style="1" customWidth="1"/>
    <col min="15889" max="16126" width="11.42578125" style="1"/>
    <col min="16127" max="16127" width="7.28515625" style="1" customWidth="1"/>
    <col min="16128" max="16128" width="3.7109375" style="1" customWidth="1"/>
    <col min="16129" max="16129" width="9.5703125" style="1" customWidth="1"/>
    <col min="16130" max="16130" width="5" style="1" customWidth="1"/>
    <col min="16131" max="16131" width="2.85546875" style="1" customWidth="1"/>
    <col min="16132" max="16132" width="3" style="1" customWidth="1"/>
    <col min="16133" max="16133" width="13.140625" style="1" customWidth="1"/>
    <col min="16134" max="16134" width="3.85546875" style="1" customWidth="1"/>
    <col min="16135" max="16135" width="3.7109375" style="1" customWidth="1"/>
    <col min="16136" max="16137" width="5.28515625" style="1" customWidth="1"/>
    <col min="16138" max="16138" width="6.140625" style="1" customWidth="1"/>
    <col min="16139" max="16139" width="6.28515625" style="1" customWidth="1"/>
    <col min="16140" max="16140" width="6.42578125" style="1" bestFit="1" customWidth="1"/>
    <col min="16141" max="16141" width="6.28515625" style="1" customWidth="1"/>
    <col min="16142" max="16142" width="22.85546875" style="1" customWidth="1"/>
    <col min="16143" max="16143" width="6.85546875" style="1" customWidth="1"/>
    <col min="16144" max="16144" width="4.7109375" style="1" customWidth="1"/>
    <col min="16145" max="16384" width="11.42578125" style="1"/>
  </cols>
  <sheetData>
    <row r="1" spans="1:30" ht="5.25" customHeight="1" x14ac:dyDescent="0.3">
      <c r="N1" s="3"/>
      <c r="O1" s="3"/>
      <c r="P1" s="3"/>
      <c r="Q1" s="4"/>
      <c r="R1" s="5"/>
    </row>
    <row r="2" spans="1:30" ht="9" customHeight="1" x14ac:dyDescent="0.3">
      <c r="N2" s="3"/>
      <c r="O2" s="3"/>
      <c r="P2" s="3"/>
      <c r="Q2" s="6"/>
      <c r="R2" s="6"/>
    </row>
    <row r="3" spans="1:30" ht="60.75" customHeight="1" x14ac:dyDescent="0.3">
      <c r="N3" s="7"/>
      <c r="O3" s="7"/>
      <c r="P3" s="7"/>
      <c r="Q3" s="8"/>
      <c r="R3" s="9"/>
    </row>
    <row r="4" spans="1:30" ht="17.100000000000001" customHeight="1" x14ac:dyDescent="0.2">
      <c r="A4" s="10"/>
      <c r="B4" s="11" t="s">
        <v>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</row>
    <row r="5" spans="1:30" ht="17.100000000000001" customHeight="1" x14ac:dyDescent="0.2">
      <c r="A5" s="14"/>
      <c r="B5" s="15" t="s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</row>
    <row r="6" spans="1:30" ht="17.100000000000001" customHeight="1" x14ac:dyDescent="0.2">
      <c r="A6" s="14"/>
      <c r="B6" s="18" t="s">
        <v>2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30" ht="20.25" customHeight="1" x14ac:dyDescent="0.2">
      <c r="A7" s="14"/>
    </row>
    <row r="8" spans="1:30" ht="18.600000000000001" customHeight="1" x14ac:dyDescent="0.2">
      <c r="A8" s="19"/>
      <c r="B8" s="20" t="s">
        <v>3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2"/>
    </row>
    <row r="9" spans="1:30" s="25" customFormat="1" ht="34.9" customHeight="1" x14ac:dyDescent="0.25">
      <c r="A9" s="23"/>
      <c r="B9" s="24" t="s">
        <v>4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spans="1:30" ht="15.75" customHeight="1" x14ac:dyDescent="0.2">
      <c r="A10" s="14"/>
      <c r="B10" s="26"/>
      <c r="C10" s="27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9"/>
    </row>
    <row r="11" spans="1:30" ht="14.25" customHeight="1" x14ac:dyDescent="0.2">
      <c r="A11" s="14"/>
      <c r="B11" s="30" t="s">
        <v>5</v>
      </c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9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</row>
    <row r="12" spans="1:30" x14ac:dyDescent="0.2">
      <c r="A12" s="19"/>
      <c r="B12" s="32" t="s">
        <v>6</v>
      </c>
      <c r="C12" s="33"/>
      <c r="D12" s="33"/>
      <c r="E12" s="33"/>
      <c r="F12" s="34" t="str">
        <f>[1]Aux!A18</f>
        <v>242901090090</v>
      </c>
      <c r="G12" s="35"/>
      <c r="H12" s="32" t="s">
        <v>7</v>
      </c>
      <c r="I12" s="36" t="str">
        <f>[1]Aux!A16</f>
        <v>Z1396375G</v>
      </c>
      <c r="J12" s="37"/>
      <c r="K12" s="32" t="s">
        <v>8</v>
      </c>
      <c r="L12" s="38"/>
      <c r="M12" s="39"/>
      <c r="N12" s="39"/>
      <c r="O12" s="40"/>
      <c r="P12" s="41"/>
      <c r="Q12" s="32" t="s">
        <v>9</v>
      </c>
      <c r="R12" s="42">
        <f>[1]Aux!A19</f>
        <v>516127</v>
      </c>
    </row>
    <row r="13" spans="1:30" ht="15" customHeight="1" x14ac:dyDescent="0.2">
      <c r="A13" s="14"/>
      <c r="B13" s="43" t="s">
        <v>10</v>
      </c>
      <c r="C13" s="43"/>
      <c r="D13" s="44" t="str">
        <f>[1]Aux!A2</f>
        <v>ROSA ANGELICA</v>
      </c>
      <c r="E13" s="38"/>
      <c r="F13" s="38"/>
      <c r="G13" s="38"/>
      <c r="H13" s="38"/>
      <c r="I13" s="45" t="s">
        <v>11</v>
      </c>
      <c r="J13" s="45"/>
      <c r="K13" s="44" t="str">
        <f>[1]Aux!A3</f>
        <v>YEPEZ TELLEZ</v>
      </c>
      <c r="L13" s="38"/>
      <c r="M13" s="38"/>
      <c r="N13" s="38"/>
      <c r="O13" s="38"/>
      <c r="P13" s="38"/>
      <c r="Q13" s="38"/>
      <c r="R13" s="46"/>
    </row>
    <row r="14" spans="1:30" ht="12" customHeight="1" x14ac:dyDescent="0.2">
      <c r="A14" s="19"/>
      <c r="B14" s="47"/>
      <c r="C14" s="27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30" ht="14.25" customHeight="1" x14ac:dyDescent="0.2">
      <c r="A15" s="19"/>
      <c r="B15" s="48" t="s">
        <v>12</v>
      </c>
      <c r="C15" s="27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30" ht="19.5" customHeight="1" x14ac:dyDescent="0.2">
      <c r="A16" s="19"/>
      <c r="B16" s="49" t="s">
        <v>13</v>
      </c>
      <c r="C16" s="50"/>
      <c r="D16" s="50"/>
      <c r="E16" s="50"/>
      <c r="F16" s="51"/>
      <c r="G16" s="52" t="str">
        <f>IF([1]Aux!A12="Solicitante de protección internacional","X","")</f>
        <v>X</v>
      </c>
      <c r="H16" s="49" t="s">
        <v>14</v>
      </c>
      <c r="I16" s="50"/>
      <c r="J16" s="50"/>
      <c r="K16" s="51"/>
      <c r="L16" s="53" t="str">
        <f>IF([1]Aux!A12="Beneficiario de protección temporal","X","")</f>
        <v/>
      </c>
      <c r="M16" s="49" t="s">
        <v>15</v>
      </c>
      <c r="N16" s="50"/>
      <c r="O16" s="50"/>
      <c r="P16" s="50"/>
      <c r="Q16" s="51"/>
      <c r="R16" s="53" t="str">
        <f>IF([1]Aux!A12="Beneficiario de PI - Protección Subsidiaria","X","")</f>
        <v/>
      </c>
    </row>
    <row r="17" spans="1:18" ht="20.45" customHeight="1" x14ac:dyDescent="0.2">
      <c r="A17" s="54"/>
      <c r="B17" s="55" t="s">
        <v>16</v>
      </c>
      <c r="C17" s="56"/>
      <c r="D17" s="56"/>
      <c r="E17" s="56"/>
      <c r="F17" s="57"/>
      <c r="G17" s="58" t="str">
        <f>IF([1]Aux!A12="Solicitante del estatuto de apátrida","X","")</f>
        <v/>
      </c>
      <c r="H17" s="55" t="s">
        <v>17</v>
      </c>
      <c r="I17" s="56"/>
      <c r="J17" s="56"/>
      <c r="K17" s="57"/>
      <c r="L17" s="59" t="str">
        <f>IF([1]Aux!A12="Apátrida","X","")</f>
        <v/>
      </c>
      <c r="M17" s="55" t="s">
        <v>18</v>
      </c>
      <c r="N17" s="56"/>
      <c r="O17" s="56"/>
      <c r="P17" s="56"/>
      <c r="Q17" s="57"/>
      <c r="R17" s="59" t="str">
        <f>IF([1]Aux!A12="Protección Temporal","X","")</f>
        <v/>
      </c>
    </row>
    <row r="18" spans="1:18" ht="10.15" hidden="1" customHeight="1" x14ac:dyDescent="0.2">
      <c r="A18" s="60"/>
      <c r="B18" s="47"/>
      <c r="C18" s="27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8" ht="15" hidden="1" customHeight="1" x14ac:dyDescent="0.2">
      <c r="A19" s="60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</row>
    <row r="20" spans="1:18" ht="15" hidden="1" customHeight="1" x14ac:dyDescent="0.2">
      <c r="A20" s="60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</row>
    <row r="21" spans="1:18" ht="15" hidden="1" customHeight="1" x14ac:dyDescent="0.2">
      <c r="A21" s="6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</row>
    <row r="22" spans="1:18" ht="13.5" customHeight="1" x14ac:dyDescent="0.2">
      <c r="A22" s="60"/>
      <c r="B22" s="47"/>
      <c r="C22" s="27"/>
      <c r="D22" s="28"/>
      <c r="E22" s="28"/>
      <c r="F22" s="28"/>
      <c r="G22" s="28"/>
      <c r="H22" s="28"/>
      <c r="I22" s="28"/>
      <c r="J22" s="1"/>
      <c r="K22" s="28"/>
      <c r="L22" s="28"/>
      <c r="M22" s="28"/>
      <c r="N22" s="28"/>
      <c r="O22" s="28"/>
      <c r="P22" s="28"/>
      <c r="Q22" s="28"/>
    </row>
    <row r="23" spans="1:18" ht="14.25" customHeight="1" x14ac:dyDescent="0.25">
      <c r="A23" s="60"/>
      <c r="B23" s="61" t="s">
        <v>19</v>
      </c>
      <c r="C23" s="62"/>
      <c r="D23" s="63"/>
      <c r="E23" s="63"/>
      <c r="F23" s="63"/>
      <c r="G23" s="63"/>
      <c r="H23" s="63"/>
      <c r="I23" s="63"/>
      <c r="J23" s="64"/>
      <c r="K23" s="63"/>
      <c r="L23" s="63"/>
      <c r="M23" s="63"/>
      <c r="N23" s="63"/>
      <c r="O23" s="63"/>
      <c r="P23" s="63"/>
      <c r="Q23" s="63"/>
      <c r="R23" s="64"/>
    </row>
    <row r="24" spans="1:18" ht="15" customHeight="1" x14ac:dyDescent="0.2">
      <c r="A24" s="60"/>
      <c r="B24" s="65" t="s">
        <v>20</v>
      </c>
      <c r="C24" s="66"/>
      <c r="D24" s="67"/>
      <c r="E24" s="67"/>
      <c r="F24" s="67"/>
      <c r="G24" s="67"/>
      <c r="H24" s="68"/>
      <c r="I24" s="67" t="s">
        <v>21</v>
      </c>
      <c r="J24" s="68"/>
      <c r="K24" s="65" t="s">
        <v>22</v>
      </c>
      <c r="L24" s="65" t="s">
        <v>23</v>
      </c>
      <c r="M24" s="67"/>
      <c r="N24" s="67"/>
      <c r="O24" s="67"/>
      <c r="P24" s="65" t="s">
        <v>24</v>
      </c>
      <c r="Q24" s="69" t="s">
        <v>25</v>
      </c>
      <c r="R24" s="68" t="s">
        <v>26</v>
      </c>
    </row>
    <row r="25" spans="1:18" ht="15" customHeight="1" x14ac:dyDescent="0.2">
      <c r="A25" s="60"/>
      <c r="B25" s="70" t="str">
        <f>IFERROR(IF(VLOOKUP([1]Datos!$B$1,[1]!Datos[#Data],36,FALSE)=$R$12," ",VLOOKUP(R25,[1]!Siria_Cearnet[[NUMSIRIA]:[Parentesco]],4,FALSE)&amp;" "&amp;VLOOKUP(R25,[1]!Siria_Cearnet[[NUMSIRIA]:[Parentesco]],3,FALSE)),"")</f>
        <v xml:space="preserve"> </v>
      </c>
      <c r="C25" s="71"/>
      <c r="D25" s="71"/>
      <c r="E25" s="71"/>
      <c r="F25" s="71"/>
      <c r="G25" s="71"/>
      <c r="H25" s="72"/>
      <c r="I25" s="73" t="str">
        <f>IFERROR(IF(VLOOKUP([1]Datos!$B$1,[1]!Datos[#Data],36,FALSE)=$R$12," ",VLOOKUP(R25,[1]!Siria_Cearnet[[NUMSIRIA]:[Parentesco]],9,FALSE)),"")</f>
        <v xml:space="preserve"> </v>
      </c>
      <c r="J25" s="74"/>
      <c r="K25" s="75" t="str">
        <f>IFERROR(IF(VLOOKUP([1]Datos!$B$1,[1]!Datos[#Data],36,FALSE)=$R$12," ",VLOOKUP(R25,[1]!Siria_Cearnet[[NUMSIRIA]:[Parentesco]],21,FALSE)),"")</f>
        <v xml:space="preserve"> </v>
      </c>
      <c r="L25" s="76" t="str">
        <f>IFERROR(IF(VLOOKUP([1]Datos!$B$1,[1]!Datos[#Data],36,FALSE)=$R$12," ",VLOOKUP(R25,[1]!Siria_Cearnet[[NUMSIRIA]:[Parentesco]],6,FALSE)),"")</f>
        <v xml:space="preserve"> </v>
      </c>
      <c r="M25" s="77"/>
      <c r="N25" s="77"/>
      <c r="O25" s="78"/>
      <c r="P25" s="75" t="str">
        <f>IFERROR(IF(VLOOKUP([1]Datos!$B$1,[1]!Datos[#Data],36,FALSE)=$R$12," ",VLOOKUP(R25,[1]!Siria_Cearnet[[NUMSIRIA]:[Parentesco]],5,FALSE)),"")</f>
        <v xml:space="preserve"> </v>
      </c>
      <c r="Q25" s="79" t="str">
        <f>IFERROR(IF(VLOOKUP([1]Datos!$B$1,[1]!Datos[#Data],36,FALSE)=$R$12," ",VLOOKUP(R25,[1]!Siria_Cearnet[[NUMSIRIA]:[Parentesco]],17,FALSE)),"")</f>
        <v xml:space="preserve"> </v>
      </c>
      <c r="R25" s="80" t="str">
        <f>IFERROR(IF(VLOOKUP([1]Datos!$B$1,[1]!Datos[#Data],36,FALSE)=$R$12," ",VLOOKUP([1]Datos!$B$1,[1]!Datos[#Data],36,FALSE)),"")</f>
        <v xml:space="preserve"> </v>
      </c>
    </row>
    <row r="26" spans="1:18" ht="15" customHeight="1" x14ac:dyDescent="0.2">
      <c r="A26" s="60"/>
      <c r="B26" s="70" t="str">
        <f>IFERROR(IF(VLOOKUP([1]Datos!$B$1,[1]!Datos[#Data],37,FALSE)=$R$12," ",VLOOKUP(R26,[1]!Siria_Cearnet[[NUMSIRIA]:[Parentesco]],4,FALSE)&amp;" "&amp;VLOOKUP(R26,[1]!Siria_Cearnet[[NUMSIRIA]:[Parentesco]],3,FALSE)),"")</f>
        <v/>
      </c>
      <c r="C26" s="71"/>
      <c r="D26" s="71"/>
      <c r="E26" s="71"/>
      <c r="F26" s="71"/>
      <c r="G26" s="71"/>
      <c r="H26" s="72"/>
      <c r="I26" s="73" t="str">
        <f>IFERROR(IF(VLOOKUP([1]Datos!$B$1,[1]!Datos[#Data],37,FALSE)=$R$12," ",VLOOKUP(R26,[1]!Siria_Cearnet[[NUMSIRIA]:[Parentesco]],9,FALSE)),"")</f>
        <v/>
      </c>
      <c r="J26" s="74"/>
      <c r="K26" s="75" t="str">
        <f>IFERROR(IF(VLOOKUP([1]Datos!$B$1,[1]!Datos[#Data],37,FALSE)=$R$12," ",VLOOKUP(R26,[1]!Siria_Cearnet[[NUMSIRIA]:[Parentesco]],21,FALSE)),"")</f>
        <v/>
      </c>
      <c r="L26" s="76" t="str">
        <f>IFERROR(IF(VLOOKUP([1]Datos!$B$1,[1]!Datos[#Data],37,FALSE)=$R$12," ",VLOOKUP(R26,[1]!Siria_Cearnet[[NUMSIRIA]:[Parentesco]],6,FALSE)),"")</f>
        <v/>
      </c>
      <c r="M26" s="77"/>
      <c r="N26" s="77"/>
      <c r="O26" s="78"/>
      <c r="P26" s="75" t="str">
        <f>IFERROR(IF(VLOOKUP([1]Datos!$B$1,[1]!Datos[#Data],37,FALSE)=$R$12," ",VLOOKUP(R26,[1]!Siria_Cearnet[[NUMSIRIA]:[Parentesco]],5,FALSE)),"")</f>
        <v/>
      </c>
      <c r="Q26" s="79" t="str">
        <f>IFERROR(IF(VLOOKUP([1]Datos!$B$1,[1]!Datos[#Data],38,FALSE)=$R$12," ",VLOOKUP(R26,[1]!Siria_Cearnet[[NUMSIRIA]:[Parentesco]],17,FALSE)),"")</f>
        <v/>
      </c>
      <c r="R26" s="80">
        <f>IFERROR(IF(VLOOKUP([1]Datos!$B$1,[1]!Datos[#Data],37,FALSE)=$R$12," ",VLOOKUP([1]Datos!$B$1,[1]!Datos[#Data],37,FALSE)),"")</f>
        <v>0</v>
      </c>
    </row>
    <row r="27" spans="1:18" ht="15" customHeight="1" x14ac:dyDescent="0.2">
      <c r="A27" s="60"/>
      <c r="B27" s="70" t="str">
        <f>IFERROR(IF(VLOOKUP([1]Datos!$B$1,[1]!Datos[#Data],38,FALSE)=$R$12," ",VLOOKUP(R27,[1]!Siria_Cearnet[[NUMSIRIA]:[Parentesco]],4,FALSE)&amp;" "&amp;VLOOKUP(R27,[1]!Siria_Cearnet[[NUMSIRIA]:[Parentesco]],3,FALSE)),"")</f>
        <v/>
      </c>
      <c r="C27" s="71"/>
      <c r="D27" s="71"/>
      <c r="E27" s="71"/>
      <c r="F27" s="71"/>
      <c r="G27" s="71"/>
      <c r="H27" s="72"/>
      <c r="I27" s="73" t="str">
        <f>IFERROR(IF(VLOOKUP([1]Datos!$B$1,[1]!Datos[#Data],38,FALSE)=$R$12," ",VLOOKUP(R27,[1]!Siria_Cearnet[[NUMSIRIA]:[Parentesco]],9,FALSE)),"")</f>
        <v/>
      </c>
      <c r="J27" s="74"/>
      <c r="K27" s="75" t="str">
        <f>IFERROR(IF(VLOOKUP([1]Datos!$B$1,[1]!Datos[#Data],38,FALSE)=$R$12," ",VLOOKUP(R27,[1]!Siria_Cearnet[[NUMSIRIA]:[Parentesco]],21,FALSE)),"")</f>
        <v/>
      </c>
      <c r="L27" s="76" t="str">
        <f>IFERROR(IF(VLOOKUP([1]Datos!$B$1,[1]!Datos[#Data],37,FALSE)=$R$12," ",VLOOKUP(R27,[1]!Siria_Cearnet[[NUMSIRIA]:[Parentesco]],6,FALSE)),"")</f>
        <v/>
      </c>
      <c r="M27" s="77"/>
      <c r="N27" s="77"/>
      <c r="O27" s="81"/>
      <c r="P27" s="75" t="str">
        <f>IFERROR(IF(VLOOKUP([1]Datos!$B$1,[1]!Datos[#Data],38,FALSE)=$R$12," ",VLOOKUP(R27,[1]!Siria_Cearnet[[NUMSIRIA]:[Parentesco]],5,FALSE)),"")</f>
        <v/>
      </c>
      <c r="Q27" s="79" t="str">
        <f>IFERROR(IF(VLOOKUP([1]Datos!$B$1,[1]!Datos[#Data],39,FALSE)=$R$12," ",VLOOKUP(R27,[1]!Siria_Cearnet[[NUMSIRIA]:[Parentesco]],17,FALSE)),"")</f>
        <v/>
      </c>
      <c r="R27" s="80">
        <f>IFERROR(IF(VLOOKUP([1]Datos!$B$1,[1]!Datos[#Data],38,FALSE)=$R$12," ",VLOOKUP([1]Datos!$B$1,[1]!Datos[#Data],38,FALSE)),"")</f>
        <v>0</v>
      </c>
    </row>
    <row r="28" spans="1:18" ht="15" customHeight="1" x14ac:dyDescent="0.2">
      <c r="A28" s="60"/>
      <c r="B28" s="70" t="str">
        <f>IFERROR(IF(VLOOKUP([1]Datos!$B$1,[1]!Datos[#Data],39,FALSE)=$R$12," ",VLOOKUP(R28,[1]!Siria_Cearnet[[NUMSIRIA]:[Parentesco]],4,FALSE)&amp;" "&amp;VLOOKUP(R28,[1]!Siria_Cearnet[[NUMSIRIA]:[Parentesco]],3,FALSE)),"")</f>
        <v/>
      </c>
      <c r="C28" s="71"/>
      <c r="D28" s="71"/>
      <c r="E28" s="71"/>
      <c r="F28" s="71"/>
      <c r="G28" s="71"/>
      <c r="H28" s="72"/>
      <c r="I28" s="73" t="str">
        <f>IFERROR(IF(VLOOKUP([1]Datos!$B$1,[1]!Datos[#Data],39,FALSE)=$R$12," ",VLOOKUP(R28,[1]!Siria_Cearnet[[NUMSIRIA]:[Parentesco]],9,FALSE)),"")</f>
        <v/>
      </c>
      <c r="J28" s="74"/>
      <c r="K28" s="75" t="str">
        <f>IFERROR(IF(VLOOKUP([1]Datos!$B$1,[1]!Datos[#Data],39,FALSE)=$R$12," ",VLOOKUP(R28,[1]!Siria_Cearnet[[NUMSIRIA]:[Parentesco]],21,FALSE)),"")</f>
        <v/>
      </c>
      <c r="L28" s="76" t="str">
        <f>IFERROR(IF(VLOOKUP([1]Datos!$B$1,[1]!Datos[#Data],39,FALSE)=$R$12," ",VLOOKUP(R28,[1]!Siria_Cearnet[[NUMSIRIA]:[Parentesco]],6,FALSE)),"")</f>
        <v/>
      </c>
      <c r="M28" s="77"/>
      <c r="N28" s="77"/>
      <c r="O28" s="78"/>
      <c r="P28" s="75" t="str">
        <f>IFERROR(IF(VLOOKUP([1]Datos!$B$1,[1]!Datos[#Data],39,FALSE)=$R$12," ",VLOOKUP(R28,[1]!Siria_Cearnet[[NUMSIRIA]:[Parentesco]],5,FALSE)),"")</f>
        <v/>
      </c>
      <c r="Q28" s="79" t="str">
        <f>IFERROR(IF(VLOOKUP([1]Datos!$B$1,[1]!Datos[#Data],39,FALSE)=$R$12," ",VLOOKUP(R28,[1]!Siria_Cearnet[[NUMSIRIA]:[Parentesco]],17,FALSE)),"")</f>
        <v/>
      </c>
      <c r="R28" s="80">
        <f>IFERROR(IF(VLOOKUP([1]Datos!$B$1,[1]!Datos[#Data],39,FALSE)=$R$12," ",VLOOKUP([1]Datos!$B$1,[1]!Datos[#Data],39,FALSE)),"")</f>
        <v>0</v>
      </c>
    </row>
    <row r="29" spans="1:18" ht="15" customHeight="1" x14ac:dyDescent="0.2">
      <c r="A29" s="60"/>
      <c r="B29" s="70" t="str">
        <f>IFERROR(IF(VLOOKUP([1]Datos!$B$1,[1]!Datos[#Data],40,FALSE)=$R$12," ",VLOOKUP(R29,[1]!Siria_Cearnet[[NUMSIRIA]:[Parentesco]],4,FALSE)&amp;" "&amp;VLOOKUP(R29,[1]!Siria_Cearnet[[NUMSIRIA]:[Parentesco]],3,FALSE)),"")</f>
        <v/>
      </c>
      <c r="C29" s="71"/>
      <c r="D29" s="71"/>
      <c r="E29" s="71"/>
      <c r="F29" s="71"/>
      <c r="G29" s="71"/>
      <c r="H29" s="72"/>
      <c r="I29" s="73" t="str">
        <f>IFERROR(IF(VLOOKUP([1]Datos!$B$1,[1]!Datos[#Data],40,FALSE)=$R$12," ",VLOOKUP(R29,[1]!Siria_Cearnet[[NUMSIRIA]:[Parentesco]],9,FALSE)),"")</f>
        <v/>
      </c>
      <c r="J29" s="74"/>
      <c r="K29" s="75" t="str">
        <f>IFERROR(IF(VLOOKUP([1]Datos!$B$1,[1]!Datos[#Data],40,FALSE)=$R$12," ",VLOOKUP(R29,[1]!Siria_Cearnet[[NUMSIRIA]:[Parentesco]],21,FALSE)),"")</f>
        <v/>
      </c>
      <c r="L29" s="76" t="str">
        <f>IFERROR(IF(VLOOKUP([1]Datos!$B$1,[1]!Datos[#Data],40,FALSE)=$R$12," ",VLOOKUP(R29,[1]!Siria_Cearnet[[NUMSIRIA]:[Parentesco]],6,FALSE)),"")</f>
        <v/>
      </c>
      <c r="M29" s="77"/>
      <c r="N29" s="77"/>
      <c r="O29" s="78"/>
      <c r="P29" s="75" t="str">
        <f>IFERROR(IF(VLOOKUP([1]Datos!$B$1,[1]!Datos[#Data],40,FALSE)=$R$12," ",VLOOKUP(R29,[1]!Siria_Cearnet[[NUMSIRIA]:[Parentesco]],5,FALSE)),"")</f>
        <v/>
      </c>
      <c r="Q29" s="79" t="str">
        <f>IFERROR(IF(VLOOKUP([1]Datos!$B$1,[1]!Datos[#Data],40,FALSE)=$R$12," ",VLOOKUP(R29,[1]!Siria_Cearnet[[NUMSIRIA]:[Parentesco]],17,FALSE)),"")</f>
        <v/>
      </c>
      <c r="R29" s="80">
        <f>IFERROR(IF(VLOOKUP([1]Datos!$B$1,[1]!Datos[#Data],40,FALSE)=$R$12," ",VLOOKUP([1]Datos!$B$1,[1]!Datos[#Data],40,FALSE)),"")</f>
        <v>0</v>
      </c>
    </row>
    <row r="30" spans="1:18" ht="15" customHeight="1" x14ac:dyDescent="0.2">
      <c r="A30" s="60"/>
      <c r="B30" s="70" t="str">
        <f>IFERROR(IF(VLOOKUP([1]Datos!$B$1,[1]!Datos[#Data],41,FALSE)=$R$12," ",VLOOKUP(R30,[1]!Siria_Cearnet[[NUMSIRIA]:[Parentesco]],4,FALSE)&amp;" "&amp;VLOOKUP(R30,[1]!Siria_Cearnet[[NUMSIRIA]:[Parentesco]],3,FALSE)),"")</f>
        <v/>
      </c>
      <c r="C30" s="71"/>
      <c r="D30" s="71"/>
      <c r="E30" s="71"/>
      <c r="F30" s="71"/>
      <c r="G30" s="71"/>
      <c r="H30" s="72"/>
      <c r="I30" s="73" t="str">
        <f>IFERROR(IF(VLOOKUP([1]Datos!$B$1,[1]!Datos[#Data],41,FALSE)=$R$12," ",VLOOKUP(R30,[1]!Siria_Cearnet[[NUMSIRIA]:[Parentesco]],9,FALSE)),"")</f>
        <v/>
      </c>
      <c r="J30" s="74"/>
      <c r="K30" s="75" t="str">
        <f>IFERROR(IF(VLOOKUP([1]Datos!$B$1,[1]!Datos[#Data],41,FALSE)=$R$12," ",VLOOKUP(R30,[1]!Siria_Cearnet[[NUMSIRIA]:[Parentesco]],21,FALSE)),"")</f>
        <v/>
      </c>
      <c r="L30" s="76" t="str">
        <f>IFERROR(IF(VLOOKUP([1]Datos!$B$1,[1]!Datos[#Data],41,FALSE)=$R$12," ",VLOOKUP(R30,[1]!Siria_Cearnet[[NUMSIRIA]:[Parentesco]],6,FALSE)),"")</f>
        <v/>
      </c>
      <c r="M30" s="77"/>
      <c r="N30" s="77"/>
      <c r="O30" s="78"/>
      <c r="P30" s="75" t="str">
        <f>IFERROR(IF(VLOOKUP([1]Datos!$B$1,[1]!Datos[#Data],41,FALSE)=$R$12," ",VLOOKUP(R30,[1]!Siria_Cearnet[[NUMSIRIA]:[Parentesco]],5,FALSE)),"")</f>
        <v/>
      </c>
      <c r="Q30" s="79" t="str">
        <f>IFERROR(IF(VLOOKUP([1]Datos!$B$1,[1]!Datos[#Data],41,FALSE)=$R$12," ",VLOOKUP(R30,[1]!Siria_Cearnet[[NUMSIRIA]:[Parentesco]],17,FALSE)),"")</f>
        <v/>
      </c>
      <c r="R30" s="80">
        <f>IFERROR(IF(VLOOKUP([1]Datos!$B$1,[1]!Datos[#Data],41,FALSE)=$R$12," ",VLOOKUP([1]Datos!$B$1,[1]!Datos[#Data],41,FALSE)),"")</f>
        <v>0</v>
      </c>
    </row>
    <row r="31" spans="1:18" ht="15" customHeight="1" x14ac:dyDescent="0.2">
      <c r="A31" s="60"/>
      <c r="B31" s="70"/>
      <c r="C31" s="71"/>
      <c r="D31" s="71"/>
      <c r="E31" s="71"/>
      <c r="F31" s="71"/>
      <c r="G31" s="71"/>
      <c r="H31" s="72"/>
      <c r="I31" s="73"/>
      <c r="J31" s="74"/>
      <c r="K31" s="75"/>
      <c r="L31" s="76"/>
      <c r="M31" s="77"/>
      <c r="N31" s="77"/>
      <c r="O31" s="78"/>
      <c r="P31" s="75"/>
      <c r="Q31" s="79"/>
      <c r="R31" s="80"/>
    </row>
    <row r="32" spans="1:18" ht="15" customHeight="1" x14ac:dyDescent="0.2">
      <c r="A32" s="60"/>
      <c r="B32" s="70"/>
      <c r="C32" s="71"/>
      <c r="D32" s="71"/>
      <c r="E32" s="71"/>
      <c r="F32" s="71"/>
      <c r="G32" s="71"/>
      <c r="H32" s="72"/>
      <c r="I32" s="73"/>
      <c r="J32" s="74"/>
      <c r="K32" s="75"/>
      <c r="L32" s="76"/>
      <c r="M32" s="77"/>
      <c r="N32" s="77"/>
      <c r="O32" s="78"/>
      <c r="P32" s="75"/>
      <c r="Q32" s="79"/>
      <c r="R32" s="80"/>
    </row>
    <row r="33" spans="1:18" ht="15" customHeight="1" x14ac:dyDescent="0.2">
      <c r="A33" s="60"/>
      <c r="B33" s="47"/>
      <c r="C33" s="27"/>
      <c r="D33" s="28"/>
      <c r="E33" s="28"/>
      <c r="F33" s="28"/>
      <c r="G33" s="28"/>
      <c r="H33" s="28"/>
      <c r="I33" s="28"/>
      <c r="J33" s="1"/>
      <c r="K33" s="28"/>
      <c r="L33" s="28"/>
      <c r="M33" s="28"/>
      <c r="N33" s="28"/>
      <c r="O33" s="28"/>
      <c r="P33" s="28"/>
      <c r="Q33" s="28"/>
    </row>
    <row r="34" spans="1:18" ht="27" customHeight="1" x14ac:dyDescent="0.2">
      <c r="A34" s="60"/>
      <c r="B34" s="82" t="s">
        <v>27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</row>
    <row r="35" spans="1:18" ht="7.5" customHeight="1" x14ac:dyDescent="0.2">
      <c r="A35" s="60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</row>
    <row r="36" spans="1:18" ht="3" customHeight="1" x14ac:dyDescent="0.2">
      <c r="A36" s="60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</row>
    <row r="37" spans="1:18" ht="14.25" customHeight="1" x14ac:dyDescent="0.2">
      <c r="B37" s="84"/>
      <c r="C37" s="85"/>
      <c r="D37" s="84"/>
      <c r="E37" s="84"/>
      <c r="F37" s="84"/>
      <c r="G37" s="86"/>
      <c r="H37" s="84"/>
      <c r="I37" s="84"/>
      <c r="J37" s="84"/>
      <c r="K37" s="85" t="s">
        <v>28</v>
      </c>
      <c r="L37" s="84"/>
      <c r="M37" s="84"/>
      <c r="N37" s="84"/>
      <c r="O37" s="84"/>
      <c r="P37" s="87" t="str">
        <f>UPPER(IF(EXACT(C40,"ADQUISICIÓN DE VESTUARIO"),[1]Aux!A31,[1]Aux!A21))</f>
        <v>MAYO</v>
      </c>
      <c r="Q37" s="88"/>
      <c r="R37" s="84"/>
    </row>
    <row r="38" spans="1:18" ht="4.5" customHeight="1" x14ac:dyDescent="0.2">
      <c r="B38" s="84"/>
      <c r="C38" s="84"/>
      <c r="D38" s="84"/>
      <c r="E38" s="84"/>
      <c r="F38" s="84"/>
      <c r="G38" s="85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</row>
    <row r="39" spans="1:18" customFormat="1" ht="15" customHeight="1" x14ac:dyDescent="0.25">
      <c r="C39" s="89" t="s">
        <v>29</v>
      </c>
      <c r="D39" s="90"/>
      <c r="E39" s="90"/>
      <c r="F39" s="90"/>
      <c r="G39" s="90"/>
      <c r="H39" s="90"/>
      <c r="I39" s="90"/>
      <c r="J39" s="90"/>
      <c r="K39" s="91"/>
      <c r="L39" s="89" t="s">
        <v>30</v>
      </c>
      <c r="M39" s="90"/>
      <c r="N39" s="91"/>
      <c r="O39" s="92" t="s">
        <v>31</v>
      </c>
      <c r="P39" s="93"/>
      <c r="Q39" s="94"/>
    </row>
    <row r="40" spans="1:18" customFormat="1" ht="15" customHeight="1" x14ac:dyDescent="0.25">
      <c r="C40" s="95" t="str">
        <f>[1]Aux!A23</f>
        <v>TRANSPORTE Y DESPLAZAMIENTO PARA GESTIONES</v>
      </c>
      <c r="D40" s="96"/>
      <c r="E40" s="96"/>
      <c r="F40" s="96"/>
      <c r="G40" s="96"/>
      <c r="H40" s="96"/>
      <c r="I40" s="96"/>
      <c r="J40" s="96"/>
      <c r="K40" s="97"/>
      <c r="L40" s="95" t="str">
        <f>[1]Aux!A20</f>
        <v>ATTPTIN</v>
      </c>
      <c r="M40" s="96"/>
      <c r="N40" s="97"/>
      <c r="O40" s="98">
        <f>[1]Aux!A14</f>
        <v>-3.15</v>
      </c>
      <c r="P40" s="99"/>
      <c r="Q40" s="100"/>
    </row>
    <row r="41" spans="1:18" customFormat="1" ht="15" customHeight="1" x14ac:dyDescent="0.25">
      <c r="C41" s="95" t="str">
        <f>[1]Aux!A24</f>
        <v>DEVP AYUDA ASTO 101413 (01/05/2024 - 31/05/2024)</v>
      </c>
      <c r="D41" s="96"/>
      <c r="E41" s="96"/>
      <c r="F41" s="96"/>
      <c r="G41" s="96"/>
      <c r="H41" s="96"/>
      <c r="I41" s="96"/>
      <c r="J41" s="96"/>
      <c r="K41" s="97"/>
      <c r="L41" s="95"/>
      <c r="M41" s="96"/>
      <c r="N41" s="97"/>
      <c r="O41" s="98"/>
      <c r="P41" s="99"/>
      <c r="Q41" s="100"/>
    </row>
    <row r="42" spans="1:18" customFormat="1" ht="15" customHeight="1" x14ac:dyDescent="0.25">
      <c r="C42" s="92" t="str">
        <f>[1]Aux!A25</f>
        <v>INDIVIDUAL</v>
      </c>
      <c r="D42" s="93"/>
      <c r="E42" s="93"/>
      <c r="F42" s="93"/>
      <c r="G42" s="93"/>
      <c r="H42" s="93"/>
      <c r="I42" s="93"/>
      <c r="J42" s="93"/>
      <c r="K42" s="94"/>
      <c r="L42" s="92"/>
      <c r="M42" s="93"/>
      <c r="N42" s="94"/>
      <c r="O42" s="98"/>
      <c r="P42" s="99"/>
      <c r="Q42" s="100"/>
    </row>
    <row r="43" spans="1:18" customFormat="1" ht="15" customHeight="1" x14ac:dyDescent="0.25">
      <c r="C43" s="95" t="str">
        <f>IF(EXACT([1]Aux!A4,"EFECTIVO"),"EFECTIVO",IF(EXACT([1]Aux!A4,"TRANSFERENCIA"),"TRANSFERENCIA",IF(EXACT([1]Aux!A4,"RECARGA TARJETA PREPAGO"),"RECARGA TARJETA PREPAGO",CONCATENATE("Nº CHEQUE: ",TEXT([1]Aux!A4,"0.000000")))))</f>
        <v>EFECTIVO</v>
      </c>
      <c r="D43" s="96"/>
      <c r="E43" s="96"/>
      <c r="F43" s="96"/>
      <c r="G43" s="96"/>
      <c r="H43" s="96"/>
      <c r="I43" s="96"/>
      <c r="J43" s="96"/>
      <c r="K43" s="97"/>
      <c r="L43" s="95"/>
      <c r="M43" s="96"/>
      <c r="N43" s="97"/>
      <c r="O43" s="98"/>
      <c r="P43" s="99"/>
      <c r="Q43" s="100"/>
    </row>
    <row r="44" spans="1:18" customFormat="1" ht="15" customHeight="1" x14ac:dyDescent="0.25">
      <c r="C44" s="92"/>
      <c r="D44" s="93"/>
      <c r="E44" s="93"/>
      <c r="F44" s="93"/>
      <c r="G44" s="93"/>
      <c r="H44" s="93"/>
      <c r="I44" s="93"/>
      <c r="J44" s="93"/>
      <c r="K44" s="94"/>
      <c r="L44" s="92"/>
      <c r="M44" s="93"/>
      <c r="N44" s="94"/>
      <c r="O44" s="98"/>
      <c r="P44" s="99"/>
      <c r="Q44" s="100"/>
    </row>
    <row r="45" spans="1:18" customFormat="1" ht="15" customHeight="1" x14ac:dyDescent="0.25">
      <c r="C45" s="101"/>
      <c r="D45" s="102"/>
      <c r="E45" s="102"/>
      <c r="F45" s="102"/>
      <c r="G45" s="102"/>
      <c r="H45" s="102"/>
      <c r="I45" s="102"/>
      <c r="J45" s="102"/>
      <c r="K45" s="102"/>
      <c r="L45" s="98"/>
      <c r="M45" s="99"/>
      <c r="N45" s="100"/>
      <c r="O45" s="98"/>
      <c r="P45" s="99"/>
      <c r="Q45" s="100"/>
    </row>
    <row r="46" spans="1:18" customFormat="1" ht="15" customHeight="1" x14ac:dyDescent="0.25">
      <c r="C46" s="103" t="s">
        <v>32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5"/>
      <c r="O46" s="98">
        <f>SUM(O40:Q45)</f>
        <v>-3.15</v>
      </c>
      <c r="P46" s="99"/>
      <c r="Q46" s="100"/>
    </row>
    <row r="47" spans="1:18" customFormat="1" ht="15" customHeight="1" x14ac:dyDescent="0.25">
      <c r="C47" s="106" t="s">
        <v>33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</row>
    <row r="48" spans="1:18" customFormat="1" ht="15" customHeight="1" x14ac:dyDescent="0.25"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</row>
    <row r="49" spans="2:17" customFormat="1" ht="15" customHeight="1" x14ac:dyDescent="0.25">
      <c r="C49" s="108" t="s">
        <v>34</v>
      </c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08"/>
    </row>
    <row r="50" spans="2:17" customFormat="1" ht="15" customHeight="1" x14ac:dyDescent="0.25"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</row>
    <row r="51" spans="2:17" customFormat="1" ht="2.25" customHeight="1" x14ac:dyDescent="0.25"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08"/>
    </row>
    <row r="52" spans="2:17" customFormat="1" ht="0.75" customHeight="1" x14ac:dyDescent="0.25">
      <c r="B52" s="2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</row>
    <row r="53" spans="2:17" customFormat="1" ht="1.9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2:17" customFormat="1" ht="33" customHeight="1" x14ac:dyDescent="0.25">
      <c r="B54" s="2"/>
      <c r="C54" s="109" t="s">
        <v>35</v>
      </c>
      <c r="D54" s="110"/>
      <c r="E54" s="110"/>
      <c r="F54" s="111" t="str">
        <f>IF(L40="ATSANTDE",CONCATENATE("Copago 15% a cargo del usuario - Total factura ",+O40/0.85, " eur"),"")</f>
        <v/>
      </c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2"/>
    </row>
    <row r="55" spans="2:17" customFormat="1" ht="16.5" customHeight="1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2:17" customFormat="1" ht="15" customHeight="1" x14ac:dyDescent="0.25">
      <c r="C56" s="113"/>
      <c r="D56" s="113"/>
      <c r="E56" s="113"/>
      <c r="F56" s="114"/>
      <c r="G56" s="115"/>
      <c r="H56" s="115"/>
      <c r="I56" s="115"/>
      <c r="J56" s="116"/>
      <c r="K56" s="117" t="str">
        <f>CONCATENATE("En ",[1]Aux!A26," a ",DAY([1]Aux!A15)," de ",[1]Aux!A21," de ",YEAR([1]Aux!A1))</f>
        <v>En MÁLAGA a 27 de MAYO de 2024</v>
      </c>
      <c r="L56" s="117"/>
      <c r="M56" s="117"/>
      <c r="N56" s="117"/>
      <c r="O56" s="117"/>
      <c r="P56" s="117"/>
      <c r="Q56" s="117"/>
    </row>
    <row r="57" spans="2:17" customFormat="1" ht="18.75" customHeight="1" x14ac:dyDescent="0.25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</row>
    <row r="58" spans="2:17" customFormat="1" ht="15" customHeight="1" x14ac:dyDescent="0.25">
      <c r="B58" s="2"/>
      <c r="C58" s="118" t="s">
        <v>36</v>
      </c>
      <c r="D58" s="113"/>
      <c r="E58" s="113"/>
      <c r="F58" s="113"/>
      <c r="G58" s="113"/>
      <c r="H58" s="113"/>
      <c r="I58" s="113"/>
      <c r="J58" s="113"/>
      <c r="K58" s="118" t="s">
        <v>37</v>
      </c>
      <c r="L58" s="113"/>
      <c r="M58" s="113"/>
      <c r="N58" s="113"/>
      <c r="O58" s="113"/>
      <c r="P58" s="113"/>
      <c r="Q58" s="113"/>
    </row>
    <row r="59" spans="2:17" customFormat="1" ht="6.75" customHeight="1" x14ac:dyDescent="0.25">
      <c r="B59" s="2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</row>
    <row r="60" spans="2:17" customFormat="1" ht="3" customHeight="1" x14ac:dyDescent="0.25">
      <c r="B60" s="2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</row>
    <row r="61" spans="2:17" customFormat="1" ht="3.75" customHeight="1" x14ac:dyDescent="0.25">
      <c r="B61" s="2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</row>
    <row r="62" spans="2:17" customFormat="1" ht="69" customHeight="1" x14ac:dyDescent="0.25">
      <c r="B62" s="2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</row>
    <row r="63" spans="2:17" customFormat="1" ht="22.5" customHeight="1" x14ac:dyDescent="0.25">
      <c r="B63" s="2"/>
      <c r="C63" s="119" t="str">
        <f>CONCATENATE("Fdo.: ",D13," ",K13)</f>
        <v>Fdo.: ROSA ANGELICA YEPEZ TELLEZ</v>
      </c>
      <c r="D63" s="113"/>
      <c r="E63" s="113"/>
      <c r="F63" s="113"/>
      <c r="G63" s="113"/>
      <c r="H63" s="113"/>
      <c r="I63" s="113"/>
      <c r="J63" s="113"/>
      <c r="K63" s="86" t="str">
        <f>CONCATENATE("Fdo.: ",[1]Aux!$A$22)</f>
        <v>Fdo.: LUCÍA CAZORLA DOMÍNGUEZ</v>
      </c>
      <c r="L63" s="113"/>
      <c r="M63" s="113"/>
      <c r="N63" s="113"/>
      <c r="O63" s="113"/>
      <c r="P63" s="113"/>
      <c r="Q63" s="113"/>
    </row>
    <row r="64" spans="2:17" customFormat="1" ht="15" customHeight="1" x14ac:dyDescent="0.25">
      <c r="B64" s="2"/>
      <c r="D64" s="113"/>
      <c r="E64" s="113"/>
      <c r="F64" s="113"/>
      <c r="G64" s="113"/>
      <c r="H64" s="113"/>
      <c r="I64" s="113"/>
      <c r="J64" s="113"/>
      <c r="K64" s="118" t="s">
        <v>38</v>
      </c>
      <c r="L64" s="113"/>
      <c r="M64" s="113"/>
      <c r="N64" s="113"/>
      <c r="O64" s="113"/>
      <c r="P64" s="113"/>
      <c r="Q64" s="113"/>
    </row>
    <row r="65" spans="2:17" customFormat="1" ht="45" customHeight="1" x14ac:dyDescent="0.25">
      <c r="B65" s="2"/>
      <c r="C65" s="120"/>
      <c r="D65" s="120"/>
      <c r="E65" s="120"/>
      <c r="F65" s="120"/>
      <c r="G65" s="120"/>
      <c r="H65" s="120"/>
      <c r="I65" s="120"/>
      <c r="J65" s="113"/>
      <c r="K65" s="121"/>
      <c r="L65" s="113"/>
      <c r="M65" s="113"/>
      <c r="N65" s="113"/>
      <c r="O65" s="113"/>
      <c r="P65" s="113"/>
      <c r="Q65" s="113"/>
    </row>
    <row r="66" spans="2:17" customFormat="1" ht="73.5" customHeight="1" x14ac:dyDescent="0.25">
      <c r="B66" s="2"/>
      <c r="C66" s="122"/>
      <c r="D66" s="122"/>
      <c r="E66" s="122"/>
      <c r="F66" s="122"/>
      <c r="G66" s="122"/>
      <c r="H66" s="122"/>
      <c r="I66" s="122"/>
      <c r="J66" s="113"/>
      <c r="K66" s="121"/>
      <c r="L66" s="113"/>
      <c r="M66" s="113"/>
      <c r="N66" s="113"/>
      <c r="O66" s="113"/>
      <c r="P66" s="113"/>
      <c r="Q66" s="113"/>
    </row>
    <row r="67" spans="2:17" customFormat="1" ht="30" customHeight="1" x14ac:dyDescent="0.25">
      <c r="B67" s="2"/>
      <c r="C67" s="2"/>
      <c r="D67" s="2"/>
      <c r="E67" s="2"/>
      <c r="F67" s="2"/>
      <c r="G67" s="2"/>
      <c r="H67" s="2"/>
      <c r="I67" s="2"/>
      <c r="J67" s="113"/>
      <c r="K67" s="121"/>
      <c r="L67" s="113"/>
      <c r="M67" s="113"/>
      <c r="N67" s="113"/>
      <c r="O67" s="113"/>
      <c r="P67" s="113"/>
      <c r="Q67" s="113"/>
    </row>
    <row r="68" spans="2:17" customFormat="1" ht="101.25" customHeight="1" x14ac:dyDescent="0.25">
      <c r="B68" s="2"/>
      <c r="C68" s="2"/>
      <c r="D68" s="2"/>
      <c r="E68" s="2"/>
      <c r="F68" s="2"/>
      <c r="G68" s="2"/>
      <c r="H68" s="2"/>
      <c r="I68" s="2"/>
      <c r="J68" s="113"/>
      <c r="K68" s="121"/>
      <c r="L68" s="113"/>
      <c r="M68" s="113"/>
      <c r="N68" s="113"/>
      <c r="O68" s="113"/>
      <c r="P68" s="113"/>
      <c r="Q68" s="113"/>
    </row>
    <row r="69" spans="2:17" customFormat="1" ht="208.5" customHeight="1" x14ac:dyDescent="0.25">
      <c r="B69" s="2"/>
      <c r="D69" s="113"/>
      <c r="E69" s="113"/>
      <c r="F69" s="113"/>
      <c r="G69" s="113"/>
      <c r="H69" s="113"/>
      <c r="I69" s="113"/>
      <c r="J69" s="113"/>
      <c r="K69" s="121"/>
      <c r="L69" s="113"/>
      <c r="M69" s="113"/>
      <c r="N69" s="113"/>
      <c r="O69" s="113"/>
      <c r="P69" s="113"/>
      <c r="Q69" s="113"/>
    </row>
    <row r="70" spans="2:17" customFormat="1" ht="15" customHeight="1" x14ac:dyDescent="0.25">
      <c r="B70" s="2"/>
      <c r="D70" s="113"/>
      <c r="E70" s="113"/>
      <c r="F70" s="113"/>
      <c r="G70" s="113"/>
      <c r="H70" s="113"/>
      <c r="I70" s="113"/>
      <c r="J70" s="113"/>
      <c r="K70" s="121"/>
      <c r="L70" s="113"/>
      <c r="M70" s="113"/>
      <c r="N70" s="113"/>
      <c r="O70" s="113"/>
      <c r="P70" s="113"/>
      <c r="Q70" s="113"/>
    </row>
    <row r="71" spans="2:17" customFormat="1" ht="15" customHeight="1" x14ac:dyDescent="0.25">
      <c r="B71" s="2"/>
      <c r="D71" s="113"/>
      <c r="E71" s="113"/>
      <c r="F71" s="113"/>
      <c r="G71" s="113"/>
      <c r="H71" s="113"/>
      <c r="I71" s="113"/>
      <c r="J71" s="113"/>
      <c r="K71" s="121"/>
      <c r="L71" s="113"/>
      <c r="M71" s="113"/>
      <c r="N71" s="113"/>
      <c r="O71" s="113"/>
      <c r="P71" s="113"/>
      <c r="Q71" s="113"/>
    </row>
    <row r="72" spans="2:17" customFormat="1" ht="15" customHeight="1" x14ac:dyDescent="0.25">
      <c r="B72" s="2"/>
      <c r="D72" s="113"/>
      <c r="E72" s="113"/>
      <c r="F72" s="113"/>
      <c r="G72" s="113"/>
      <c r="H72" s="113"/>
      <c r="I72" s="113"/>
      <c r="J72" s="113"/>
      <c r="K72" s="121"/>
      <c r="L72" s="113"/>
      <c r="M72" s="113"/>
      <c r="N72" s="113"/>
      <c r="O72" s="113"/>
      <c r="P72" s="113"/>
      <c r="Q72" s="113"/>
    </row>
    <row r="73" spans="2:17" customFormat="1" ht="15" customHeight="1" x14ac:dyDescent="0.25">
      <c r="B73" s="2"/>
      <c r="D73" s="113"/>
      <c r="E73" s="113"/>
      <c r="F73" s="113"/>
      <c r="G73" s="113"/>
      <c r="H73" s="113"/>
      <c r="I73" s="113"/>
      <c r="J73" s="113"/>
      <c r="K73" s="121"/>
      <c r="L73" s="113"/>
      <c r="M73" s="113"/>
      <c r="N73" s="113"/>
      <c r="O73" s="113"/>
      <c r="P73" s="113"/>
      <c r="Q73" s="113"/>
    </row>
    <row r="74" spans="2:17" customFormat="1" ht="15" customHeight="1" x14ac:dyDescent="0.25">
      <c r="B74" s="2"/>
      <c r="D74" s="113"/>
      <c r="E74" s="113"/>
      <c r="F74" s="113"/>
      <c r="G74" s="113"/>
      <c r="H74" s="113"/>
      <c r="I74" s="113"/>
      <c r="J74" s="113"/>
      <c r="K74" s="121"/>
      <c r="L74" s="113"/>
      <c r="M74" s="113"/>
      <c r="N74" s="113"/>
      <c r="O74" s="113"/>
      <c r="P74" s="113"/>
      <c r="Q74" s="113"/>
    </row>
    <row r="75" spans="2:17" customFormat="1" ht="15" customHeight="1" x14ac:dyDescent="0.25">
      <c r="B75" s="2"/>
      <c r="D75" s="113"/>
      <c r="E75" s="113"/>
      <c r="F75" s="113"/>
      <c r="G75" s="113"/>
      <c r="H75" s="113"/>
      <c r="I75" s="113"/>
      <c r="J75" s="113"/>
      <c r="K75" s="121"/>
      <c r="L75" s="113"/>
      <c r="M75" s="113"/>
      <c r="N75" s="113"/>
      <c r="O75" s="113"/>
      <c r="P75" s="113"/>
      <c r="Q75" s="113"/>
    </row>
    <row r="76" spans="2:17" customFormat="1" ht="15" customHeight="1" x14ac:dyDescent="0.25">
      <c r="B76" s="2"/>
      <c r="D76" s="113"/>
      <c r="E76" s="113"/>
      <c r="F76" s="113"/>
      <c r="G76" s="113"/>
      <c r="H76" s="113"/>
      <c r="I76" s="113"/>
      <c r="J76" s="113"/>
      <c r="K76" s="121"/>
      <c r="L76" s="113"/>
      <c r="M76" s="113"/>
      <c r="N76" s="113"/>
      <c r="O76" s="113"/>
      <c r="P76" s="113"/>
      <c r="Q76" s="113"/>
    </row>
    <row r="77" spans="2:17" customFormat="1" ht="15" customHeight="1" x14ac:dyDescent="0.25">
      <c r="B77" s="2"/>
      <c r="D77" s="113"/>
      <c r="E77" s="113"/>
      <c r="F77" s="113"/>
      <c r="G77" s="113"/>
      <c r="H77" s="113"/>
      <c r="I77" s="113"/>
      <c r="J77" s="113"/>
      <c r="K77" s="121"/>
      <c r="L77" s="113"/>
      <c r="M77" s="113"/>
      <c r="N77" s="113"/>
      <c r="O77" s="113"/>
      <c r="P77" s="113"/>
      <c r="Q77" s="113"/>
    </row>
    <row r="78" spans="2:17" customFormat="1" ht="15" customHeight="1" x14ac:dyDescent="0.25">
      <c r="B78" s="2"/>
      <c r="D78" s="113"/>
      <c r="E78" s="113"/>
      <c r="F78" s="113"/>
      <c r="G78" s="113"/>
      <c r="H78" s="113"/>
      <c r="I78" s="113"/>
      <c r="J78" s="113"/>
      <c r="K78" s="121"/>
      <c r="L78" s="113"/>
      <c r="M78" s="113"/>
      <c r="N78" s="113"/>
      <c r="O78" s="113"/>
      <c r="P78" s="113"/>
      <c r="Q78" s="113"/>
    </row>
    <row r="79" spans="2:17" customFormat="1" ht="15" customHeight="1" x14ac:dyDescent="0.25">
      <c r="B79" s="2"/>
      <c r="D79" s="113"/>
      <c r="E79" s="113"/>
      <c r="F79" s="113"/>
      <c r="G79" s="113"/>
      <c r="H79" s="113"/>
      <c r="I79" s="113"/>
      <c r="J79" s="113"/>
      <c r="K79" s="121"/>
      <c r="L79" s="113"/>
      <c r="M79" s="113"/>
      <c r="N79" s="113"/>
      <c r="O79" s="113"/>
      <c r="P79" s="113"/>
      <c r="Q79" s="113"/>
    </row>
    <row r="80" spans="2:17" customFormat="1" ht="15" customHeight="1" x14ac:dyDescent="0.25">
      <c r="B80" s="2"/>
      <c r="D80" s="113"/>
      <c r="E80" s="113"/>
      <c r="F80" s="113"/>
      <c r="G80" s="113"/>
      <c r="H80" s="113"/>
      <c r="I80" s="113"/>
      <c r="J80" s="113"/>
      <c r="K80" s="121"/>
      <c r="L80" s="113"/>
      <c r="M80" s="113"/>
      <c r="N80" s="113"/>
      <c r="O80" s="113"/>
      <c r="P80" s="113"/>
      <c r="Q80" s="113"/>
    </row>
    <row r="81" spans="2:18" customFormat="1" ht="15" customHeight="1" x14ac:dyDescent="0.25">
      <c r="B81" s="2"/>
      <c r="D81" s="113"/>
      <c r="E81" s="113"/>
      <c r="F81" s="113"/>
      <c r="G81" s="113"/>
      <c r="H81" s="113"/>
      <c r="I81" s="113"/>
      <c r="J81" s="113"/>
      <c r="K81" s="121"/>
      <c r="L81" s="113"/>
      <c r="M81" s="113"/>
      <c r="N81" s="113"/>
      <c r="O81" s="113"/>
      <c r="P81" s="113"/>
      <c r="Q81" s="113"/>
    </row>
    <row r="82" spans="2:18" customFormat="1" ht="15" customHeight="1" x14ac:dyDescent="0.25">
      <c r="B82" s="120" t="str">
        <f ca="1">IF(AND($B$25&lt;&gt;"",$I$25&lt;&gt;"",$I$25&lt;TODAY()-DATE(18,1,0)),"Fdo.: "&amp;$B$25,"")</f>
        <v/>
      </c>
      <c r="C82" s="120"/>
      <c r="D82" s="120"/>
      <c r="E82" s="120"/>
      <c r="F82" s="120"/>
      <c r="G82" s="120"/>
      <c r="H82" s="120"/>
      <c r="I82" s="113"/>
      <c r="J82" s="113"/>
      <c r="K82" s="121"/>
      <c r="L82" s="120" t="str">
        <f ca="1">IF(AND($B$28&lt;&gt;"",$I$28&lt;&gt;"",$I$28&lt;TODAY()-DATE(18,1,0)),"Fdo.: "&amp;$B$28,"")</f>
        <v/>
      </c>
      <c r="M82" s="120"/>
      <c r="N82" s="120"/>
      <c r="O82" s="120"/>
      <c r="P82" s="120"/>
      <c r="Q82" s="120"/>
      <c r="R82" s="120"/>
    </row>
    <row r="83" spans="2:18" customFormat="1" ht="15" customHeight="1" x14ac:dyDescent="0.25">
      <c r="B83" s="2"/>
      <c r="D83" s="113"/>
      <c r="E83" s="113"/>
      <c r="F83" s="113"/>
      <c r="G83" s="113"/>
      <c r="H83" s="113"/>
      <c r="I83" s="113"/>
      <c r="J83" s="113"/>
      <c r="K83" s="121"/>
      <c r="L83" s="113"/>
      <c r="M83" s="113"/>
      <c r="N83" s="113"/>
      <c r="O83" s="113"/>
      <c r="P83" s="113"/>
      <c r="Q83" s="113"/>
    </row>
    <row r="84" spans="2:18" customFormat="1" ht="15" customHeight="1" x14ac:dyDescent="0.25">
      <c r="B84" s="2"/>
      <c r="D84" s="113"/>
      <c r="E84" s="113"/>
      <c r="F84" s="113"/>
      <c r="G84" s="113"/>
      <c r="H84" s="113"/>
      <c r="I84" s="113"/>
      <c r="J84" s="113"/>
      <c r="K84" s="121"/>
      <c r="L84" s="113"/>
      <c r="M84" s="113"/>
      <c r="N84" s="113"/>
      <c r="O84" s="113"/>
      <c r="P84" s="113"/>
      <c r="Q84" s="113"/>
    </row>
    <row r="85" spans="2:18" customFormat="1" ht="15" customHeight="1" x14ac:dyDescent="0.25">
      <c r="B85" s="120" t="str">
        <f ca="1">IF(AND($B$26&lt;&gt;"",$I$26&lt;&gt;"",$I$26&lt;TODAY()-DATE(18,1,0)),"Fdo.: "&amp;$B$26,"")</f>
        <v/>
      </c>
      <c r="C85" s="120"/>
      <c r="D85" s="120"/>
      <c r="E85" s="120"/>
      <c r="F85" s="120"/>
      <c r="G85" s="120"/>
      <c r="H85" s="120"/>
      <c r="I85" s="113"/>
      <c r="J85" s="113"/>
      <c r="K85" s="121"/>
      <c r="L85" s="120" t="str">
        <f ca="1">IF(AND($B$29&lt;&gt;"",$I$29&lt;&gt;"",$I$29&lt;TODAY()-DATE(18,1,0)),"Fdo.: "&amp;$B$29,"")</f>
        <v/>
      </c>
      <c r="M85" s="120"/>
      <c r="N85" s="120"/>
      <c r="O85" s="120"/>
      <c r="P85" s="120"/>
      <c r="Q85" s="120"/>
      <c r="R85" s="120"/>
    </row>
    <row r="86" spans="2:18" customFormat="1" ht="15" customHeight="1" x14ac:dyDescent="0.25">
      <c r="B86" s="2"/>
      <c r="D86" s="113"/>
      <c r="E86" s="113"/>
      <c r="F86" s="113"/>
      <c r="G86" s="113"/>
      <c r="H86" s="113"/>
      <c r="I86" s="113"/>
      <c r="J86" s="113"/>
      <c r="K86" s="121"/>
      <c r="L86" s="113"/>
      <c r="M86" s="113"/>
      <c r="N86" s="113"/>
      <c r="O86" s="113"/>
      <c r="P86" s="113"/>
      <c r="Q86" s="113"/>
    </row>
    <row r="87" spans="2:18" customFormat="1" ht="15" customHeight="1" x14ac:dyDescent="0.25">
      <c r="B87" s="2"/>
      <c r="D87" s="113"/>
      <c r="E87" s="113"/>
      <c r="F87" s="113"/>
      <c r="G87" s="113"/>
      <c r="H87" s="113"/>
      <c r="I87" s="113"/>
      <c r="J87" s="113"/>
      <c r="K87" s="121"/>
      <c r="L87" s="113"/>
      <c r="M87" s="113"/>
      <c r="N87" s="113"/>
      <c r="O87" s="113"/>
      <c r="P87" s="113"/>
      <c r="Q87" s="113"/>
    </row>
    <row r="88" spans="2:18" customFormat="1" ht="15" customHeight="1" x14ac:dyDescent="0.25">
      <c r="B88" s="120" t="str">
        <f ca="1">IF(AND($B$27&lt;&gt;"",$I$27&lt;&gt;"",$I$27&lt;TODAY()-DATE(18,1,0)),"Fdo.: "&amp;$B$27,"")</f>
        <v/>
      </c>
      <c r="C88" s="120"/>
      <c r="D88" s="120"/>
      <c r="E88" s="120"/>
      <c r="F88" s="120"/>
      <c r="G88" s="120"/>
      <c r="H88" s="120"/>
      <c r="I88" s="113"/>
      <c r="J88" s="113"/>
      <c r="K88" s="121"/>
      <c r="L88" s="120" t="str">
        <f ca="1">IF(AND($B$30&lt;&gt;"",$I$30&lt;&gt;"",$I$30&lt;TODAY()-DATE(18,1,0)),"Fdo.: "&amp;$B$30,"")</f>
        <v/>
      </c>
      <c r="M88" s="120"/>
      <c r="N88" s="120"/>
      <c r="O88" s="120"/>
      <c r="P88" s="120"/>
      <c r="Q88" s="120"/>
      <c r="R88" s="120"/>
    </row>
    <row r="89" spans="2:18" customFormat="1" ht="15" customHeight="1" x14ac:dyDescent="0.25">
      <c r="B89" s="2"/>
      <c r="D89" s="113"/>
      <c r="E89" s="113"/>
      <c r="F89" s="113"/>
      <c r="G89" s="113"/>
      <c r="H89" s="113"/>
      <c r="I89" s="113"/>
      <c r="J89" s="113"/>
      <c r="K89" s="121"/>
      <c r="L89" s="113"/>
      <c r="M89" s="113"/>
      <c r="N89" s="113"/>
      <c r="O89" s="113"/>
      <c r="P89" s="113"/>
      <c r="Q89" s="113"/>
    </row>
    <row r="90" spans="2:18" customFormat="1" ht="15" customHeight="1" x14ac:dyDescent="0.25">
      <c r="B90" s="2"/>
      <c r="D90" s="113"/>
      <c r="E90" s="113"/>
      <c r="F90" s="113"/>
      <c r="G90" s="113"/>
      <c r="H90" s="113"/>
      <c r="I90" s="113"/>
      <c r="J90" s="113"/>
      <c r="K90" s="121"/>
      <c r="L90" s="113"/>
      <c r="M90" s="113"/>
      <c r="N90" s="113"/>
      <c r="O90" s="113"/>
      <c r="P90" s="113"/>
      <c r="Q90" s="113"/>
    </row>
    <row r="91" spans="2:18" customFormat="1" ht="15" customHeight="1" x14ac:dyDescent="0.25">
      <c r="B91" s="2"/>
      <c r="D91" s="113"/>
      <c r="E91" s="113"/>
      <c r="F91" s="113"/>
      <c r="G91" s="113"/>
      <c r="H91" s="113"/>
      <c r="I91" s="113"/>
      <c r="J91" s="113"/>
      <c r="K91" s="121"/>
      <c r="L91" s="113"/>
      <c r="M91" s="113"/>
      <c r="N91" s="113"/>
      <c r="O91" s="113"/>
      <c r="P91" s="113"/>
      <c r="Q91" s="113"/>
    </row>
    <row r="92" spans="2:18" customFormat="1" ht="75.75" customHeight="1" x14ac:dyDescent="0.25">
      <c r="B92" s="2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</row>
    <row r="93" spans="2:18" customFormat="1" ht="8.4499999999999993" customHeight="1" x14ac:dyDescent="0.25">
      <c r="B93" s="2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</row>
  </sheetData>
  <mergeCells count="77">
    <mergeCell ref="C66:I66"/>
    <mergeCell ref="B82:H82"/>
    <mergeCell ref="L82:R82"/>
    <mergeCell ref="B85:H85"/>
    <mergeCell ref="L85:R85"/>
    <mergeCell ref="B88:H88"/>
    <mergeCell ref="L88:R88"/>
    <mergeCell ref="C47:Q48"/>
    <mergeCell ref="C49:Q50"/>
    <mergeCell ref="C51:Q52"/>
    <mergeCell ref="G56:I56"/>
    <mergeCell ref="K56:Q56"/>
    <mergeCell ref="C65:I65"/>
    <mergeCell ref="C44:K44"/>
    <mergeCell ref="L44:N44"/>
    <mergeCell ref="O44:Q44"/>
    <mergeCell ref="L45:N45"/>
    <mergeCell ref="O45:Q45"/>
    <mergeCell ref="C46:N46"/>
    <mergeCell ref="O46:Q46"/>
    <mergeCell ref="C42:K42"/>
    <mergeCell ref="L42:N42"/>
    <mergeCell ref="O42:Q42"/>
    <mergeCell ref="C43:K43"/>
    <mergeCell ref="L43:N43"/>
    <mergeCell ref="O43:Q43"/>
    <mergeCell ref="C40:K40"/>
    <mergeCell ref="L40:N40"/>
    <mergeCell ref="O40:Q40"/>
    <mergeCell ref="C41:K41"/>
    <mergeCell ref="L41:N41"/>
    <mergeCell ref="O41:Q41"/>
    <mergeCell ref="B32:H32"/>
    <mergeCell ref="I32:J32"/>
    <mergeCell ref="L32:O32"/>
    <mergeCell ref="B34:R34"/>
    <mergeCell ref="P37:Q37"/>
    <mergeCell ref="C39:K39"/>
    <mergeCell ref="L39:N39"/>
    <mergeCell ref="O39:Q39"/>
    <mergeCell ref="B30:H30"/>
    <mergeCell ref="I30:J30"/>
    <mergeCell ref="L30:O30"/>
    <mergeCell ref="B31:H31"/>
    <mergeCell ref="I31:J31"/>
    <mergeCell ref="L31:O31"/>
    <mergeCell ref="B28:H28"/>
    <mergeCell ref="I28:J28"/>
    <mergeCell ref="L28:O28"/>
    <mergeCell ref="B29:H29"/>
    <mergeCell ref="I29:J29"/>
    <mergeCell ref="L29:O29"/>
    <mergeCell ref="B26:H26"/>
    <mergeCell ref="I26:J26"/>
    <mergeCell ref="L26:O26"/>
    <mergeCell ref="B27:H27"/>
    <mergeCell ref="I27:J27"/>
    <mergeCell ref="L27:O27"/>
    <mergeCell ref="B17:F17"/>
    <mergeCell ref="H17:K17"/>
    <mergeCell ref="M17:Q17"/>
    <mergeCell ref="B25:H25"/>
    <mergeCell ref="I25:J25"/>
    <mergeCell ref="L25:O25"/>
    <mergeCell ref="B9:R9"/>
    <mergeCell ref="F12:G12"/>
    <mergeCell ref="O12:P12"/>
    <mergeCell ref="I13:J13"/>
    <mergeCell ref="B16:F16"/>
    <mergeCell ref="H16:K16"/>
    <mergeCell ref="M16:Q16"/>
    <mergeCell ref="Q1:R1"/>
    <mergeCell ref="Q2:R2"/>
    <mergeCell ref="Q3:R3"/>
    <mergeCell ref="B4:R4"/>
    <mergeCell ref="B6:R6"/>
    <mergeCell ref="B8:R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dcterms:created xsi:type="dcterms:W3CDTF">2024-05-28T15:54:54Z</dcterms:created>
  <dcterms:modified xsi:type="dcterms:W3CDTF">2024-05-28T15:55:15Z</dcterms:modified>
</cp:coreProperties>
</file>