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al/Desktop/"/>
    </mc:Choice>
  </mc:AlternateContent>
  <xr:revisionPtr revIDLastSave="0" documentId="8_{86624BC4-5476-9747-A412-DDC3FEB18416}" xr6:coauthVersionLast="47" xr6:coauthVersionMax="47" xr10:uidLastSave="{00000000-0000-0000-0000-000000000000}"/>
  <bookViews>
    <workbookView xWindow="780" yWindow="1000" windowWidth="27640" windowHeight="15800" xr2:uid="{91DA99E0-04E8-0241-A3B8-9001975DEFAE}"/>
  </bookViews>
  <sheets>
    <sheet name="73 kg" sheetId="1" r:id="rId1"/>
  </sheets>
  <externalReferences>
    <externalReference r:id="rId2"/>
  </externalReferences>
  <definedNames>
    <definedName name="Decay">'[1]BP PK'!$D$11</definedName>
    <definedName name="FLOW">'[1]BP PK'!$D$10</definedName>
    <definedName name="FLOWSS">'[1]BP PK'!$D$9</definedName>
    <definedName name="K_10">'[1]2COMP'!$S$41</definedName>
    <definedName name="K_12">'[1]2COMP'!$S$39</definedName>
    <definedName name="K_13">'[1]3COMP'!$J$26</definedName>
    <definedName name="K_21">'[1]2COMP'!$S$40</definedName>
    <definedName name="K_31">'[1]3COMP'!$J$27</definedName>
    <definedName name="StepDUR">'[1]BP PK'!$B$14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18" i="1"/>
  <c r="B19" i="1" s="1"/>
  <c r="B12" i="1"/>
  <c r="B10" i="1"/>
  <c r="E10" i="1" s="1"/>
  <c r="B24" i="1" s="1"/>
  <c r="B26" i="1" s="1"/>
  <c r="B9" i="1"/>
  <c r="BH7" i="1"/>
  <c r="BB7" i="1"/>
  <c r="AX7" i="1"/>
  <c r="AY7" i="1" s="1"/>
  <c r="B7" i="1"/>
  <c r="BH6" i="1"/>
  <c r="BI6" i="1" s="1"/>
  <c r="BB6" i="1"/>
  <c r="BD6" i="1" s="1"/>
  <c r="BE6" i="1" s="1"/>
  <c r="AY6" i="1"/>
  <c r="BH5" i="1"/>
  <c r="BB5" i="1"/>
  <c r="BD5" i="1" s="1"/>
  <c r="BE5" i="1" s="1"/>
  <c r="AY5" i="1"/>
  <c r="BI5" i="1" s="1"/>
  <c r="B4" i="1"/>
  <c r="BD7" i="1" l="1"/>
  <c r="BE7" i="1" s="1"/>
  <c r="BI7" i="1"/>
  <c r="B20" i="1"/>
  <c r="B21" i="1" s="1"/>
  <c r="B14" i="1" l="1"/>
</calcChain>
</file>

<file path=xl/sharedStrings.xml><?xml version="1.0" encoding="utf-8"?>
<sst xmlns="http://schemas.openxmlformats.org/spreadsheetml/2006/main" count="87" uniqueCount="76">
  <si>
    <t>This spreadsheet is used to tune patient and drug parameters for Clevidipine to achieve Cp (nmol/L) values 10x Flow Rate for plotting</t>
  </si>
  <si>
    <r>
      <t xml:space="preserve">Parameters are simultaneously selected to produce a t </t>
    </r>
    <r>
      <rPr>
        <vertAlign val="subscript"/>
        <sz val="12"/>
        <color theme="1"/>
        <rFont val="Calibri (Body)"/>
      </rPr>
      <t>1/2</t>
    </r>
    <r>
      <rPr>
        <sz val="12"/>
        <color theme="1"/>
        <rFont val="Aptos Narrow"/>
        <family val="2"/>
        <scheme val="minor"/>
      </rPr>
      <t xml:space="preserve"> of 1.9 minute</t>
    </r>
  </si>
  <si>
    <t>Patient wt</t>
  </si>
  <si>
    <t>kg</t>
  </si>
  <si>
    <t xml:space="preserve"> </t>
  </si>
  <si>
    <r>
      <t>V</t>
    </r>
    <r>
      <rPr>
        <vertAlign val="subscript"/>
        <sz val="12"/>
        <color theme="1"/>
        <rFont val="Calibri (Body)"/>
      </rPr>
      <t>blood</t>
    </r>
    <r>
      <rPr>
        <sz val="12"/>
        <color theme="1"/>
        <rFont val="Aptos Narrow"/>
        <family val="2"/>
        <scheme val="minor"/>
      </rPr>
      <t xml:space="preserve"> /kg</t>
    </r>
  </si>
  <si>
    <t>ml/kg</t>
  </si>
  <si>
    <t>Weight
 (kg)</t>
  </si>
  <si>
    <r>
      <t>CL</t>
    </r>
    <r>
      <rPr>
        <vertAlign val="subscript"/>
        <sz val="18"/>
        <color rgb="FF0070C0"/>
        <rFont val="Aptos Narrow"/>
        <family val="2"/>
        <scheme val="minor"/>
      </rPr>
      <t xml:space="preserve">wt
</t>
    </r>
    <r>
      <rPr>
        <sz val="18"/>
        <color rgb="FF0070C0"/>
        <rFont val="Aptos Narrow"/>
        <family val="2"/>
        <scheme val="minor"/>
      </rPr>
      <t>(L/min/kg) 0.069-0.14</t>
    </r>
  </si>
  <si>
    <t>CL
 (L/h)</t>
  </si>
  <si>
    <t>Q' flow
 (ml/h)</t>
  </si>
  <si>
    <t>Concentration
(ug/ml)</t>
  </si>
  <si>
    <t>Q'drug
(ug/h)</t>
  </si>
  <si>
    <t xml:space="preserve">Molar Conversion
(ug/nmol) </t>
  </si>
  <si>
    <t>Cp
(ug/L)</t>
  </si>
  <si>
    <t>Cp
 (nmol/L)</t>
  </si>
  <si>
    <r>
      <t>V</t>
    </r>
    <r>
      <rPr>
        <vertAlign val="subscript"/>
        <sz val="18"/>
        <color rgb="FF0070C0"/>
        <rFont val="Aptos Narrow"/>
        <family val="2"/>
        <scheme val="minor"/>
      </rPr>
      <t>d.wt</t>
    </r>
    <r>
      <rPr>
        <sz val="18"/>
        <color rgb="FF0070C0"/>
        <rFont val="Aptos Narrow"/>
        <family val="2"/>
        <scheme val="minor"/>
      </rPr>
      <t xml:space="preserve"> (L/kg) 
0.19-0.6</t>
    </r>
  </si>
  <si>
    <t>Vd(L)</t>
  </si>
  <si>
    <t>t1/2 (min)</t>
  </si>
  <si>
    <r>
      <t>V</t>
    </r>
    <r>
      <rPr>
        <vertAlign val="subscript"/>
        <sz val="12"/>
        <color theme="1"/>
        <rFont val="Calibri (Body)"/>
      </rPr>
      <t>blood</t>
    </r>
  </si>
  <si>
    <t xml:space="preserve">ml </t>
  </si>
  <si>
    <t>https://www.omnicalculator.com/health/pediatric-blood-volume</t>
  </si>
  <si>
    <r>
      <t>V</t>
    </r>
    <r>
      <rPr>
        <vertAlign val="subscript"/>
        <sz val="12"/>
        <color theme="1"/>
        <rFont val="Calibri (Body)"/>
      </rPr>
      <t>d</t>
    </r>
    <r>
      <rPr>
        <sz val="12"/>
        <color theme="1"/>
        <rFont val="Aptos Narrow"/>
        <family val="2"/>
        <scheme val="minor"/>
      </rPr>
      <t xml:space="preserve"> / kg</t>
    </r>
  </si>
  <si>
    <t>l/kg</t>
  </si>
  <si>
    <t>https://pubmed.ncbi.nlm.nih.gov/10206087/</t>
  </si>
  <si>
    <t>https://pubmed.ncbi.nlm.nih.gov/10754618/</t>
  </si>
  <si>
    <r>
      <t>V</t>
    </r>
    <r>
      <rPr>
        <vertAlign val="subscript"/>
        <sz val="12"/>
        <color theme="1"/>
        <rFont val="Calibri (Body)"/>
      </rPr>
      <t>d</t>
    </r>
    <r>
      <rPr>
        <sz val="12"/>
        <color theme="1"/>
        <rFont val="Aptos Narrow"/>
        <family val="2"/>
        <scheme val="minor"/>
      </rPr>
      <t xml:space="preserve"> </t>
    </r>
  </si>
  <si>
    <t xml:space="preserve">l </t>
  </si>
  <si>
    <t>CL /kg</t>
  </si>
  <si>
    <t>l/(min kg)</t>
  </si>
  <si>
    <t xml:space="preserve">Selected Wts result in CP values which are even multilples of 2 </t>
  </si>
  <si>
    <t>CL</t>
  </si>
  <si>
    <t>l/min</t>
  </si>
  <si>
    <t>blood</t>
  </si>
  <si>
    <t xml:space="preserve">CL </t>
  </si>
  <si>
    <t>ml/min</t>
  </si>
  <si>
    <t>L/h</t>
  </si>
  <si>
    <t>t1/2</t>
  </si>
  <si>
    <t>min</t>
  </si>
  <si>
    <r>
      <t>t</t>
    </r>
    <r>
      <rPr>
        <b/>
        <vertAlign val="subscript"/>
        <sz val="14"/>
        <color theme="1"/>
        <rFont val="Calibri (Body)"/>
      </rPr>
      <t xml:space="preserve">1/2 </t>
    </r>
    <r>
      <rPr>
        <b/>
        <sz val="14"/>
        <color theme="1"/>
        <rFont val="Aptos Narrow"/>
        <family val="2"/>
        <scheme val="minor"/>
      </rPr>
      <t>= V</t>
    </r>
    <r>
      <rPr>
        <b/>
        <vertAlign val="subscript"/>
        <sz val="14"/>
        <color theme="1"/>
        <rFont val="Calibri (Body)"/>
      </rPr>
      <t>d</t>
    </r>
    <r>
      <rPr>
        <b/>
        <sz val="14"/>
        <color theme="1"/>
        <rFont val="Aptos Narrow"/>
        <family val="2"/>
        <scheme val="minor"/>
      </rPr>
      <t xml:space="preserve"> ln2/CL</t>
    </r>
  </si>
  <si>
    <t>X total drug</t>
  </si>
  <si>
    <t>mg</t>
  </si>
  <si>
    <r>
      <t>Dose x T</t>
    </r>
    <r>
      <rPr>
        <vertAlign val="subscript"/>
        <sz val="12"/>
        <color theme="1"/>
        <rFont val="Calibri (Body)"/>
      </rPr>
      <t>1/2</t>
    </r>
    <r>
      <rPr>
        <sz val="12"/>
        <color theme="1"/>
        <rFont val="Aptos Narrow"/>
        <family val="2"/>
        <scheme val="minor"/>
      </rPr>
      <t>/ln(2)</t>
    </r>
  </si>
  <si>
    <r>
      <t>C</t>
    </r>
    <r>
      <rPr>
        <vertAlign val="subscript"/>
        <sz val="12"/>
        <color theme="1"/>
        <rFont val="Calibri (Body)"/>
      </rPr>
      <t>drug</t>
    </r>
    <r>
      <rPr>
        <sz val="12"/>
        <color theme="1"/>
        <rFont val="Aptos Narrow"/>
        <family val="2"/>
        <scheme val="minor"/>
      </rPr>
      <t xml:space="preserve"> Clevidipine</t>
    </r>
  </si>
  <si>
    <t>mg/ml</t>
  </si>
  <si>
    <t>ml of diluent</t>
  </si>
  <si>
    <t>https://cleviprex.com/dosing-administration/?gclid=EAIaIQobChMIw7WKz9q1_QIVFR19Ch1vkQmVEAAYASAAEgKY3vD_BwE</t>
  </si>
  <si>
    <t>Dose Rate</t>
  </si>
  <si>
    <t>mg/h</t>
  </si>
  <si>
    <t>Dose per kg Rate</t>
  </si>
  <si>
    <t>mg/kg/h</t>
  </si>
  <si>
    <t>mg/min</t>
  </si>
  <si>
    <t>Dose moles</t>
  </si>
  <si>
    <t>nmole/kg/min</t>
  </si>
  <si>
    <t>Pump Flow Rate</t>
  </si>
  <si>
    <t>ml/h</t>
  </si>
  <si>
    <t>Cp_ss = DoseRate/CL</t>
  </si>
  <si>
    <t>Cp (ug/L blood)</t>
  </si>
  <si>
    <t>ug/Lplasma</t>
  </si>
  <si>
    <t>Clevidipine Molar Wt</t>
  </si>
  <si>
    <t>g/mol</t>
  </si>
  <si>
    <t>Cp (nmol/Lplasma)</t>
  </si>
  <si>
    <t>nmol/Lplasma</t>
  </si>
  <si>
    <t>Note: Chosen parameters make Flow Rate in ml/h = Cp in mg/mL for convenient plotting - all scales same.</t>
  </si>
  <si>
    <t>Changing Pump Flow Rate will make Cp change to same value</t>
  </si>
  <si>
    <r>
      <t>t</t>
    </r>
    <r>
      <rPr>
        <vertAlign val="subscript"/>
        <sz val="12"/>
        <color theme="1"/>
        <rFont val="Calibri (Body)"/>
      </rPr>
      <t>1/2</t>
    </r>
    <r>
      <rPr>
        <sz val="12"/>
        <color theme="1"/>
        <rFont val="Aptos Narrow"/>
        <family val="2"/>
        <scheme val="minor"/>
      </rPr>
      <t xml:space="preserve"> is determined by  ln2 x V</t>
    </r>
    <r>
      <rPr>
        <vertAlign val="subscript"/>
        <sz val="12"/>
        <color theme="1"/>
        <rFont val="Calibri (Body)"/>
      </rPr>
      <t>d</t>
    </r>
    <r>
      <rPr>
        <sz val="12"/>
        <color theme="1"/>
        <rFont val="Aptos Narrow"/>
        <family val="2"/>
        <scheme val="minor"/>
      </rPr>
      <t>/CL. from referenced studies probable values chosen to give 1 minute</t>
    </r>
  </si>
  <si>
    <t>referenced</t>
  </si>
  <si>
    <t>computed</t>
  </si>
  <si>
    <t>chosen</t>
  </si>
  <si>
    <t>draft legend for stair-step plots</t>
  </si>
  <si>
    <r>
      <t>Theoretical patient and drug parameters chosen produce plasma concentrations in mg/l conveniently equal to pump flow rate in ml/h.
Clevidipine 0.5 mg/l, Wt 4.1 kg, blood volume 308 ml, volume of distribution 738 ml, clearance 492 ml/min, t</t>
    </r>
    <r>
      <rPr>
        <vertAlign val="subscript"/>
        <sz val="12"/>
        <color theme="1"/>
        <rFont val="Calibri (Body)"/>
      </rPr>
      <t>1/2</t>
    </r>
    <r>
      <rPr>
        <sz val="12"/>
        <color theme="1"/>
        <rFont val="Aptos Narrow"/>
        <family val="2"/>
        <scheme val="minor"/>
      </rPr>
      <t xml:space="preserve"> 1 minute.</t>
    </r>
  </si>
  <si>
    <t>PK reference text</t>
  </si>
  <si>
    <t>*** note error in last par. page 9.</t>
  </si>
  <si>
    <t>Vd</t>
  </si>
  <si>
    <t>https://www.ncbi.nlm.nih.gov/books/NBK545280/</t>
  </si>
  <si>
    <t xml:space="preserve">ln2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</si>
</sst>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12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8"/>
      <color theme="1"/>
      <name val="Aptos Narrow"/>
      <family val="2"/>
      <scheme val="minor"/>
    </font>
    <font>
      <vertAlign val="subscript"/>
      <sz val="12"/>
      <color theme="1"/>
      <name val="Calibri (Body)"/>
    </font>
    <font>
      <sz val="18"/>
      <color rgb="FF0070C0"/>
      <name val="Aptos Narrow"/>
      <family val="2"/>
      <scheme val="minor"/>
    </font>
    <font>
      <vertAlign val="subscript"/>
      <sz val="18"/>
      <color rgb="FF0070C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vertAlign val="subscript"/>
      <sz val="14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6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8" fillId="0" borderId="7" xfId="0" applyFont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3" fillId="0" borderId="0" xfId="1"/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9" fillId="5" borderId="0" xfId="0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/>
    <xf numFmtId="0" fontId="0" fillId="4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/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165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11" xfId="0" applyNumberFormat="1" applyFill="1" applyBorder="1"/>
    <xf numFmtId="0" fontId="0" fillId="4" borderId="12" xfId="0" applyFill="1" applyBorder="1"/>
    <xf numFmtId="0" fontId="2" fillId="0" borderId="11" xfId="0" applyFont="1" applyBorder="1" applyAlignment="1">
      <alignment vertical="center"/>
    </xf>
    <xf numFmtId="164" fontId="2" fillId="4" borderId="13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0" fillId="8" borderId="14" xfId="0" quotePrefix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Fill="1" applyAlignment="1">
      <alignment vertical="center"/>
    </xf>
    <xf numFmtId="0" fontId="0" fillId="0" borderId="0" xfId="0" applyAlignment="1">
      <alignment vertical="center" wrapText="1"/>
    </xf>
    <xf numFmtId="2" fontId="0" fillId="9" borderId="0" xfId="0" applyNumberFormat="1" applyFill="1" applyAlignment="1">
      <alignment horizontal="center"/>
    </xf>
    <xf numFmtId="0" fontId="2" fillId="6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64" fontId="2" fillId="4" borderId="15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16" xfId="0" applyFont="1" applyBorder="1"/>
    <xf numFmtId="0" fontId="2" fillId="3" borderId="17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2" fillId="0" borderId="19" xfId="0" applyFont="1" applyBorder="1"/>
    <xf numFmtId="164" fontId="2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10" fillId="8" borderId="21" xfId="0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10" fillId="8" borderId="22" xfId="0" applyFont="1" applyFill="1" applyBorder="1" applyAlignment="1">
      <alignment horizontal="center" vertical="center"/>
    </xf>
    <xf numFmtId="0" fontId="2" fillId="0" borderId="8" xfId="0" applyFont="1" applyBorder="1"/>
    <xf numFmtId="2" fontId="2" fillId="6" borderId="9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4" borderId="0" xfId="0" applyFill="1"/>
    <xf numFmtId="1" fontId="0" fillId="0" borderId="0" xfId="0" applyNumberFormat="1" applyAlignment="1">
      <alignment horizontal="center"/>
    </xf>
    <xf numFmtId="0" fontId="0" fillId="3" borderId="0" xfId="0" applyFill="1"/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8" xfId="0" applyBorder="1"/>
    <xf numFmtId="166" fontId="0" fillId="0" borderId="10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emf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215900</xdr:colOff>
      <xdr:row>27</xdr:row>
      <xdr:rowOff>177800</xdr:rowOff>
    </xdr:from>
    <xdr:to>
      <xdr:col>29</xdr:col>
      <xdr:colOff>393700</xdr:colOff>
      <xdr:row>32</xdr:row>
      <xdr:rowOff>88901</xdr:rowOff>
    </xdr:to>
    <xdr:pic>
      <xdr:nvPicPr>
        <xdr:cNvPr id="2" name="Graphic 1" descr="Man outline">
          <a:extLst>
            <a:ext uri="{FF2B5EF4-FFF2-40B4-BE49-F238E27FC236}">
              <a16:creationId xmlns:a16="http://schemas.microsoft.com/office/drawing/2014/main" id="{17B96953-4B13-6A4E-B3EA-908425F95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777700" y="7505700"/>
          <a:ext cx="1003300" cy="952500"/>
        </a:xfrm>
        <a:prstGeom prst="rect">
          <a:avLst/>
        </a:prstGeom>
      </xdr:spPr>
    </xdr:pic>
    <xdr:clientData/>
  </xdr:twoCellAnchor>
  <xdr:twoCellAnchor>
    <xdr:from>
      <xdr:col>25</xdr:col>
      <xdr:colOff>762000</xdr:colOff>
      <xdr:row>32</xdr:row>
      <xdr:rowOff>139700</xdr:rowOff>
    </xdr:from>
    <xdr:to>
      <xdr:col>28</xdr:col>
      <xdr:colOff>673100</xdr:colOff>
      <xdr:row>46</xdr:row>
      <xdr:rowOff>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19004575-1C64-634F-8D86-98FF17993C7A}"/>
            </a:ext>
          </a:extLst>
        </xdr:cNvPr>
        <xdr:cNvSpPr/>
      </xdr:nvSpPr>
      <xdr:spPr>
        <a:xfrm>
          <a:off x="22847300" y="8509000"/>
          <a:ext cx="2387600" cy="2730500"/>
        </a:xfrm>
        <a:custGeom>
          <a:avLst/>
          <a:gdLst>
            <a:gd name="connsiteX0" fmla="*/ 0 w 2387600"/>
            <a:gd name="connsiteY0" fmla="*/ 397941 h 2730500"/>
            <a:gd name="connsiteX1" fmla="*/ 397941 w 2387600"/>
            <a:gd name="connsiteY1" fmla="*/ 0 h 2730500"/>
            <a:gd name="connsiteX2" fmla="*/ 912596 w 2387600"/>
            <a:gd name="connsiteY2" fmla="*/ 0 h 2730500"/>
            <a:gd name="connsiteX3" fmla="*/ 1395418 w 2387600"/>
            <a:gd name="connsiteY3" fmla="*/ 0 h 2730500"/>
            <a:gd name="connsiteX4" fmla="*/ 1989659 w 2387600"/>
            <a:gd name="connsiteY4" fmla="*/ 0 h 2730500"/>
            <a:gd name="connsiteX5" fmla="*/ 2387600 w 2387600"/>
            <a:gd name="connsiteY5" fmla="*/ 397941 h 2730500"/>
            <a:gd name="connsiteX6" fmla="*/ 2387600 w 2387600"/>
            <a:gd name="connsiteY6" fmla="*/ 900942 h 2730500"/>
            <a:gd name="connsiteX7" fmla="*/ 2387600 w 2387600"/>
            <a:gd name="connsiteY7" fmla="*/ 1345904 h 2730500"/>
            <a:gd name="connsiteX8" fmla="*/ 2387600 w 2387600"/>
            <a:gd name="connsiteY8" fmla="*/ 1810212 h 2730500"/>
            <a:gd name="connsiteX9" fmla="*/ 2387600 w 2387600"/>
            <a:gd name="connsiteY9" fmla="*/ 2332559 h 2730500"/>
            <a:gd name="connsiteX10" fmla="*/ 1989659 w 2387600"/>
            <a:gd name="connsiteY10" fmla="*/ 2730500 h 2730500"/>
            <a:gd name="connsiteX11" fmla="*/ 1490921 w 2387600"/>
            <a:gd name="connsiteY11" fmla="*/ 2730500 h 2730500"/>
            <a:gd name="connsiteX12" fmla="*/ 928514 w 2387600"/>
            <a:gd name="connsiteY12" fmla="*/ 2730500 h 2730500"/>
            <a:gd name="connsiteX13" fmla="*/ 397941 w 2387600"/>
            <a:gd name="connsiteY13" fmla="*/ 2730500 h 2730500"/>
            <a:gd name="connsiteX14" fmla="*/ 0 w 2387600"/>
            <a:gd name="connsiteY14" fmla="*/ 2332559 h 2730500"/>
            <a:gd name="connsiteX15" fmla="*/ 0 w 2387600"/>
            <a:gd name="connsiteY15" fmla="*/ 1810212 h 2730500"/>
            <a:gd name="connsiteX16" fmla="*/ 0 w 2387600"/>
            <a:gd name="connsiteY16" fmla="*/ 1365250 h 2730500"/>
            <a:gd name="connsiteX17" fmla="*/ 0 w 2387600"/>
            <a:gd name="connsiteY17" fmla="*/ 881596 h 2730500"/>
            <a:gd name="connsiteX18" fmla="*/ 0 w 2387600"/>
            <a:gd name="connsiteY18" fmla="*/ 397941 h 273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</a:cxnLst>
          <a:rect l="l" t="t" r="r" b="b"/>
          <a:pathLst>
            <a:path w="2387600" h="2730500" fill="none" extrusionOk="0">
              <a:moveTo>
                <a:pt x="0" y="397941"/>
              </a:moveTo>
              <a:cubicBezTo>
                <a:pt x="-46853" y="147106"/>
                <a:pt x="199223" y="32442"/>
                <a:pt x="397941" y="0"/>
              </a:cubicBezTo>
              <a:cubicBezTo>
                <a:pt x="650792" y="-15374"/>
                <a:pt x="805322" y="42551"/>
                <a:pt x="912596" y="0"/>
              </a:cubicBezTo>
              <a:cubicBezTo>
                <a:pt x="1019871" y="-42551"/>
                <a:pt x="1200893" y="39512"/>
                <a:pt x="1395418" y="0"/>
              </a:cubicBezTo>
              <a:cubicBezTo>
                <a:pt x="1589943" y="-39512"/>
                <a:pt x="1778194" y="40626"/>
                <a:pt x="1989659" y="0"/>
              </a:cubicBezTo>
              <a:cubicBezTo>
                <a:pt x="2168061" y="5787"/>
                <a:pt x="2407116" y="175417"/>
                <a:pt x="2387600" y="397941"/>
              </a:cubicBezTo>
              <a:cubicBezTo>
                <a:pt x="2395329" y="636088"/>
                <a:pt x="2333050" y="686327"/>
                <a:pt x="2387600" y="900942"/>
              </a:cubicBezTo>
              <a:cubicBezTo>
                <a:pt x="2442150" y="1115557"/>
                <a:pt x="2345411" y="1213364"/>
                <a:pt x="2387600" y="1345904"/>
              </a:cubicBezTo>
              <a:cubicBezTo>
                <a:pt x="2429789" y="1478444"/>
                <a:pt x="2386901" y="1697315"/>
                <a:pt x="2387600" y="1810212"/>
              </a:cubicBezTo>
              <a:cubicBezTo>
                <a:pt x="2388299" y="1923109"/>
                <a:pt x="2354235" y="2089485"/>
                <a:pt x="2387600" y="2332559"/>
              </a:cubicBezTo>
              <a:cubicBezTo>
                <a:pt x="2357974" y="2547721"/>
                <a:pt x="2205196" y="2737779"/>
                <a:pt x="1989659" y="2730500"/>
              </a:cubicBezTo>
              <a:cubicBezTo>
                <a:pt x="1788837" y="2748827"/>
                <a:pt x="1659360" y="2699443"/>
                <a:pt x="1490921" y="2730500"/>
              </a:cubicBezTo>
              <a:cubicBezTo>
                <a:pt x="1322482" y="2761557"/>
                <a:pt x="1179186" y="2676481"/>
                <a:pt x="928514" y="2730500"/>
              </a:cubicBezTo>
              <a:cubicBezTo>
                <a:pt x="677842" y="2784519"/>
                <a:pt x="586523" y="2722298"/>
                <a:pt x="397941" y="2730500"/>
              </a:cubicBezTo>
              <a:cubicBezTo>
                <a:pt x="179351" y="2735102"/>
                <a:pt x="46494" y="2553599"/>
                <a:pt x="0" y="2332559"/>
              </a:cubicBezTo>
              <a:cubicBezTo>
                <a:pt x="-53908" y="2085781"/>
                <a:pt x="8191" y="2030685"/>
                <a:pt x="0" y="1810212"/>
              </a:cubicBezTo>
              <a:cubicBezTo>
                <a:pt x="-8191" y="1589739"/>
                <a:pt x="10763" y="1464530"/>
                <a:pt x="0" y="1365250"/>
              </a:cubicBezTo>
              <a:cubicBezTo>
                <a:pt x="-10763" y="1265970"/>
                <a:pt x="35416" y="1006730"/>
                <a:pt x="0" y="881596"/>
              </a:cubicBezTo>
              <a:cubicBezTo>
                <a:pt x="-35416" y="756462"/>
                <a:pt x="48976" y="635708"/>
                <a:pt x="0" y="397941"/>
              </a:cubicBezTo>
              <a:close/>
            </a:path>
            <a:path w="2387600" h="2730500" stroke="0" extrusionOk="0">
              <a:moveTo>
                <a:pt x="0" y="397941"/>
              </a:moveTo>
              <a:cubicBezTo>
                <a:pt x="-23926" y="219077"/>
                <a:pt x="191734" y="-9177"/>
                <a:pt x="397941" y="0"/>
              </a:cubicBezTo>
              <a:cubicBezTo>
                <a:pt x="535843" y="-6480"/>
                <a:pt x="775212" y="58201"/>
                <a:pt x="944431" y="0"/>
              </a:cubicBezTo>
              <a:cubicBezTo>
                <a:pt x="1113650" y="-58201"/>
                <a:pt x="1339029" y="25824"/>
                <a:pt x="1475004" y="0"/>
              </a:cubicBezTo>
              <a:cubicBezTo>
                <a:pt x="1610979" y="-25824"/>
                <a:pt x="1854478" y="23593"/>
                <a:pt x="1989659" y="0"/>
              </a:cubicBezTo>
              <a:cubicBezTo>
                <a:pt x="2211721" y="4967"/>
                <a:pt x="2351711" y="165820"/>
                <a:pt x="2387600" y="397941"/>
              </a:cubicBezTo>
              <a:cubicBezTo>
                <a:pt x="2398307" y="621763"/>
                <a:pt x="2358088" y="711192"/>
                <a:pt x="2387600" y="900942"/>
              </a:cubicBezTo>
              <a:cubicBezTo>
                <a:pt x="2417112" y="1090692"/>
                <a:pt x="2358398" y="1116483"/>
                <a:pt x="2387600" y="1326558"/>
              </a:cubicBezTo>
              <a:cubicBezTo>
                <a:pt x="2416802" y="1536633"/>
                <a:pt x="2381224" y="1571687"/>
                <a:pt x="2387600" y="1752174"/>
              </a:cubicBezTo>
              <a:cubicBezTo>
                <a:pt x="2393976" y="1932661"/>
                <a:pt x="2383099" y="2078523"/>
                <a:pt x="2387600" y="2332559"/>
              </a:cubicBezTo>
              <a:cubicBezTo>
                <a:pt x="2378126" y="2523367"/>
                <a:pt x="2182234" y="2727359"/>
                <a:pt x="1989659" y="2730500"/>
              </a:cubicBezTo>
              <a:cubicBezTo>
                <a:pt x="1725420" y="2775738"/>
                <a:pt x="1720719" y="2692779"/>
                <a:pt x="1459086" y="2730500"/>
              </a:cubicBezTo>
              <a:cubicBezTo>
                <a:pt x="1197453" y="2768221"/>
                <a:pt x="1172481" y="2671939"/>
                <a:pt x="896679" y="2730500"/>
              </a:cubicBezTo>
              <a:cubicBezTo>
                <a:pt x="620877" y="2789061"/>
                <a:pt x="498108" y="2675142"/>
                <a:pt x="397941" y="2730500"/>
              </a:cubicBezTo>
              <a:cubicBezTo>
                <a:pt x="171529" y="2731976"/>
                <a:pt x="33428" y="2526208"/>
                <a:pt x="0" y="2332559"/>
              </a:cubicBezTo>
              <a:cubicBezTo>
                <a:pt x="-24737" y="2143544"/>
                <a:pt x="61119" y="1940853"/>
                <a:pt x="0" y="1810212"/>
              </a:cubicBezTo>
              <a:cubicBezTo>
                <a:pt x="-61119" y="1679571"/>
                <a:pt x="10856" y="1439980"/>
                <a:pt x="0" y="1287865"/>
              </a:cubicBezTo>
              <a:cubicBezTo>
                <a:pt x="-10856" y="1135750"/>
                <a:pt x="15542" y="719809"/>
                <a:pt x="0" y="397941"/>
              </a:cubicBezTo>
              <a:close/>
            </a:path>
          </a:pathLst>
        </a:custGeom>
        <a:solidFill>
          <a:schemeClr val="accent5">
            <a:lumMod val="20000"/>
            <a:lumOff val="80000"/>
          </a:schemeClr>
        </a:solidFill>
        <a:ln>
          <a:extLst>
            <a:ext uri="{C807C97D-BFC1-408E-A445-0C87EB9F89A2}">
              <ask:lineSketchStyleProps xmlns:ask="http://schemas.microsoft.com/office/drawing/2018/sketchyshapes" sd="2842418190">
                <a:prstGeom prst="round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12700</xdr:colOff>
      <xdr:row>20</xdr:row>
      <xdr:rowOff>76200</xdr:rowOff>
    </xdr:from>
    <xdr:to>
      <xdr:col>28</xdr:col>
      <xdr:colOff>685800</xdr:colOff>
      <xdr:row>25</xdr:row>
      <xdr:rowOff>127000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1B03B5EB-62D9-9846-8B91-A27F46869B8D}"/>
            </a:ext>
          </a:extLst>
        </xdr:cNvPr>
        <xdr:cNvSpPr/>
      </xdr:nvSpPr>
      <xdr:spPr>
        <a:xfrm>
          <a:off x="22923500" y="5842000"/>
          <a:ext cx="2324100" cy="1130300"/>
        </a:xfrm>
        <a:custGeom>
          <a:avLst/>
          <a:gdLst>
            <a:gd name="connsiteX0" fmla="*/ 0 w 2324100"/>
            <a:gd name="connsiteY0" fmla="*/ 188387 h 1130300"/>
            <a:gd name="connsiteX1" fmla="*/ 188387 w 2324100"/>
            <a:gd name="connsiteY1" fmla="*/ 0 h 1130300"/>
            <a:gd name="connsiteX2" fmla="*/ 636272 w 2324100"/>
            <a:gd name="connsiteY2" fmla="*/ 0 h 1130300"/>
            <a:gd name="connsiteX3" fmla="*/ 1123103 w 2324100"/>
            <a:gd name="connsiteY3" fmla="*/ 0 h 1130300"/>
            <a:gd name="connsiteX4" fmla="*/ 1570988 w 2324100"/>
            <a:gd name="connsiteY4" fmla="*/ 0 h 1130300"/>
            <a:gd name="connsiteX5" fmla="*/ 2135713 w 2324100"/>
            <a:gd name="connsiteY5" fmla="*/ 0 h 1130300"/>
            <a:gd name="connsiteX6" fmla="*/ 2324100 w 2324100"/>
            <a:gd name="connsiteY6" fmla="*/ 188387 h 1130300"/>
            <a:gd name="connsiteX7" fmla="*/ 2324100 w 2324100"/>
            <a:gd name="connsiteY7" fmla="*/ 565150 h 1130300"/>
            <a:gd name="connsiteX8" fmla="*/ 2324100 w 2324100"/>
            <a:gd name="connsiteY8" fmla="*/ 941913 h 1130300"/>
            <a:gd name="connsiteX9" fmla="*/ 2135713 w 2324100"/>
            <a:gd name="connsiteY9" fmla="*/ 1130300 h 1130300"/>
            <a:gd name="connsiteX10" fmla="*/ 1668355 w 2324100"/>
            <a:gd name="connsiteY10" fmla="*/ 1130300 h 1130300"/>
            <a:gd name="connsiteX11" fmla="*/ 1239943 w 2324100"/>
            <a:gd name="connsiteY11" fmla="*/ 1130300 h 1130300"/>
            <a:gd name="connsiteX12" fmla="*/ 733638 w 2324100"/>
            <a:gd name="connsiteY12" fmla="*/ 1130300 h 1130300"/>
            <a:gd name="connsiteX13" fmla="*/ 188387 w 2324100"/>
            <a:gd name="connsiteY13" fmla="*/ 1130300 h 1130300"/>
            <a:gd name="connsiteX14" fmla="*/ 0 w 2324100"/>
            <a:gd name="connsiteY14" fmla="*/ 941913 h 1130300"/>
            <a:gd name="connsiteX15" fmla="*/ 0 w 2324100"/>
            <a:gd name="connsiteY15" fmla="*/ 550079 h 1130300"/>
            <a:gd name="connsiteX16" fmla="*/ 0 w 2324100"/>
            <a:gd name="connsiteY16" fmla="*/ 188387 h 11303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2324100" h="1130300" fill="none" extrusionOk="0">
              <a:moveTo>
                <a:pt x="0" y="188387"/>
              </a:moveTo>
              <a:cubicBezTo>
                <a:pt x="-13231" y="108002"/>
                <a:pt x="104019" y="14620"/>
                <a:pt x="188387" y="0"/>
              </a:cubicBezTo>
              <a:cubicBezTo>
                <a:pt x="287264" y="-44635"/>
                <a:pt x="506583" y="48643"/>
                <a:pt x="636272" y="0"/>
              </a:cubicBezTo>
              <a:cubicBezTo>
                <a:pt x="765961" y="-48643"/>
                <a:pt x="1025476" y="31934"/>
                <a:pt x="1123103" y="0"/>
              </a:cubicBezTo>
              <a:cubicBezTo>
                <a:pt x="1220730" y="-31934"/>
                <a:pt x="1355227" y="41799"/>
                <a:pt x="1570988" y="0"/>
              </a:cubicBezTo>
              <a:cubicBezTo>
                <a:pt x="1786749" y="-41799"/>
                <a:pt x="1943020" y="49070"/>
                <a:pt x="2135713" y="0"/>
              </a:cubicBezTo>
              <a:cubicBezTo>
                <a:pt x="2235953" y="-215"/>
                <a:pt x="2336342" y="94883"/>
                <a:pt x="2324100" y="188387"/>
              </a:cubicBezTo>
              <a:cubicBezTo>
                <a:pt x="2357711" y="334344"/>
                <a:pt x="2319312" y="440363"/>
                <a:pt x="2324100" y="565150"/>
              </a:cubicBezTo>
              <a:cubicBezTo>
                <a:pt x="2328888" y="689937"/>
                <a:pt x="2311808" y="855736"/>
                <a:pt x="2324100" y="941913"/>
              </a:cubicBezTo>
              <a:cubicBezTo>
                <a:pt x="2323046" y="1024083"/>
                <a:pt x="2254545" y="1139617"/>
                <a:pt x="2135713" y="1130300"/>
              </a:cubicBezTo>
              <a:cubicBezTo>
                <a:pt x="1987510" y="1181085"/>
                <a:pt x="1867251" y="1084463"/>
                <a:pt x="1668355" y="1130300"/>
              </a:cubicBezTo>
              <a:cubicBezTo>
                <a:pt x="1469459" y="1176137"/>
                <a:pt x="1364676" y="1117908"/>
                <a:pt x="1239943" y="1130300"/>
              </a:cubicBezTo>
              <a:cubicBezTo>
                <a:pt x="1115210" y="1142692"/>
                <a:pt x="932277" y="1074761"/>
                <a:pt x="733638" y="1130300"/>
              </a:cubicBezTo>
              <a:cubicBezTo>
                <a:pt x="534999" y="1185839"/>
                <a:pt x="409463" y="1077199"/>
                <a:pt x="188387" y="1130300"/>
              </a:cubicBezTo>
              <a:cubicBezTo>
                <a:pt x="81079" y="1132131"/>
                <a:pt x="2958" y="1053970"/>
                <a:pt x="0" y="941913"/>
              </a:cubicBezTo>
              <a:cubicBezTo>
                <a:pt x="-296" y="823190"/>
                <a:pt x="11063" y="706052"/>
                <a:pt x="0" y="550079"/>
              </a:cubicBezTo>
              <a:cubicBezTo>
                <a:pt x="-11063" y="394106"/>
                <a:pt x="19019" y="279718"/>
                <a:pt x="0" y="188387"/>
              </a:cubicBezTo>
              <a:close/>
            </a:path>
            <a:path w="2324100" h="1130300" stroke="0" extrusionOk="0">
              <a:moveTo>
                <a:pt x="0" y="188387"/>
              </a:moveTo>
              <a:cubicBezTo>
                <a:pt x="-10236" y="78030"/>
                <a:pt x="64014" y="7630"/>
                <a:pt x="188387" y="0"/>
              </a:cubicBezTo>
              <a:cubicBezTo>
                <a:pt x="444297" y="-51890"/>
                <a:pt x="575474" y="39801"/>
                <a:pt x="714165" y="0"/>
              </a:cubicBezTo>
              <a:cubicBezTo>
                <a:pt x="852856" y="-39801"/>
                <a:pt x="1042276" y="45210"/>
                <a:pt x="1181523" y="0"/>
              </a:cubicBezTo>
              <a:cubicBezTo>
                <a:pt x="1320770" y="-45210"/>
                <a:pt x="1480325" y="29019"/>
                <a:pt x="1629408" y="0"/>
              </a:cubicBezTo>
              <a:cubicBezTo>
                <a:pt x="1778491" y="-29019"/>
                <a:pt x="2031106" y="24594"/>
                <a:pt x="2135713" y="0"/>
              </a:cubicBezTo>
              <a:cubicBezTo>
                <a:pt x="2242405" y="-5452"/>
                <a:pt x="2305462" y="81490"/>
                <a:pt x="2324100" y="188387"/>
              </a:cubicBezTo>
              <a:cubicBezTo>
                <a:pt x="2351651" y="276042"/>
                <a:pt x="2320414" y="468162"/>
                <a:pt x="2324100" y="565150"/>
              </a:cubicBezTo>
              <a:cubicBezTo>
                <a:pt x="2327786" y="662138"/>
                <a:pt x="2303415" y="761953"/>
                <a:pt x="2324100" y="941913"/>
              </a:cubicBezTo>
              <a:cubicBezTo>
                <a:pt x="2346111" y="1051248"/>
                <a:pt x="2230298" y="1128770"/>
                <a:pt x="2135713" y="1130300"/>
              </a:cubicBezTo>
              <a:cubicBezTo>
                <a:pt x="1899587" y="1138131"/>
                <a:pt x="1819451" y="1097454"/>
                <a:pt x="1648882" y="1130300"/>
              </a:cubicBezTo>
              <a:cubicBezTo>
                <a:pt x="1478313" y="1163146"/>
                <a:pt x="1318908" y="1109296"/>
                <a:pt x="1181523" y="1130300"/>
              </a:cubicBezTo>
              <a:cubicBezTo>
                <a:pt x="1044138" y="1151304"/>
                <a:pt x="904889" y="1078411"/>
                <a:pt x="655745" y="1130300"/>
              </a:cubicBezTo>
              <a:cubicBezTo>
                <a:pt x="406601" y="1182189"/>
                <a:pt x="282705" y="1075737"/>
                <a:pt x="188387" y="1130300"/>
              </a:cubicBezTo>
              <a:cubicBezTo>
                <a:pt x="75103" y="1131818"/>
                <a:pt x="-8514" y="1040081"/>
                <a:pt x="0" y="941913"/>
              </a:cubicBezTo>
              <a:cubicBezTo>
                <a:pt x="-8665" y="781124"/>
                <a:pt x="14318" y="674220"/>
                <a:pt x="0" y="557615"/>
              </a:cubicBezTo>
              <a:cubicBezTo>
                <a:pt x="-14318" y="441010"/>
                <a:pt x="26527" y="340329"/>
                <a:pt x="0" y="188387"/>
              </a:cubicBezTo>
              <a:close/>
            </a:path>
          </a:pathLst>
        </a:custGeom>
        <a:solidFill>
          <a:schemeClr val="accent5">
            <a:lumMod val="20000"/>
            <a:lumOff val="80000"/>
          </a:schemeClr>
        </a:solidFill>
        <a:ln>
          <a:extLst>
            <a:ext uri="{C807C97D-BFC1-408E-A445-0C87EB9F89A2}">
              <ask:lineSketchStyleProps xmlns:ask="http://schemas.microsoft.com/office/drawing/2018/sketchyshapes" sd="1219033472">
                <a:prstGeom prst="round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139700</xdr:colOff>
      <xdr:row>17</xdr:row>
      <xdr:rowOff>88900</xdr:rowOff>
    </xdr:from>
    <xdr:to>
      <xdr:col>20</xdr:col>
      <xdr:colOff>482600</xdr:colOff>
      <xdr:row>54</xdr:row>
      <xdr:rowOff>49420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98C0C4-0988-BB48-BC13-A23694D0B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5245100"/>
          <a:ext cx="7772400" cy="76694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8467</xdr:rowOff>
    </xdr:from>
    <xdr:to>
      <xdr:col>7</xdr:col>
      <xdr:colOff>537389</xdr:colOff>
      <xdr:row>123</xdr:row>
      <xdr:rowOff>110065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65AA90-A6EF-B246-9237-59A02288F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937567"/>
          <a:ext cx="7763689" cy="10058399"/>
        </a:xfrm>
        <a:prstGeom prst="rect">
          <a:avLst/>
        </a:prstGeom>
      </xdr:spPr>
    </xdr:pic>
    <xdr:clientData/>
  </xdr:twoCellAnchor>
  <xdr:twoCellAnchor editAs="oneCell">
    <xdr:from>
      <xdr:col>3</xdr:col>
      <xdr:colOff>963447</xdr:colOff>
      <xdr:row>16</xdr:row>
      <xdr:rowOff>87586</xdr:rowOff>
    </xdr:from>
    <xdr:to>
      <xdr:col>7</xdr:col>
      <xdr:colOff>397639</xdr:colOff>
      <xdr:row>21</xdr:row>
      <xdr:rowOff>228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86F89D-D10F-4242-8330-A3005B035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6747" y="5040586"/>
          <a:ext cx="3117192" cy="928642"/>
        </a:xfrm>
        <a:prstGeom prst="rect">
          <a:avLst/>
        </a:prstGeom>
      </xdr:spPr>
    </xdr:pic>
    <xdr:clientData/>
  </xdr:twoCellAnchor>
  <xdr:twoCellAnchor>
    <xdr:from>
      <xdr:col>3</xdr:col>
      <xdr:colOff>217214</xdr:colOff>
      <xdr:row>20</xdr:row>
      <xdr:rowOff>134882</xdr:rowOff>
    </xdr:from>
    <xdr:to>
      <xdr:col>18</xdr:col>
      <xdr:colOff>127000</xdr:colOff>
      <xdr:row>21</xdr:row>
      <xdr:rowOff>190500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69D0B31-1805-1E4C-A213-DBD219DDB1AB}"/>
            </a:ext>
          </a:extLst>
        </xdr:cNvPr>
        <xdr:cNvCxnSpPr/>
      </xdr:nvCxnSpPr>
      <xdr:spPr>
        <a:xfrm>
          <a:off x="3760514" y="5900682"/>
          <a:ext cx="12673286" cy="258818"/>
        </a:xfrm>
        <a:prstGeom prst="straightConnector1">
          <a:avLst/>
        </a:prstGeom>
        <a:ln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139700</xdr:colOff>
      <xdr:row>21</xdr:row>
      <xdr:rowOff>177800</xdr:rowOff>
    </xdr:from>
    <xdr:to>
      <xdr:col>20</xdr:col>
      <xdr:colOff>12700</xdr:colOff>
      <xdr:row>23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4992F87-7DE7-944A-A710-786398B4CAB9}"/>
            </a:ext>
          </a:extLst>
        </xdr:cNvPr>
        <xdr:cNvSpPr/>
      </xdr:nvSpPr>
      <xdr:spPr>
        <a:xfrm>
          <a:off x="16446500" y="6146800"/>
          <a:ext cx="1524000" cy="254000"/>
        </a:xfrm>
        <a:prstGeom prst="rect">
          <a:avLst/>
        </a:prstGeom>
        <a:solidFill>
          <a:srgbClr val="FFFF00">
            <a:alpha val="29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52114</xdr:colOff>
      <xdr:row>25</xdr:row>
      <xdr:rowOff>160282</xdr:rowOff>
    </xdr:from>
    <xdr:to>
      <xdr:col>14</xdr:col>
      <xdr:colOff>622300</xdr:colOff>
      <xdr:row>31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E6CAC32-9D9E-CC46-A295-F4752B6CBFFE}"/>
            </a:ext>
          </a:extLst>
        </xdr:cNvPr>
        <xdr:cNvCxnSpPr/>
      </xdr:nvCxnSpPr>
      <xdr:spPr>
        <a:xfrm>
          <a:off x="4801914" y="7005582"/>
          <a:ext cx="8825186" cy="1312918"/>
        </a:xfrm>
        <a:prstGeom prst="straightConnector1">
          <a:avLst/>
        </a:prstGeom>
        <a:ln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169334</xdr:colOff>
      <xdr:row>0</xdr:row>
      <xdr:rowOff>0</xdr:rowOff>
    </xdr:from>
    <xdr:to>
      <xdr:col>22</xdr:col>
      <xdr:colOff>558800</xdr:colOff>
      <xdr:row>14</xdr:row>
      <xdr:rowOff>57172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C73D81-7A8D-494F-9EA1-5A8D99E54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4134" y="0"/>
          <a:ext cx="6993466" cy="4615183"/>
        </a:xfrm>
        <a:prstGeom prst="rect">
          <a:avLst/>
        </a:prstGeom>
      </xdr:spPr>
    </xdr:pic>
    <xdr:clientData/>
  </xdr:twoCellAnchor>
  <xdr:twoCellAnchor editAs="oneCell">
    <xdr:from>
      <xdr:col>29</xdr:col>
      <xdr:colOff>127000</xdr:colOff>
      <xdr:row>9</xdr:row>
      <xdr:rowOff>6902</xdr:rowOff>
    </xdr:from>
    <xdr:to>
      <xdr:col>33</xdr:col>
      <xdr:colOff>762000</xdr:colOff>
      <xdr:row>16</xdr:row>
      <xdr:rowOff>2893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48DACFC-412A-7043-9436-78A35D832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14300" y="3258102"/>
          <a:ext cx="3937000" cy="1697792"/>
        </a:xfrm>
        <a:prstGeom prst="rect">
          <a:avLst/>
        </a:prstGeom>
      </xdr:spPr>
    </xdr:pic>
    <xdr:clientData/>
  </xdr:twoCellAnchor>
  <xdr:twoCellAnchor editAs="oneCell">
    <xdr:from>
      <xdr:col>25</xdr:col>
      <xdr:colOff>479777</xdr:colOff>
      <xdr:row>65</xdr:row>
      <xdr:rowOff>70555</xdr:rowOff>
    </xdr:from>
    <xdr:to>
      <xdr:col>33</xdr:col>
      <xdr:colOff>637903</xdr:colOff>
      <xdr:row>90</xdr:row>
      <xdr:rowOff>175416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935D26F-B06B-9443-8BAD-EE6CDDF5D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5077" y="15170855"/>
          <a:ext cx="6762126" cy="5184861"/>
        </a:xfrm>
        <a:prstGeom prst="rect">
          <a:avLst/>
        </a:prstGeom>
      </xdr:spPr>
    </xdr:pic>
    <xdr:clientData/>
  </xdr:twoCellAnchor>
  <xdr:twoCellAnchor editAs="oneCell">
    <xdr:from>
      <xdr:col>29</xdr:col>
      <xdr:colOff>169333</xdr:colOff>
      <xdr:row>1</xdr:row>
      <xdr:rowOff>28221</xdr:rowOff>
    </xdr:from>
    <xdr:to>
      <xdr:col>34</xdr:col>
      <xdr:colOff>569107</xdr:colOff>
      <xdr:row>4</xdr:row>
      <xdr:rowOff>158449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05C634B-921B-1F4D-AF3D-6FA2E0568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56633" y="333021"/>
          <a:ext cx="4527274" cy="1552628"/>
        </a:xfrm>
        <a:prstGeom prst="rect">
          <a:avLst/>
        </a:prstGeom>
      </xdr:spPr>
    </xdr:pic>
    <xdr:clientData/>
  </xdr:twoCellAnchor>
  <xdr:twoCellAnchor>
    <xdr:from>
      <xdr:col>29</xdr:col>
      <xdr:colOff>747890</xdr:colOff>
      <xdr:row>31</xdr:row>
      <xdr:rowOff>98778</xdr:rowOff>
    </xdr:from>
    <xdr:to>
      <xdr:col>30</xdr:col>
      <xdr:colOff>310445</xdr:colOff>
      <xdr:row>33</xdr:row>
      <xdr:rowOff>126999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3C0305E6-FAFE-2A4B-AB94-DFEBA874C12D}"/>
            </a:ext>
          </a:extLst>
        </xdr:cNvPr>
        <xdr:cNvSpPr/>
      </xdr:nvSpPr>
      <xdr:spPr>
        <a:xfrm>
          <a:off x="26135190" y="8264878"/>
          <a:ext cx="388055" cy="434621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X</a:t>
          </a:r>
        </a:p>
      </xdr:txBody>
    </xdr:sp>
    <xdr:clientData/>
  </xdr:twoCellAnchor>
  <xdr:twoCellAnchor>
    <xdr:from>
      <xdr:col>29</xdr:col>
      <xdr:colOff>254001</xdr:colOff>
      <xdr:row>21</xdr:row>
      <xdr:rowOff>42332</xdr:rowOff>
    </xdr:from>
    <xdr:to>
      <xdr:col>30</xdr:col>
      <xdr:colOff>762001</xdr:colOff>
      <xdr:row>25</xdr:row>
      <xdr:rowOff>155222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B0C513ED-C029-C941-BBDB-91FF6C070BBB}"/>
            </a:ext>
          </a:extLst>
        </xdr:cNvPr>
        <xdr:cNvSpPr/>
      </xdr:nvSpPr>
      <xdr:spPr>
        <a:xfrm>
          <a:off x="25641301" y="6011332"/>
          <a:ext cx="1333500" cy="989190"/>
        </a:xfrm>
        <a:custGeom>
          <a:avLst/>
          <a:gdLst>
            <a:gd name="connsiteX0" fmla="*/ 0 w 1340556"/>
            <a:gd name="connsiteY0" fmla="*/ 166985 h 1001890"/>
            <a:gd name="connsiteX1" fmla="*/ 166985 w 1340556"/>
            <a:gd name="connsiteY1" fmla="*/ 0 h 1001890"/>
            <a:gd name="connsiteX2" fmla="*/ 690410 w 1340556"/>
            <a:gd name="connsiteY2" fmla="*/ 0 h 1001890"/>
            <a:gd name="connsiteX3" fmla="*/ 1173571 w 1340556"/>
            <a:gd name="connsiteY3" fmla="*/ 0 h 1001890"/>
            <a:gd name="connsiteX4" fmla="*/ 1340556 w 1340556"/>
            <a:gd name="connsiteY4" fmla="*/ 166985 h 1001890"/>
            <a:gd name="connsiteX5" fmla="*/ 1340556 w 1340556"/>
            <a:gd name="connsiteY5" fmla="*/ 487587 h 1001890"/>
            <a:gd name="connsiteX6" fmla="*/ 1340556 w 1340556"/>
            <a:gd name="connsiteY6" fmla="*/ 834905 h 1001890"/>
            <a:gd name="connsiteX7" fmla="*/ 1173571 w 1340556"/>
            <a:gd name="connsiteY7" fmla="*/ 1001890 h 1001890"/>
            <a:gd name="connsiteX8" fmla="*/ 690410 w 1340556"/>
            <a:gd name="connsiteY8" fmla="*/ 1001890 h 1001890"/>
            <a:gd name="connsiteX9" fmla="*/ 166985 w 1340556"/>
            <a:gd name="connsiteY9" fmla="*/ 1001890 h 1001890"/>
            <a:gd name="connsiteX10" fmla="*/ 0 w 1340556"/>
            <a:gd name="connsiteY10" fmla="*/ 834905 h 1001890"/>
            <a:gd name="connsiteX11" fmla="*/ 0 w 1340556"/>
            <a:gd name="connsiteY11" fmla="*/ 520983 h 1001890"/>
            <a:gd name="connsiteX12" fmla="*/ 0 w 1340556"/>
            <a:gd name="connsiteY12" fmla="*/ 166985 h 10018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340556" h="1001890" extrusionOk="0">
              <a:moveTo>
                <a:pt x="0" y="166985"/>
              </a:moveTo>
              <a:cubicBezTo>
                <a:pt x="-7644" y="70047"/>
                <a:pt x="51438" y="8754"/>
                <a:pt x="166985" y="0"/>
              </a:cubicBezTo>
              <a:cubicBezTo>
                <a:pt x="357898" y="-47828"/>
                <a:pt x="524326" y="27671"/>
                <a:pt x="690410" y="0"/>
              </a:cubicBezTo>
              <a:cubicBezTo>
                <a:pt x="856495" y="-27671"/>
                <a:pt x="1034856" y="46679"/>
                <a:pt x="1173571" y="0"/>
              </a:cubicBezTo>
              <a:cubicBezTo>
                <a:pt x="1252116" y="-7483"/>
                <a:pt x="1345643" y="77192"/>
                <a:pt x="1340556" y="166985"/>
              </a:cubicBezTo>
              <a:cubicBezTo>
                <a:pt x="1344498" y="285151"/>
                <a:pt x="1327524" y="403118"/>
                <a:pt x="1340556" y="487587"/>
              </a:cubicBezTo>
              <a:cubicBezTo>
                <a:pt x="1353588" y="572056"/>
                <a:pt x="1332433" y="677971"/>
                <a:pt x="1340556" y="834905"/>
              </a:cubicBezTo>
              <a:cubicBezTo>
                <a:pt x="1339047" y="912737"/>
                <a:pt x="1254558" y="1017504"/>
                <a:pt x="1173571" y="1001890"/>
              </a:cubicBezTo>
              <a:cubicBezTo>
                <a:pt x="967829" y="1011511"/>
                <a:pt x="845901" y="1000009"/>
                <a:pt x="690410" y="1001890"/>
              </a:cubicBezTo>
              <a:cubicBezTo>
                <a:pt x="534919" y="1003771"/>
                <a:pt x="335693" y="973073"/>
                <a:pt x="166985" y="1001890"/>
              </a:cubicBezTo>
              <a:cubicBezTo>
                <a:pt x="89739" y="1024185"/>
                <a:pt x="1532" y="942993"/>
                <a:pt x="0" y="834905"/>
              </a:cubicBezTo>
              <a:cubicBezTo>
                <a:pt x="-3864" y="738043"/>
                <a:pt x="28584" y="606644"/>
                <a:pt x="0" y="520983"/>
              </a:cubicBezTo>
              <a:cubicBezTo>
                <a:pt x="-28584" y="435322"/>
                <a:pt x="20357" y="309434"/>
                <a:pt x="0" y="166985"/>
              </a:cubicBezTo>
              <a:close/>
            </a:path>
          </a:pathLst>
        </a:custGeom>
        <a:noFill/>
        <a:ln>
          <a:extLst>
            <a:ext uri="{C807C97D-BFC1-408E-A445-0C87EB9F89A2}">
              <ask:lineSketchStyleProps xmlns:ask="http://schemas.microsoft.com/office/drawing/2018/sketchyshapes" sd="1219033472">
                <a:prstGeom prst="round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V</a:t>
          </a:r>
          <a:r>
            <a:rPr lang="en-US" sz="1400" baseline="-25000">
              <a:solidFill>
                <a:schemeClr val="tx1"/>
              </a:solidFill>
            </a:rPr>
            <a:t>d</a:t>
          </a:r>
          <a:r>
            <a:rPr lang="en-US" sz="1400" baseline="0">
              <a:solidFill>
                <a:schemeClr val="tx1"/>
              </a:solidFill>
            </a:rPr>
            <a:t> = </a:t>
          </a:r>
          <a:r>
            <a:rPr lang="en-US" sz="1400" b="1" baseline="0">
              <a:solidFill>
                <a:schemeClr val="tx1"/>
              </a:solidFill>
            </a:rPr>
            <a:t>0.2 </a:t>
          </a:r>
          <a:r>
            <a:rPr lang="en-US" sz="1400" baseline="0">
              <a:solidFill>
                <a:schemeClr val="tx1"/>
              </a:solidFill>
            </a:rPr>
            <a:t>L/kg</a:t>
          </a:r>
        </a:p>
        <a:p>
          <a:pPr algn="l"/>
          <a:r>
            <a:rPr lang="en-US" sz="1400" baseline="0">
              <a:solidFill>
                <a:schemeClr val="tx1"/>
              </a:solidFill>
            </a:rPr>
            <a:t>Ericsson</a:t>
          </a:r>
        </a:p>
        <a:p>
          <a:pPr algn="l"/>
          <a:r>
            <a:rPr lang="en-US" sz="1400" baseline="0">
              <a:solidFill>
                <a:schemeClr val="tx1"/>
              </a:solidFill>
            </a:rPr>
            <a:t>( 0.19-0.6 )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225778</xdr:colOff>
      <xdr:row>30</xdr:row>
      <xdr:rowOff>44393</xdr:rowOff>
    </xdr:from>
    <xdr:to>
      <xdr:col>29</xdr:col>
      <xdr:colOff>805753</xdr:colOff>
      <xdr:row>31</xdr:row>
      <xdr:rowOff>160774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F344CE48-EC05-1745-B58F-952A46F22575}"/>
            </a:ext>
          </a:extLst>
        </xdr:cNvPr>
        <xdr:cNvCxnSpPr>
          <a:stCxn id="18" idx="3"/>
          <a:endCxn id="15" idx="1"/>
        </xdr:cNvCxnSpPr>
      </xdr:nvCxnSpPr>
      <xdr:spPr>
        <a:xfrm>
          <a:off x="25613078" y="8007293"/>
          <a:ext cx="579975" cy="3195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</xdr:col>
      <xdr:colOff>395112</xdr:colOff>
      <xdr:row>29</xdr:row>
      <xdr:rowOff>98778</xdr:rowOff>
    </xdr:from>
    <xdr:ext cx="663221" cy="34278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3AFC14F-D827-004B-8FF7-F16EC6548176}"/>
            </a:ext>
          </a:extLst>
        </xdr:cNvPr>
        <xdr:cNvSpPr txBox="1"/>
      </xdr:nvSpPr>
      <xdr:spPr>
        <a:xfrm>
          <a:off x="24956912" y="7833078"/>
          <a:ext cx="663221" cy="342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73 kg</a:t>
          </a:r>
        </a:p>
      </xdr:txBody>
    </xdr:sp>
    <xdr:clientData/>
  </xdr:oneCellAnchor>
  <xdr:twoCellAnchor>
    <xdr:from>
      <xdr:col>29</xdr:col>
      <xdr:colOff>730956</xdr:colOff>
      <xdr:row>26</xdr:row>
      <xdr:rowOff>237066</xdr:rowOff>
    </xdr:from>
    <xdr:to>
      <xdr:col>30</xdr:col>
      <xdr:colOff>293511</xdr:colOff>
      <xdr:row>29</xdr:row>
      <xdr:rowOff>25399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1AF7FE61-09A9-8341-99C3-528AFCE247D0}"/>
            </a:ext>
          </a:extLst>
        </xdr:cNvPr>
        <xdr:cNvSpPr/>
      </xdr:nvSpPr>
      <xdr:spPr>
        <a:xfrm>
          <a:off x="26118256" y="7323666"/>
          <a:ext cx="388055" cy="436033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X</a:t>
          </a:r>
        </a:p>
      </xdr:txBody>
    </xdr:sp>
    <xdr:clientData/>
  </xdr:twoCellAnchor>
  <xdr:twoCellAnchor>
    <xdr:from>
      <xdr:col>28</xdr:col>
      <xdr:colOff>730955</xdr:colOff>
      <xdr:row>35</xdr:row>
      <xdr:rowOff>152400</xdr:rowOff>
    </xdr:from>
    <xdr:to>
      <xdr:col>31</xdr:col>
      <xdr:colOff>338667</xdr:colOff>
      <xdr:row>42</xdr:row>
      <xdr:rowOff>14110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178559E2-4095-7349-A9FB-19D6A1C9F747}"/>
            </a:ext>
          </a:extLst>
        </xdr:cNvPr>
        <xdr:cNvSpPr/>
      </xdr:nvSpPr>
      <xdr:spPr>
        <a:xfrm>
          <a:off x="25292755" y="9131300"/>
          <a:ext cx="2084212" cy="1309510"/>
        </a:xfrm>
        <a:custGeom>
          <a:avLst/>
          <a:gdLst>
            <a:gd name="connsiteX0" fmla="*/ 0 w 2105378"/>
            <a:gd name="connsiteY0" fmla="*/ 212141 h 1272822"/>
            <a:gd name="connsiteX1" fmla="*/ 212141 w 2105378"/>
            <a:gd name="connsiteY1" fmla="*/ 0 h 1272822"/>
            <a:gd name="connsiteX2" fmla="*/ 738884 w 2105378"/>
            <a:gd name="connsiteY2" fmla="*/ 0 h 1272822"/>
            <a:gd name="connsiteX3" fmla="*/ 1282439 w 2105378"/>
            <a:gd name="connsiteY3" fmla="*/ 0 h 1272822"/>
            <a:gd name="connsiteX4" fmla="*/ 1893237 w 2105378"/>
            <a:gd name="connsiteY4" fmla="*/ 0 h 1272822"/>
            <a:gd name="connsiteX5" fmla="*/ 2105378 w 2105378"/>
            <a:gd name="connsiteY5" fmla="*/ 212141 h 1272822"/>
            <a:gd name="connsiteX6" fmla="*/ 2105378 w 2105378"/>
            <a:gd name="connsiteY6" fmla="*/ 610955 h 1272822"/>
            <a:gd name="connsiteX7" fmla="*/ 2105378 w 2105378"/>
            <a:gd name="connsiteY7" fmla="*/ 1060681 h 1272822"/>
            <a:gd name="connsiteX8" fmla="*/ 1893237 w 2105378"/>
            <a:gd name="connsiteY8" fmla="*/ 1272822 h 1272822"/>
            <a:gd name="connsiteX9" fmla="*/ 1383305 w 2105378"/>
            <a:gd name="connsiteY9" fmla="*/ 1272822 h 1272822"/>
            <a:gd name="connsiteX10" fmla="*/ 839750 w 2105378"/>
            <a:gd name="connsiteY10" fmla="*/ 1272822 h 1272822"/>
            <a:gd name="connsiteX11" fmla="*/ 212141 w 2105378"/>
            <a:gd name="connsiteY11" fmla="*/ 1272822 h 1272822"/>
            <a:gd name="connsiteX12" fmla="*/ 0 w 2105378"/>
            <a:gd name="connsiteY12" fmla="*/ 1060681 h 1272822"/>
            <a:gd name="connsiteX13" fmla="*/ 0 w 2105378"/>
            <a:gd name="connsiteY13" fmla="*/ 661867 h 1272822"/>
            <a:gd name="connsiteX14" fmla="*/ 0 w 2105378"/>
            <a:gd name="connsiteY14" fmla="*/ 212141 h 12728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2105378" h="1272822" extrusionOk="0">
              <a:moveTo>
                <a:pt x="0" y="212141"/>
              </a:moveTo>
              <a:cubicBezTo>
                <a:pt x="30121" y="98556"/>
                <a:pt x="82185" y="-17213"/>
                <a:pt x="212141" y="0"/>
              </a:cubicBezTo>
              <a:cubicBezTo>
                <a:pt x="366915" y="-37869"/>
                <a:pt x="500704" y="45283"/>
                <a:pt x="738884" y="0"/>
              </a:cubicBezTo>
              <a:cubicBezTo>
                <a:pt x="977064" y="-45283"/>
                <a:pt x="1046113" y="15524"/>
                <a:pt x="1282439" y="0"/>
              </a:cubicBezTo>
              <a:cubicBezTo>
                <a:pt x="1518766" y="-15524"/>
                <a:pt x="1697739" y="48301"/>
                <a:pt x="1893237" y="0"/>
              </a:cubicBezTo>
              <a:cubicBezTo>
                <a:pt x="2019589" y="27957"/>
                <a:pt x="2106502" y="128278"/>
                <a:pt x="2105378" y="212141"/>
              </a:cubicBezTo>
              <a:cubicBezTo>
                <a:pt x="2131472" y="397411"/>
                <a:pt x="2103330" y="515726"/>
                <a:pt x="2105378" y="610955"/>
              </a:cubicBezTo>
              <a:cubicBezTo>
                <a:pt x="2107426" y="706184"/>
                <a:pt x="2068666" y="841987"/>
                <a:pt x="2105378" y="1060681"/>
              </a:cubicBezTo>
              <a:cubicBezTo>
                <a:pt x="2107299" y="1174853"/>
                <a:pt x="2015622" y="1270380"/>
                <a:pt x="1893237" y="1272822"/>
              </a:cubicBezTo>
              <a:cubicBezTo>
                <a:pt x="1715278" y="1328902"/>
                <a:pt x="1537098" y="1252121"/>
                <a:pt x="1383305" y="1272822"/>
              </a:cubicBezTo>
              <a:cubicBezTo>
                <a:pt x="1229512" y="1293523"/>
                <a:pt x="956424" y="1265315"/>
                <a:pt x="839750" y="1272822"/>
              </a:cubicBezTo>
              <a:cubicBezTo>
                <a:pt x="723077" y="1280329"/>
                <a:pt x="348821" y="1202880"/>
                <a:pt x="212141" y="1272822"/>
              </a:cubicBezTo>
              <a:cubicBezTo>
                <a:pt x="97240" y="1271549"/>
                <a:pt x="18584" y="1180216"/>
                <a:pt x="0" y="1060681"/>
              </a:cubicBezTo>
              <a:cubicBezTo>
                <a:pt x="-37529" y="964905"/>
                <a:pt x="41952" y="782422"/>
                <a:pt x="0" y="661867"/>
              </a:cubicBezTo>
              <a:cubicBezTo>
                <a:pt x="-41952" y="541312"/>
                <a:pt x="35393" y="326956"/>
                <a:pt x="0" y="212141"/>
              </a:cubicBezTo>
              <a:close/>
            </a:path>
          </a:pathLst>
        </a:custGeom>
        <a:noFill/>
        <a:ln>
          <a:extLst>
            <a:ext uri="{C807C97D-BFC1-408E-A445-0C87EB9F89A2}">
              <ask:lineSketchStyleProps xmlns:ask="http://schemas.microsoft.com/office/drawing/2018/sketchyshapes" sd="2214188587">
                <a:prstGeom prst="round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CL =</a:t>
          </a:r>
          <a:r>
            <a:rPr lang="en-US" sz="1400" baseline="0">
              <a:solidFill>
                <a:schemeClr val="tx1"/>
              </a:solidFill>
            </a:rPr>
            <a:t> </a:t>
          </a:r>
          <a:r>
            <a:rPr lang="en-US" sz="1400" b="1" baseline="0">
              <a:solidFill>
                <a:schemeClr val="tx1"/>
              </a:solidFill>
            </a:rPr>
            <a:t>0.125</a:t>
          </a:r>
          <a:r>
            <a:rPr lang="en-US" sz="1400" baseline="0">
              <a:solidFill>
                <a:schemeClr val="tx1"/>
              </a:solidFill>
            </a:rPr>
            <a:t> L/(kg-min)</a:t>
          </a:r>
        </a:p>
        <a:p>
          <a:pPr algn="l"/>
          <a:r>
            <a:rPr lang="en-US" sz="1400" baseline="0">
              <a:solidFill>
                <a:schemeClr val="tx1"/>
              </a:solidFill>
            </a:rPr>
            <a:t>Ericsson</a:t>
          </a:r>
        </a:p>
        <a:p>
          <a:pPr algn="l"/>
          <a:r>
            <a:rPr lang="en-US" sz="1400" baseline="0">
              <a:solidFill>
                <a:schemeClr val="tx1"/>
              </a:solidFill>
            </a:rPr>
            <a:t>(0.069-0.14)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225778</xdr:colOff>
      <xdr:row>28</xdr:row>
      <xdr:rowOff>160958</xdr:rowOff>
    </xdr:from>
    <xdr:to>
      <xdr:col>29</xdr:col>
      <xdr:colOff>788819</xdr:colOff>
      <xdr:row>30</xdr:row>
      <xdr:rowOff>44393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568EC8E-3AB6-CF4F-A6F2-073BC7EAC174}"/>
            </a:ext>
          </a:extLst>
        </xdr:cNvPr>
        <xdr:cNvCxnSpPr>
          <a:stCxn id="18" idx="3"/>
          <a:endCxn id="19" idx="3"/>
        </xdr:cNvCxnSpPr>
      </xdr:nvCxnSpPr>
      <xdr:spPr>
        <a:xfrm flipV="1">
          <a:off x="25613078" y="7692058"/>
          <a:ext cx="563041" cy="315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296334</xdr:colOff>
      <xdr:row>31</xdr:row>
      <xdr:rowOff>14110</xdr:rowOff>
    </xdr:from>
    <xdr:ext cx="1538110" cy="311496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93A463A-1696-4C44-9F34-0C3CA607C0B3}"/>
            </a:ext>
          </a:extLst>
        </xdr:cNvPr>
        <xdr:cNvSpPr txBox="1"/>
      </xdr:nvSpPr>
      <xdr:spPr>
        <a:xfrm>
          <a:off x="26509134" y="8180210"/>
          <a:ext cx="153811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CL 548</a:t>
          </a:r>
          <a:r>
            <a:rPr lang="en-US" sz="1400" baseline="0"/>
            <a:t> L/h</a:t>
          </a:r>
          <a:endParaRPr lang="en-US" sz="1400"/>
        </a:p>
      </xdr:txBody>
    </xdr:sp>
    <xdr:clientData/>
  </xdr:oneCellAnchor>
  <xdr:oneCellAnchor>
    <xdr:from>
      <xdr:col>30</xdr:col>
      <xdr:colOff>307622</xdr:colOff>
      <xdr:row>26</xdr:row>
      <xdr:rowOff>180623</xdr:rowOff>
    </xdr:from>
    <xdr:ext cx="855812" cy="31149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12797E3-CEED-FA40-BFD7-621BC56C618E}"/>
            </a:ext>
          </a:extLst>
        </xdr:cNvPr>
        <xdr:cNvSpPr txBox="1"/>
      </xdr:nvSpPr>
      <xdr:spPr>
        <a:xfrm>
          <a:off x="26520422" y="7267223"/>
          <a:ext cx="85581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V</a:t>
          </a:r>
          <a:r>
            <a:rPr lang="en-US" sz="1400" baseline="-25000"/>
            <a:t>d</a:t>
          </a:r>
          <a:r>
            <a:rPr lang="en-US" sz="1400"/>
            <a:t> 14.6 L</a:t>
          </a:r>
        </a:p>
      </xdr:txBody>
    </xdr:sp>
    <xdr:clientData/>
  </xdr:oneCellAnchor>
  <xdr:twoCellAnchor>
    <xdr:from>
      <xdr:col>30</xdr:col>
      <xdr:colOff>112890</xdr:colOff>
      <xdr:row>33</xdr:row>
      <xdr:rowOff>126999</xdr:rowOff>
    </xdr:from>
    <xdr:to>
      <xdr:col>30</xdr:col>
      <xdr:colOff>118533</xdr:colOff>
      <xdr:row>35</xdr:row>
      <xdr:rowOff>152400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07E0788-88CD-FC43-9243-C6CF8847686A}"/>
            </a:ext>
          </a:extLst>
        </xdr:cNvPr>
        <xdr:cNvCxnSpPr>
          <a:stCxn id="20" idx="0"/>
          <a:endCxn id="15" idx="4"/>
        </xdr:cNvCxnSpPr>
      </xdr:nvCxnSpPr>
      <xdr:spPr>
        <a:xfrm flipH="1" flipV="1">
          <a:off x="26325690" y="8699499"/>
          <a:ext cx="5643" cy="4318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91723</xdr:colOff>
      <xdr:row>25</xdr:row>
      <xdr:rowOff>155222</xdr:rowOff>
    </xdr:from>
    <xdr:to>
      <xdr:col>30</xdr:col>
      <xdr:colOff>95956</xdr:colOff>
      <xdr:row>26</xdr:row>
      <xdr:rowOff>237066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01D8724-C4F3-FB4F-936A-F4B580413256}"/>
            </a:ext>
          </a:extLst>
        </xdr:cNvPr>
        <xdr:cNvCxnSpPr>
          <a:stCxn id="16" idx="2"/>
          <a:endCxn id="19" idx="0"/>
        </xdr:cNvCxnSpPr>
      </xdr:nvCxnSpPr>
      <xdr:spPr>
        <a:xfrm>
          <a:off x="26304523" y="7000522"/>
          <a:ext cx="4233" cy="323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42333</xdr:colOff>
      <xdr:row>28</xdr:row>
      <xdr:rowOff>169333</xdr:rowOff>
    </xdr:from>
    <xdr:to>
      <xdr:col>32</xdr:col>
      <xdr:colOff>536222</xdr:colOff>
      <xdr:row>31</xdr:row>
      <xdr:rowOff>56445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AB60AD1B-1D34-4749-836C-FEA18F32E0F7}"/>
                </a:ext>
              </a:extLst>
            </xdr:cNvPr>
            <xdr:cNvSpPr txBox="1"/>
          </xdr:nvSpPr>
          <xdr:spPr>
            <a:xfrm>
              <a:off x="27906133" y="7700433"/>
              <a:ext cx="493889" cy="5221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÷</m:t>
                    </m:r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AB60AD1B-1D34-4749-836C-FEA18F32E0F7}"/>
                </a:ext>
              </a:extLst>
            </xdr:cNvPr>
            <xdr:cNvSpPr txBox="1"/>
          </xdr:nvSpPr>
          <xdr:spPr>
            <a:xfrm>
              <a:off x="27906133" y="7700433"/>
              <a:ext cx="493889" cy="5221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÷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30</xdr:col>
      <xdr:colOff>310445</xdr:colOff>
      <xdr:row>31</xdr:row>
      <xdr:rowOff>56445</xdr:rowOff>
    </xdr:from>
    <xdr:to>
      <xdr:col>32</xdr:col>
      <xdr:colOff>289278</xdr:colOff>
      <xdr:row>32</xdr:row>
      <xdr:rowOff>112889</xdr:rowOff>
    </xdr:to>
    <xdr:cxnSp macro="">
      <xdr:nvCxnSpPr>
        <xdr:cNvPr id="27" name="Elbow Connector 26">
          <a:extLst>
            <a:ext uri="{FF2B5EF4-FFF2-40B4-BE49-F238E27FC236}">
              <a16:creationId xmlns:a16="http://schemas.microsoft.com/office/drawing/2014/main" id="{B9DDAAE2-766D-4E46-A9DE-A5A83483A866}"/>
            </a:ext>
          </a:extLst>
        </xdr:cNvPr>
        <xdr:cNvCxnSpPr>
          <a:stCxn id="15" idx="6"/>
          <a:endCxn id="26" idx="2"/>
        </xdr:cNvCxnSpPr>
      </xdr:nvCxnSpPr>
      <xdr:spPr>
        <a:xfrm flipV="1">
          <a:off x="26523245" y="8222545"/>
          <a:ext cx="1629833" cy="25964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293511</xdr:colOff>
      <xdr:row>28</xdr:row>
      <xdr:rowOff>11288</xdr:rowOff>
    </xdr:from>
    <xdr:to>
      <xdr:col>32</xdr:col>
      <xdr:colOff>289278</xdr:colOff>
      <xdr:row>28</xdr:row>
      <xdr:rowOff>169333</xdr:rowOff>
    </xdr:to>
    <xdr:cxnSp macro="">
      <xdr:nvCxnSpPr>
        <xdr:cNvPr id="28" name="Elbow Connector 27">
          <a:extLst>
            <a:ext uri="{FF2B5EF4-FFF2-40B4-BE49-F238E27FC236}">
              <a16:creationId xmlns:a16="http://schemas.microsoft.com/office/drawing/2014/main" id="{9749E939-D818-CB42-BE4E-5AB0806C0E40}"/>
            </a:ext>
          </a:extLst>
        </xdr:cNvPr>
        <xdr:cNvCxnSpPr>
          <a:stCxn id="19" idx="6"/>
          <a:endCxn id="26" idx="0"/>
        </xdr:cNvCxnSpPr>
      </xdr:nvCxnSpPr>
      <xdr:spPr>
        <a:xfrm>
          <a:off x="26506311" y="7542388"/>
          <a:ext cx="1646767" cy="15804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254000</xdr:colOff>
      <xdr:row>29</xdr:row>
      <xdr:rowOff>14111</xdr:rowOff>
    </xdr:from>
    <xdr:to>
      <xdr:col>33</xdr:col>
      <xdr:colOff>649111</xdr:colOff>
      <xdr:row>31</xdr:row>
      <xdr:rowOff>14111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2F372541-BAF1-994F-90EE-10BC574BC7DC}"/>
            </a:ext>
          </a:extLst>
        </xdr:cNvPr>
        <xdr:cNvSpPr/>
      </xdr:nvSpPr>
      <xdr:spPr>
        <a:xfrm>
          <a:off x="28943300" y="7748411"/>
          <a:ext cx="395111" cy="43180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X</a:t>
          </a:r>
        </a:p>
      </xdr:txBody>
    </xdr:sp>
    <xdr:clientData/>
  </xdr:twoCellAnchor>
  <xdr:twoCellAnchor>
    <xdr:from>
      <xdr:col>32</xdr:col>
      <xdr:colOff>536222</xdr:colOff>
      <xdr:row>30</xdr:row>
      <xdr:rowOff>0</xdr:rowOff>
    </xdr:from>
    <xdr:to>
      <xdr:col>33</xdr:col>
      <xdr:colOff>254000</xdr:colOff>
      <xdr:row>30</xdr:row>
      <xdr:rowOff>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F70D5B1-5933-2F41-925A-EA1672DF8D30}"/>
            </a:ext>
          </a:extLst>
        </xdr:cNvPr>
        <xdr:cNvCxnSpPr>
          <a:stCxn id="26" idx="3"/>
          <a:endCxn id="29" idx="2"/>
        </xdr:cNvCxnSpPr>
      </xdr:nvCxnSpPr>
      <xdr:spPr>
        <a:xfrm>
          <a:off x="28400022" y="7962900"/>
          <a:ext cx="5432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33</xdr:col>
      <xdr:colOff>197557</xdr:colOff>
      <xdr:row>26</xdr:row>
      <xdr:rowOff>42331</xdr:rowOff>
    </xdr:from>
    <xdr:ext cx="522110" cy="366891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8EF5428-6FBE-F746-A81A-22F78F349821}"/>
            </a:ext>
          </a:extLst>
        </xdr:cNvPr>
        <xdr:cNvSpPr txBox="1"/>
      </xdr:nvSpPr>
      <xdr:spPr>
        <a:xfrm>
          <a:off x="28886857" y="7128931"/>
          <a:ext cx="522110" cy="3668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/>
            <a:t>ln2</a:t>
          </a:r>
        </a:p>
      </xdr:txBody>
    </xdr:sp>
    <xdr:clientData/>
  </xdr:oneCellAnchor>
  <xdr:twoCellAnchor>
    <xdr:from>
      <xdr:col>33</xdr:col>
      <xdr:colOff>451556</xdr:colOff>
      <xdr:row>27</xdr:row>
      <xdr:rowOff>169333</xdr:rowOff>
    </xdr:from>
    <xdr:to>
      <xdr:col>33</xdr:col>
      <xdr:colOff>458612</xdr:colOff>
      <xdr:row>29</xdr:row>
      <xdr:rowOff>14111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D2493B8-0B02-5249-A8DA-F38CBE687EF2}"/>
            </a:ext>
          </a:extLst>
        </xdr:cNvPr>
        <xdr:cNvCxnSpPr>
          <a:stCxn id="31" idx="2"/>
          <a:endCxn id="29" idx="0"/>
        </xdr:cNvCxnSpPr>
      </xdr:nvCxnSpPr>
      <xdr:spPr>
        <a:xfrm flipH="1">
          <a:off x="29140856" y="7497233"/>
          <a:ext cx="7056" cy="2511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649111</xdr:colOff>
      <xdr:row>29</xdr:row>
      <xdr:rowOff>211667</xdr:rowOff>
    </xdr:from>
    <xdr:to>
      <xdr:col>34</xdr:col>
      <xdr:colOff>804333</xdr:colOff>
      <xdr:row>30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D3C34042-0032-114D-BEB8-26506231D27F}"/>
            </a:ext>
          </a:extLst>
        </xdr:cNvPr>
        <xdr:cNvCxnSpPr>
          <a:stCxn id="29" idx="6"/>
        </xdr:cNvCxnSpPr>
      </xdr:nvCxnSpPr>
      <xdr:spPr>
        <a:xfrm flipV="1">
          <a:off x="29338411" y="7945967"/>
          <a:ext cx="980722" cy="169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33</xdr:col>
      <xdr:colOff>671688</xdr:colOff>
      <xdr:row>28</xdr:row>
      <xdr:rowOff>22579</xdr:rowOff>
    </xdr:from>
    <xdr:ext cx="1091646" cy="31149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A325326-C534-8344-832A-16159B20A382}"/>
            </a:ext>
          </a:extLst>
        </xdr:cNvPr>
        <xdr:cNvSpPr txBox="1"/>
      </xdr:nvSpPr>
      <xdr:spPr>
        <a:xfrm>
          <a:off x="29360988" y="7553679"/>
          <a:ext cx="109164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t-1/2= 1 min</a:t>
          </a:r>
        </a:p>
      </xdr:txBody>
    </xdr:sp>
    <xdr:clientData/>
  </xdr:oneCellAnchor>
  <xdr:twoCellAnchor editAs="oneCell">
    <xdr:from>
      <xdr:col>33</xdr:col>
      <xdr:colOff>804333</xdr:colOff>
      <xdr:row>20</xdr:row>
      <xdr:rowOff>155221</xdr:rowOff>
    </xdr:from>
    <xdr:to>
      <xdr:col>35</xdr:col>
      <xdr:colOff>53622</xdr:colOff>
      <xdr:row>25</xdr:row>
      <xdr:rowOff>11288</xdr:rowOff>
    </xdr:to>
    <xdr:pic>
      <xdr:nvPicPr>
        <xdr:cNvPr id="35" name="Graphic 34" descr="IV outline">
          <a:extLst>
            <a:ext uri="{FF2B5EF4-FFF2-40B4-BE49-F238E27FC236}">
              <a16:creationId xmlns:a16="http://schemas.microsoft.com/office/drawing/2014/main" id="{A1C46226-D097-8F4B-A347-A621C851E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9493633" y="5921021"/>
          <a:ext cx="900289" cy="935567"/>
        </a:xfrm>
        <a:prstGeom prst="rect">
          <a:avLst/>
        </a:prstGeom>
      </xdr:spPr>
    </xdr:pic>
    <xdr:clientData/>
  </xdr:twoCellAnchor>
  <xdr:twoCellAnchor>
    <xdr:from>
      <xdr:col>35</xdr:col>
      <xdr:colOff>194734</xdr:colOff>
      <xdr:row>17</xdr:row>
      <xdr:rowOff>155222</xdr:rowOff>
    </xdr:from>
    <xdr:to>
      <xdr:col>36</xdr:col>
      <xdr:colOff>451557</xdr:colOff>
      <xdr:row>22</xdr:row>
      <xdr:rowOff>127000</xdr:rowOff>
    </xdr:to>
    <xdr:sp macro="" textlink="">
      <xdr:nvSpPr>
        <xdr:cNvPr id="36" name="Rounded Rectangle 35">
          <a:extLst>
            <a:ext uri="{FF2B5EF4-FFF2-40B4-BE49-F238E27FC236}">
              <a16:creationId xmlns:a16="http://schemas.microsoft.com/office/drawing/2014/main" id="{7E2E8109-2354-BE4F-9413-073D0BEC0E4A}"/>
            </a:ext>
          </a:extLst>
        </xdr:cNvPr>
        <xdr:cNvSpPr/>
      </xdr:nvSpPr>
      <xdr:spPr>
        <a:xfrm>
          <a:off x="30535034" y="5311422"/>
          <a:ext cx="1082323" cy="1000478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Clevidipine</a:t>
          </a:r>
        </a:p>
        <a:p>
          <a:pPr algn="l"/>
          <a:r>
            <a:rPr lang="en-US" sz="1400">
              <a:solidFill>
                <a:schemeClr val="tx1"/>
              </a:solidFill>
            </a:rPr>
            <a:t>0.5 mg/ml</a:t>
          </a:r>
        </a:p>
        <a:p>
          <a:pPr algn="l"/>
          <a:r>
            <a:rPr lang="en-US" sz="1400">
              <a:solidFill>
                <a:schemeClr val="tx1"/>
              </a:solidFill>
            </a:rPr>
            <a:t>500 ug/ml</a:t>
          </a:r>
        </a:p>
      </xdr:txBody>
    </xdr:sp>
    <xdr:clientData/>
  </xdr:twoCellAnchor>
  <xdr:twoCellAnchor>
    <xdr:from>
      <xdr:col>35</xdr:col>
      <xdr:colOff>550333</xdr:colOff>
      <xdr:row>24</xdr:row>
      <xdr:rowOff>42334</xdr:rowOff>
    </xdr:from>
    <xdr:to>
      <xdr:col>36</xdr:col>
      <xdr:colOff>112889</xdr:colOff>
      <xdr:row>25</xdr:row>
      <xdr:rowOff>225778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238DC25D-7202-B841-88B2-9F99189A23BF}"/>
            </a:ext>
          </a:extLst>
        </xdr:cNvPr>
        <xdr:cNvSpPr/>
      </xdr:nvSpPr>
      <xdr:spPr>
        <a:xfrm>
          <a:off x="30890633" y="6646334"/>
          <a:ext cx="388056" cy="424744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X</a:t>
          </a:r>
        </a:p>
      </xdr:txBody>
    </xdr:sp>
    <xdr:clientData/>
  </xdr:twoCellAnchor>
  <xdr:twoCellAnchor>
    <xdr:from>
      <xdr:col>34</xdr:col>
      <xdr:colOff>428978</xdr:colOff>
      <xdr:row>25</xdr:row>
      <xdr:rowOff>11288</xdr:rowOff>
    </xdr:from>
    <xdr:to>
      <xdr:col>35</xdr:col>
      <xdr:colOff>550333</xdr:colOff>
      <xdr:row>25</xdr:row>
      <xdr:rowOff>14112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34E2E29C-7A0F-F34F-B3C2-5BBA620E0978}"/>
            </a:ext>
          </a:extLst>
        </xdr:cNvPr>
        <xdr:cNvCxnSpPr>
          <a:stCxn id="35" idx="2"/>
          <a:endCxn id="37" idx="2"/>
        </xdr:cNvCxnSpPr>
      </xdr:nvCxnSpPr>
      <xdr:spPr>
        <a:xfrm>
          <a:off x="29943778" y="6856588"/>
          <a:ext cx="946855" cy="28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739423</xdr:colOff>
      <xdr:row>22</xdr:row>
      <xdr:rowOff>127000</xdr:rowOff>
    </xdr:from>
    <xdr:to>
      <xdr:col>35</xdr:col>
      <xdr:colOff>747889</xdr:colOff>
      <xdr:row>24</xdr:row>
      <xdr:rowOff>42334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0E4A19A-DEAA-D44B-900B-A28BAED5E55B}"/>
            </a:ext>
          </a:extLst>
        </xdr:cNvPr>
        <xdr:cNvCxnSpPr>
          <a:stCxn id="36" idx="2"/>
          <a:endCxn id="37" idx="0"/>
        </xdr:cNvCxnSpPr>
      </xdr:nvCxnSpPr>
      <xdr:spPr>
        <a:xfrm>
          <a:off x="31079723" y="6311900"/>
          <a:ext cx="8466" cy="3344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33</xdr:col>
      <xdr:colOff>671689</xdr:colOff>
      <xdr:row>24</xdr:row>
      <xdr:rowOff>234245</xdr:rowOff>
    </xdr:from>
    <xdr:ext cx="1087092" cy="3243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DCD2976-C0A2-7747-B515-DB2352D9B7A0}"/>
                </a:ext>
              </a:extLst>
            </xdr:cNvPr>
            <xdr:cNvSpPr txBox="1"/>
          </xdr:nvSpPr>
          <xdr:spPr>
            <a:xfrm>
              <a:off x="29360989" y="6838245"/>
              <a:ext cx="1087092" cy="324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̇"/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𝑄</m:t>
                      </m:r>
                    </m:e>
                  </m:acc>
                </m:oMath>
              </a14:m>
              <a:r>
                <a:rPr lang="en-US" sz="1400"/>
                <a:t> = 32 mL/h</a:t>
              </a:r>
            </a:p>
          </xdr:txBody>
        </xdr:sp>
      </mc:Choice>
      <mc:Fallback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DCD2976-C0A2-7747-B515-DB2352D9B7A0}"/>
                </a:ext>
              </a:extLst>
            </xdr:cNvPr>
            <xdr:cNvSpPr txBox="1"/>
          </xdr:nvSpPr>
          <xdr:spPr>
            <a:xfrm>
              <a:off x="29360989" y="6838245"/>
              <a:ext cx="1087092" cy="324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𝑄 ̇</a:t>
              </a:r>
              <a:r>
                <a:rPr lang="en-US" sz="1400"/>
                <a:t> = 32 mL/h</a:t>
              </a:r>
            </a:p>
          </xdr:txBody>
        </xdr:sp>
      </mc:Fallback>
    </mc:AlternateContent>
    <xdr:clientData/>
  </xdr:oneCellAnchor>
  <xdr:oneCellAnchor>
    <xdr:from>
      <xdr:col>36</xdr:col>
      <xdr:colOff>231423</xdr:colOff>
      <xdr:row>23</xdr:row>
      <xdr:rowOff>104424</xdr:rowOff>
    </xdr:from>
    <xdr:ext cx="1764907" cy="3286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716C2155-C8D8-C04D-A811-F0D61222282F}"/>
                </a:ext>
              </a:extLst>
            </xdr:cNvPr>
            <xdr:cNvSpPr txBox="1"/>
          </xdr:nvSpPr>
          <xdr:spPr>
            <a:xfrm>
              <a:off x="31397223" y="6492524"/>
              <a:ext cx="1764907" cy="328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̇"/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𝑄𝑑𝑟𝑢𝑔</m:t>
                      </m:r>
                    </m:e>
                  </m:acc>
                </m:oMath>
              </a14:m>
              <a:r>
                <a:rPr lang="en-US" sz="1400"/>
                <a:t> = 16,000 ug/h</a:t>
              </a:r>
            </a:p>
          </xdr:txBody>
        </xdr:sp>
      </mc:Choice>
      <mc:Fallback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716C2155-C8D8-C04D-A811-F0D61222282F}"/>
                </a:ext>
              </a:extLst>
            </xdr:cNvPr>
            <xdr:cNvSpPr txBox="1"/>
          </xdr:nvSpPr>
          <xdr:spPr>
            <a:xfrm>
              <a:off x="31397223" y="6492524"/>
              <a:ext cx="1764907" cy="328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</a:rPr>
                <a:t>𝑄𝑑𝑟𝑢𝑔) ̇</a:t>
              </a:r>
              <a:r>
                <a:rPr lang="en-US" sz="1400"/>
                <a:t> = 16,000 ug/h</a:t>
              </a:r>
            </a:p>
          </xdr:txBody>
        </xdr:sp>
      </mc:Fallback>
    </mc:AlternateContent>
    <xdr:clientData/>
  </xdr:oneCellAnchor>
  <xdr:twoCellAnchor>
    <xdr:from>
      <xdr:col>38</xdr:col>
      <xdr:colOff>380999</xdr:colOff>
      <xdr:row>35</xdr:row>
      <xdr:rowOff>0</xdr:rowOff>
    </xdr:from>
    <xdr:to>
      <xdr:col>40</xdr:col>
      <xdr:colOff>126999</xdr:colOff>
      <xdr:row>39</xdr:row>
      <xdr:rowOff>112888</xdr:rowOff>
    </xdr:to>
    <xdr:sp macro="" textlink="">
      <xdr:nvSpPr>
        <xdr:cNvPr id="42" name="Rounded Rectangle 41">
          <a:extLst>
            <a:ext uri="{FF2B5EF4-FFF2-40B4-BE49-F238E27FC236}">
              <a16:creationId xmlns:a16="http://schemas.microsoft.com/office/drawing/2014/main" id="{1A7D04DF-ECAE-4F47-B34B-E23691A97DE0}"/>
            </a:ext>
          </a:extLst>
        </xdr:cNvPr>
        <xdr:cNvSpPr/>
      </xdr:nvSpPr>
      <xdr:spPr>
        <a:xfrm>
          <a:off x="33197799" y="8978900"/>
          <a:ext cx="1397000" cy="938388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Clevidipine</a:t>
          </a:r>
        </a:p>
        <a:p>
          <a:pPr algn="l"/>
          <a:r>
            <a:rPr lang="en-US" sz="1400">
              <a:solidFill>
                <a:schemeClr val="tx1"/>
              </a:solidFill>
            </a:rPr>
            <a:t>456.32 g/mol</a:t>
          </a:r>
        </a:p>
        <a:p>
          <a:pPr algn="l"/>
          <a:r>
            <a:rPr lang="en-US" sz="1400">
              <a:solidFill>
                <a:schemeClr val="tx1"/>
              </a:solidFill>
            </a:rPr>
            <a:t>0.456</a:t>
          </a:r>
          <a:r>
            <a:rPr lang="en-US" sz="1400" baseline="0">
              <a:solidFill>
                <a:schemeClr val="tx1"/>
              </a:solidFill>
            </a:rPr>
            <a:t> ug/nmol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691444</xdr:colOff>
      <xdr:row>27</xdr:row>
      <xdr:rowOff>70556</xdr:rowOff>
    </xdr:from>
    <xdr:to>
      <xdr:col>37</xdr:col>
      <xdr:colOff>352777</xdr:colOff>
      <xdr:row>29</xdr:row>
      <xdr:rowOff>183446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7F4F334D-5E54-1842-9C68-BDDB6BD5B78E}"/>
                </a:ext>
              </a:extLst>
            </xdr:cNvPr>
            <xdr:cNvSpPr txBox="1"/>
          </xdr:nvSpPr>
          <xdr:spPr>
            <a:xfrm>
              <a:off x="31857244" y="7398456"/>
              <a:ext cx="486833" cy="51929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÷</m:t>
                    </m:r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7F4F334D-5E54-1842-9C68-BDDB6BD5B78E}"/>
                </a:ext>
              </a:extLst>
            </xdr:cNvPr>
            <xdr:cNvSpPr txBox="1"/>
          </xdr:nvSpPr>
          <xdr:spPr>
            <a:xfrm>
              <a:off x="31857244" y="7398456"/>
              <a:ext cx="486833" cy="51929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÷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30</xdr:col>
      <xdr:colOff>310445</xdr:colOff>
      <xdr:row>29</xdr:row>
      <xdr:rowOff>183446</xdr:rowOff>
    </xdr:from>
    <xdr:to>
      <xdr:col>37</xdr:col>
      <xdr:colOff>105833</xdr:colOff>
      <xdr:row>32</xdr:row>
      <xdr:rowOff>112888</xdr:rowOff>
    </xdr:to>
    <xdr:cxnSp macro="">
      <xdr:nvCxnSpPr>
        <xdr:cNvPr id="44" name="Elbow Connector 43">
          <a:extLst>
            <a:ext uri="{FF2B5EF4-FFF2-40B4-BE49-F238E27FC236}">
              <a16:creationId xmlns:a16="http://schemas.microsoft.com/office/drawing/2014/main" id="{8420B652-F11D-8445-B73A-1571122BDD5C}"/>
            </a:ext>
          </a:extLst>
        </xdr:cNvPr>
        <xdr:cNvCxnSpPr>
          <a:stCxn id="15" idx="6"/>
          <a:endCxn id="43" idx="2"/>
        </xdr:cNvCxnSpPr>
      </xdr:nvCxnSpPr>
      <xdr:spPr>
        <a:xfrm flipV="1">
          <a:off x="26523245" y="7917746"/>
          <a:ext cx="5573888" cy="56444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112889</xdr:colOff>
      <xdr:row>25</xdr:row>
      <xdr:rowOff>14112</xdr:rowOff>
    </xdr:from>
    <xdr:to>
      <xdr:col>37</xdr:col>
      <xdr:colOff>105833</xdr:colOff>
      <xdr:row>27</xdr:row>
      <xdr:rowOff>70556</xdr:rowOff>
    </xdr:to>
    <xdr:cxnSp macro="">
      <xdr:nvCxnSpPr>
        <xdr:cNvPr id="45" name="Elbow Connector 44">
          <a:extLst>
            <a:ext uri="{FF2B5EF4-FFF2-40B4-BE49-F238E27FC236}">
              <a16:creationId xmlns:a16="http://schemas.microsoft.com/office/drawing/2014/main" id="{0220B137-DD17-A14F-AF2F-4F5AB9219535}"/>
            </a:ext>
          </a:extLst>
        </xdr:cNvPr>
        <xdr:cNvCxnSpPr>
          <a:stCxn id="37" idx="6"/>
          <a:endCxn id="43" idx="0"/>
        </xdr:cNvCxnSpPr>
      </xdr:nvCxnSpPr>
      <xdr:spPr>
        <a:xfrm>
          <a:off x="31278689" y="6859412"/>
          <a:ext cx="818444" cy="53904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37</xdr:col>
      <xdr:colOff>352777</xdr:colOff>
      <xdr:row>27</xdr:row>
      <xdr:rowOff>14111</xdr:rowOff>
    </xdr:from>
    <xdr:ext cx="1446293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700DC1E1-47F6-5A41-9CD7-9ECBD67F7C26}"/>
                </a:ext>
              </a:extLst>
            </xdr:cNvPr>
            <xdr:cNvSpPr txBox="1"/>
          </xdr:nvSpPr>
          <xdr:spPr>
            <a:xfrm>
              <a:off x="32344077" y="7342011"/>
              <a:ext cx="144629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𝐶𝑝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=29.2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𝑢𝑔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𝐿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700DC1E1-47F6-5A41-9CD7-9ECBD67F7C26}"/>
                </a:ext>
              </a:extLst>
            </xdr:cNvPr>
            <xdr:cNvSpPr txBox="1"/>
          </xdr:nvSpPr>
          <xdr:spPr>
            <a:xfrm>
              <a:off x="32344077" y="7342011"/>
              <a:ext cx="144629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𝐶𝑝=29.2 𝑢𝑔/𝐿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39</xdr:col>
      <xdr:colOff>0</xdr:colOff>
      <xdr:row>29</xdr:row>
      <xdr:rowOff>141111</xdr:rowOff>
    </xdr:from>
    <xdr:to>
      <xdr:col>39</xdr:col>
      <xdr:colOff>493889</xdr:colOff>
      <xdr:row>32</xdr:row>
      <xdr:rowOff>28223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8D762535-DC68-B640-9392-8C5A8BCBFA79}"/>
                </a:ext>
              </a:extLst>
            </xdr:cNvPr>
            <xdr:cNvSpPr txBox="1"/>
          </xdr:nvSpPr>
          <xdr:spPr>
            <a:xfrm>
              <a:off x="33642300" y="7875411"/>
              <a:ext cx="493889" cy="5221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÷</m:t>
                    </m:r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8D762535-DC68-B640-9392-8C5A8BCBFA79}"/>
                </a:ext>
              </a:extLst>
            </xdr:cNvPr>
            <xdr:cNvSpPr txBox="1"/>
          </xdr:nvSpPr>
          <xdr:spPr>
            <a:xfrm>
              <a:off x="33642300" y="7875411"/>
              <a:ext cx="493889" cy="52211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÷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37</xdr:col>
      <xdr:colOff>366889</xdr:colOff>
      <xdr:row>28</xdr:row>
      <xdr:rowOff>141111</xdr:rowOff>
    </xdr:from>
    <xdr:to>
      <xdr:col>39</xdr:col>
      <xdr:colOff>246945</xdr:colOff>
      <xdr:row>29</xdr:row>
      <xdr:rowOff>141111</xdr:rowOff>
    </xdr:to>
    <xdr:cxnSp macro="">
      <xdr:nvCxnSpPr>
        <xdr:cNvPr id="48" name="Elbow Connector 47">
          <a:extLst>
            <a:ext uri="{FF2B5EF4-FFF2-40B4-BE49-F238E27FC236}">
              <a16:creationId xmlns:a16="http://schemas.microsoft.com/office/drawing/2014/main" id="{CD3270FC-6FCB-5A4E-B6D6-2F730E2CE3A0}"/>
            </a:ext>
          </a:extLst>
        </xdr:cNvPr>
        <xdr:cNvCxnSpPr>
          <a:endCxn id="47" idx="0"/>
        </xdr:cNvCxnSpPr>
      </xdr:nvCxnSpPr>
      <xdr:spPr>
        <a:xfrm>
          <a:off x="32358189" y="7672211"/>
          <a:ext cx="1531056" cy="2032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246945</xdr:colOff>
      <xdr:row>32</xdr:row>
      <xdr:rowOff>28223</xdr:rowOff>
    </xdr:from>
    <xdr:to>
      <xdr:col>39</xdr:col>
      <xdr:colOff>253999</xdr:colOff>
      <xdr:row>35</xdr:row>
      <xdr:rowOff>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9437A558-C65A-C449-AF1E-CED4F8016351}"/>
            </a:ext>
          </a:extLst>
        </xdr:cNvPr>
        <xdr:cNvCxnSpPr>
          <a:stCxn id="42" idx="0"/>
          <a:endCxn id="47" idx="2"/>
        </xdr:cNvCxnSpPr>
      </xdr:nvCxnSpPr>
      <xdr:spPr>
        <a:xfrm flipH="1" flipV="1">
          <a:off x="33889245" y="8397523"/>
          <a:ext cx="7054" cy="5813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493889</xdr:colOff>
      <xdr:row>30</xdr:row>
      <xdr:rowOff>169334</xdr:rowOff>
    </xdr:from>
    <xdr:to>
      <xdr:col>41</xdr:col>
      <xdr:colOff>493889</xdr:colOff>
      <xdr:row>30</xdr:row>
      <xdr:rowOff>183444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BD443C86-CD62-6045-B6A8-038137E325D7}"/>
            </a:ext>
          </a:extLst>
        </xdr:cNvPr>
        <xdr:cNvCxnSpPr>
          <a:stCxn id="47" idx="3"/>
        </xdr:cNvCxnSpPr>
      </xdr:nvCxnSpPr>
      <xdr:spPr>
        <a:xfrm>
          <a:off x="34136189" y="8132234"/>
          <a:ext cx="1651000" cy="141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39</xdr:col>
      <xdr:colOff>550333</xdr:colOff>
      <xdr:row>29</xdr:row>
      <xdr:rowOff>70556</xdr:rowOff>
    </xdr:from>
    <xdr:ext cx="2025876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861E5461-A485-7E46-85B5-72FA411CC8DD}"/>
                </a:ext>
              </a:extLst>
            </xdr:cNvPr>
            <xdr:cNvSpPr txBox="1"/>
          </xdr:nvSpPr>
          <xdr:spPr>
            <a:xfrm>
              <a:off x="34192633" y="7804856"/>
              <a:ext cx="202587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</a:rPr>
                    <m:t>𝐶𝑝</m:t>
                  </m:r>
                  <m:r>
                    <a:rPr lang="en-US" sz="1400" b="0" i="1">
                      <a:latin typeface="Cambria Math" panose="02040503050406030204" pitchFamily="18" charset="0"/>
                    </a:rPr>
                    <m:t>=64  </m:t>
                  </m:r>
                  <m:r>
                    <a:rPr lang="en-US" sz="1400" b="0" i="1">
                      <a:latin typeface="Cambria Math" panose="02040503050406030204" pitchFamily="18" charset="0"/>
                    </a:rPr>
                    <m:t>𝑛𝑚𝑜𝑙</m:t>
                  </m:r>
                  <m:r>
                    <a:rPr lang="en-US" sz="1400" b="0" i="1">
                      <a:latin typeface="Cambria Math" panose="02040503050406030204" pitchFamily="18" charset="0"/>
                    </a:rPr>
                    <m:t>/</m:t>
                  </m:r>
                  <m:r>
                    <a:rPr lang="en-US" sz="1400" b="0" i="1">
                      <a:latin typeface="Cambria Math" panose="02040503050406030204" pitchFamily="18" charset="0"/>
                    </a:rPr>
                    <m:t>𝐿</m:t>
                  </m:r>
                </m:oMath>
              </a14:m>
              <a:r>
                <a:rPr lang="en-US" sz="1400"/>
                <a:t>plasma</a:t>
              </a:r>
            </a:p>
          </xdr:txBody>
        </xdr:sp>
      </mc:Choice>
      <mc:Fallback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861E5461-A485-7E46-85B5-72FA411CC8DD}"/>
                </a:ext>
              </a:extLst>
            </xdr:cNvPr>
            <xdr:cNvSpPr txBox="1"/>
          </xdr:nvSpPr>
          <xdr:spPr>
            <a:xfrm>
              <a:off x="34192633" y="7804856"/>
              <a:ext cx="202587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𝐶𝑝=64  𝑛𝑚𝑜𝑙/𝐿</a:t>
              </a:r>
              <a:r>
                <a:rPr lang="en-US" sz="1400"/>
                <a:t>plasma</a:t>
              </a:r>
            </a:p>
          </xdr:txBody>
        </xdr:sp>
      </mc:Fallback>
    </mc:AlternateContent>
    <xdr:clientData/>
  </xdr:oneCellAnchor>
  <xdr:twoCellAnchor>
    <xdr:from>
      <xdr:col>28</xdr:col>
      <xdr:colOff>726722</xdr:colOff>
      <xdr:row>12</xdr:row>
      <xdr:rowOff>17599</xdr:rowOff>
    </xdr:from>
    <xdr:to>
      <xdr:col>29</xdr:col>
      <xdr:colOff>126999</xdr:colOff>
      <xdr:row>29</xdr:row>
      <xdr:rowOff>98779</xdr:rowOff>
    </xdr:to>
    <xdr:cxnSp macro="">
      <xdr:nvCxnSpPr>
        <xdr:cNvPr id="52" name="Elbow Connector 51">
          <a:extLst>
            <a:ext uri="{FF2B5EF4-FFF2-40B4-BE49-F238E27FC236}">
              <a16:creationId xmlns:a16="http://schemas.microsoft.com/office/drawing/2014/main" id="{F19BE84C-E0FF-954C-A595-06C12DE39DAB}"/>
            </a:ext>
          </a:extLst>
        </xdr:cNvPr>
        <xdr:cNvCxnSpPr>
          <a:stCxn id="18" idx="0"/>
          <a:endCxn id="12" idx="1"/>
        </xdr:cNvCxnSpPr>
      </xdr:nvCxnSpPr>
      <xdr:spPr>
        <a:xfrm rot="5400000" flipH="1" flipV="1">
          <a:off x="23538371" y="5857150"/>
          <a:ext cx="3726080" cy="22577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39</xdr:col>
      <xdr:colOff>14111</xdr:colOff>
      <xdr:row>6</xdr:row>
      <xdr:rowOff>102831</xdr:rowOff>
    </xdr:from>
    <xdr:to>
      <xdr:col>44</xdr:col>
      <xdr:colOff>335844</xdr:colOff>
      <xdr:row>21</xdr:row>
      <xdr:rowOff>131505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1C0DAF56-6765-1C4E-8F36-6EC20EB59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56411" y="2503131"/>
          <a:ext cx="4449233" cy="3615780"/>
        </a:xfrm>
        <a:prstGeom prst="rect">
          <a:avLst/>
        </a:prstGeom>
      </xdr:spPr>
    </xdr:pic>
    <xdr:clientData/>
  </xdr:twoCellAnchor>
  <xdr:twoCellAnchor>
    <xdr:from>
      <xdr:col>33</xdr:col>
      <xdr:colOff>431286</xdr:colOff>
      <xdr:row>10</xdr:row>
      <xdr:rowOff>98778</xdr:rowOff>
    </xdr:from>
    <xdr:to>
      <xdr:col>39</xdr:col>
      <xdr:colOff>169333</xdr:colOff>
      <xdr:row>24</xdr:row>
      <xdr:rowOff>169333</xdr:rowOff>
    </xdr:to>
    <xdr:sp macro="" textlink="">
      <xdr:nvSpPr>
        <xdr:cNvPr id="54" name="Freeform 53">
          <a:extLst>
            <a:ext uri="{FF2B5EF4-FFF2-40B4-BE49-F238E27FC236}">
              <a16:creationId xmlns:a16="http://schemas.microsoft.com/office/drawing/2014/main" id="{36AF943D-6877-8049-B37C-8D722900544C}"/>
            </a:ext>
          </a:extLst>
        </xdr:cNvPr>
        <xdr:cNvSpPr/>
      </xdr:nvSpPr>
      <xdr:spPr>
        <a:xfrm>
          <a:off x="29120586" y="3565878"/>
          <a:ext cx="4691047" cy="3207455"/>
        </a:xfrm>
        <a:custGeom>
          <a:avLst/>
          <a:gdLst>
            <a:gd name="connsiteX0" fmla="*/ 485936 w 4733380"/>
            <a:gd name="connsiteY0" fmla="*/ 3146777 h 3146777"/>
            <a:gd name="connsiteX1" fmla="*/ 34380 w 4733380"/>
            <a:gd name="connsiteY1" fmla="*/ 2243666 h 3146777"/>
            <a:gd name="connsiteX2" fmla="*/ 1304380 w 4733380"/>
            <a:gd name="connsiteY2" fmla="*/ 1467555 h 3146777"/>
            <a:gd name="connsiteX3" fmla="*/ 4733380 w 4733380"/>
            <a:gd name="connsiteY3" fmla="*/ 0 h 31467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733380" h="3146777">
              <a:moveTo>
                <a:pt x="485936" y="3146777"/>
              </a:moveTo>
              <a:cubicBezTo>
                <a:pt x="191954" y="2835156"/>
                <a:pt x="-102027" y="2523536"/>
                <a:pt x="34380" y="2243666"/>
              </a:cubicBezTo>
              <a:cubicBezTo>
                <a:pt x="170787" y="1963796"/>
                <a:pt x="521213" y="1841499"/>
                <a:pt x="1304380" y="1467555"/>
              </a:cubicBezTo>
              <a:cubicBezTo>
                <a:pt x="2087547" y="1093611"/>
                <a:pt x="3410463" y="546805"/>
                <a:pt x="4733380" y="0"/>
              </a:cubicBezTo>
            </a:path>
          </a:pathLst>
        </a:custGeom>
        <a:noFill/>
        <a:ln w="9525">
          <a:prstDash val="dash"/>
          <a:headEnd type="triangle" w="lg" len="lg"/>
          <a:tailEnd type="triangle" w="lg" len="lg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564445</xdr:colOff>
      <xdr:row>10</xdr:row>
      <xdr:rowOff>70555</xdr:rowOff>
    </xdr:from>
    <xdr:to>
      <xdr:col>45</xdr:col>
      <xdr:colOff>183541</xdr:colOff>
      <xdr:row>29</xdr:row>
      <xdr:rowOff>28222</xdr:rowOff>
    </xdr:to>
    <xdr:sp macro="" textlink="">
      <xdr:nvSpPr>
        <xdr:cNvPr id="55" name="Freeform 54">
          <a:extLst>
            <a:ext uri="{FF2B5EF4-FFF2-40B4-BE49-F238E27FC236}">
              <a16:creationId xmlns:a16="http://schemas.microsoft.com/office/drawing/2014/main" id="{7458A269-9361-F84D-B374-FF0EF5E8241C}"/>
            </a:ext>
          </a:extLst>
        </xdr:cNvPr>
        <xdr:cNvSpPr/>
      </xdr:nvSpPr>
      <xdr:spPr>
        <a:xfrm>
          <a:off x="35032245" y="3537655"/>
          <a:ext cx="3746596" cy="4224867"/>
        </a:xfrm>
        <a:custGeom>
          <a:avLst/>
          <a:gdLst>
            <a:gd name="connsiteX0" fmla="*/ 0 w 3781874"/>
            <a:gd name="connsiteY0" fmla="*/ 4148667 h 4148667"/>
            <a:gd name="connsiteX1" fmla="*/ 2779889 w 3781874"/>
            <a:gd name="connsiteY1" fmla="*/ 3386667 h 4148667"/>
            <a:gd name="connsiteX2" fmla="*/ 3781778 w 3781874"/>
            <a:gd name="connsiteY2" fmla="*/ 1382889 h 4148667"/>
            <a:gd name="connsiteX3" fmla="*/ 2737555 w 3781874"/>
            <a:gd name="connsiteY3" fmla="*/ 0 h 414866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781874" h="4148667">
              <a:moveTo>
                <a:pt x="0" y="4148667"/>
              </a:moveTo>
              <a:cubicBezTo>
                <a:pt x="1074796" y="3998148"/>
                <a:pt x="2149593" y="3847630"/>
                <a:pt x="2779889" y="3386667"/>
              </a:cubicBezTo>
              <a:cubicBezTo>
                <a:pt x="3410185" y="2925704"/>
                <a:pt x="3788834" y="1947333"/>
                <a:pt x="3781778" y="1382889"/>
              </a:cubicBezTo>
              <a:cubicBezTo>
                <a:pt x="3774722" y="818445"/>
                <a:pt x="3256138" y="409222"/>
                <a:pt x="2737555" y="0"/>
              </a:cubicBezTo>
            </a:path>
          </a:pathLst>
        </a:custGeom>
        <a:noFill/>
        <a:ln w="6350">
          <a:prstDash val="dash"/>
          <a:headEnd type="triangle" w="lg" len="lg"/>
          <a:tailEnd type="triangle" w="lg" len="lg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28</xdr:col>
      <xdr:colOff>637822</xdr:colOff>
      <xdr:row>42</xdr:row>
      <xdr:rowOff>150989</xdr:rowOff>
    </xdr:from>
    <xdr:ext cx="16375765" cy="1188146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6BAE2D5F-1BDF-B540-BAA9-AED65983EE98}"/>
            </a:ext>
          </a:extLst>
        </xdr:cNvPr>
        <xdr:cNvSpPr txBox="1"/>
      </xdr:nvSpPr>
      <xdr:spPr>
        <a:xfrm>
          <a:off x="25199622" y="10577689"/>
          <a:ext cx="16375765" cy="1188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Since the 1-compartment</a:t>
          </a:r>
          <a:r>
            <a:rPr lang="en-US" sz="1400" baseline="0"/>
            <a:t> PK model estimates a central compartment (blood plasma) volume of drug in steady state we wanted to plot set  flow rate on Left axis and a 'theoretical' plasma concentration  Cp on the Right axis</a:t>
          </a:r>
          <a:br>
            <a:rPr lang="en-US" sz="1400" baseline="0"/>
          </a:br>
          <a:r>
            <a:rPr lang="en-US" sz="1400" baseline="0"/>
            <a:t>which describes the 'simulated' compartment concentration.</a:t>
          </a:r>
        </a:p>
        <a:p>
          <a:r>
            <a:rPr lang="en-US" sz="1400" baseline="0"/>
            <a:t>Our highest Clevidipine flow was 32 ml/h </a:t>
          </a:r>
        </a:p>
        <a:p>
          <a:r>
            <a:rPr lang="en-US" sz="1400" baseline="0"/>
            <a:t>We 'tuned' our choice of CL from measured Ericsson studies to create a plasma concentration of 64 nmol/L for a flow rate of 32 ml/h. This was strictly for numerical simplicity and ease of interpretation.</a:t>
          </a:r>
          <a:br>
            <a:rPr lang="en-US" sz="1400" baseline="0"/>
          </a:br>
          <a:r>
            <a:rPr lang="en-US" sz="1400" baseline="0"/>
            <a:t>We also 'tuned' a Vd value in range of Eriscsson's studies which produced a one-compartment half life of 1 minute corresponding to the computational model half-life used to filter the raw flow data.</a:t>
          </a:r>
          <a:endParaRPr lang="en-US" sz="1400"/>
        </a:p>
      </xdr:txBody>
    </xdr:sp>
    <xdr:clientData/>
  </xdr:oneCellAnchor>
  <xdr:twoCellAnchor editAs="oneCell">
    <xdr:from>
      <xdr:col>34</xdr:col>
      <xdr:colOff>583628</xdr:colOff>
      <xdr:row>0</xdr:row>
      <xdr:rowOff>169333</xdr:rowOff>
    </xdr:from>
    <xdr:to>
      <xdr:col>39</xdr:col>
      <xdr:colOff>194732</xdr:colOff>
      <xdr:row>4</xdr:row>
      <xdr:rowOff>259367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BF04A3FB-AB1F-6B41-A98B-8406C530A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8428" y="169333"/>
          <a:ext cx="3738604" cy="1817234"/>
        </a:xfrm>
        <a:prstGeom prst="rect">
          <a:avLst/>
        </a:prstGeom>
      </xdr:spPr>
    </xdr:pic>
    <xdr:clientData/>
  </xdr:twoCellAnchor>
  <xdr:oneCellAnchor>
    <xdr:from>
      <xdr:col>39</xdr:col>
      <xdr:colOff>212089</xdr:colOff>
      <xdr:row>25</xdr:row>
      <xdr:rowOff>236618</xdr:rowOff>
    </xdr:from>
    <xdr:ext cx="1457707" cy="4033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2BCCB787-7229-7A4E-BE44-9A95050530C4}"/>
                </a:ext>
              </a:extLst>
            </xdr:cNvPr>
            <xdr:cNvSpPr txBox="1"/>
          </xdr:nvSpPr>
          <xdr:spPr>
            <a:xfrm>
              <a:off x="33854389" y="7081918"/>
              <a:ext cx="1457707" cy="403380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𝑠𝑠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𝐷𝑜𝑠𝑒𝑅𝑎𝑡𝑒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𝐶𝑙𝑒𝑎𝑟𝑎𝑛𝑐𝑒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2BCCB787-7229-7A4E-BE44-9A95050530C4}"/>
                </a:ext>
              </a:extLst>
            </xdr:cNvPr>
            <xdr:cNvSpPr txBox="1"/>
          </xdr:nvSpPr>
          <xdr:spPr>
            <a:xfrm>
              <a:off x="33854389" y="7081918"/>
              <a:ext cx="1457707" cy="403380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𝐶_(𝑝_𝑠𝑠)=𝐷𝑜𝑠𝑒𝑅𝑎𝑡𝑒/𝐶𝑙𝑒𝑎𝑟𝑎𝑛𝑐𝑒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33</xdr:col>
      <xdr:colOff>685800</xdr:colOff>
      <xdr:row>30</xdr:row>
      <xdr:rowOff>50800</xdr:rowOff>
    </xdr:from>
    <xdr:ext cx="1372555" cy="4090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1CAB315B-BDDD-B646-8AB7-D64371A93596}"/>
                </a:ext>
              </a:extLst>
            </xdr:cNvPr>
            <xdr:cNvSpPr txBox="1"/>
          </xdr:nvSpPr>
          <xdr:spPr>
            <a:xfrm>
              <a:off x="29375100" y="8013700"/>
              <a:ext cx="1372555" cy="409086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f>
                          <m:fPr>
                            <m:type m:val="skw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𝑙𝑛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𝐶𝑙𝑒𝑎𝑟𝑎𝑛𝑐𝑒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1CAB315B-BDDD-B646-8AB7-D64371A93596}"/>
                </a:ext>
              </a:extLst>
            </xdr:cNvPr>
            <xdr:cNvSpPr txBox="1"/>
          </xdr:nvSpPr>
          <xdr:spPr>
            <a:xfrm>
              <a:off x="29375100" y="8013700"/>
              <a:ext cx="1372555" cy="409086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𝑡_(1⁄2)=(𝑉_𝐷  𝑙𝑛2)/𝐶𝑙𝑒𝑎𝑟𝑎𝑛𝑐𝑒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26</xdr:col>
      <xdr:colOff>46805</xdr:colOff>
      <xdr:row>21</xdr:row>
      <xdr:rowOff>95369</xdr:rowOff>
    </xdr:from>
    <xdr:ext cx="2349041" cy="6898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9041F0AA-72A6-844C-8C0C-A75FB0A2FF84}"/>
                </a:ext>
              </a:extLst>
            </xdr:cNvPr>
            <xdr:cNvSpPr txBox="1"/>
          </xdr:nvSpPr>
          <xdr:spPr>
            <a:xfrm>
              <a:off x="22957605" y="6064369"/>
              <a:ext cx="2349041" cy="689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𝑖𝑠𝑡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1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1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𝑫</m:t>
                            </m:r>
                            <m:d>
                              <m:dPr>
                                <m:ctrlPr>
                                  <a:rPr lang="en-US" sz="1200" b="1" i="1">
                                    <a:solidFill>
                                      <a:schemeClr val="accent6">
                                        <a:lumMod val="7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200" b="1" i="1">
                                    <a:solidFill>
                                      <a:schemeClr val="accent6">
                                        <a:lumMod val="7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𝒐𝒔𝒆</m:t>
                                </m:r>
                              </m:e>
                            </m:d>
                          </m:e>
                          <m:sub>
                            <m:r>
                              <a:rPr lang="en-US" sz="1200" b="1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𝒄𝒍𝒆𝒗</m:t>
                            </m:r>
                          </m:sub>
                        </m:s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𝑛𝑚𝑜𝑙</m:t>
                            </m:r>
                          </m:num>
                          <m:den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𝑘𝑔</m:t>
                            </m:r>
                          </m:den>
                        </m:f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en-US" sz="12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𝑪</m:t>
                            </m:r>
                          </m:e>
                          <m:sub>
                            <m:r>
                              <a:rPr lang="en-US" sz="12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𝒑𝒍𝒂𝒔𝒎𝒂</m:t>
                            </m:r>
                          </m:sub>
                        </m:sSub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𝑛𝑚𝑜𝑙</m:t>
                            </m:r>
                          </m:num>
                          <m:den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𝑙𝑖𝑡𝑒𝑟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𝑝𝑙𝑎𝑠𝑚𝑎</m:t>
                            </m:r>
                          </m:den>
                        </m:f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9041F0AA-72A6-844C-8C0C-A75FB0A2FF84}"/>
                </a:ext>
              </a:extLst>
            </xdr:cNvPr>
            <xdr:cNvSpPr txBox="1"/>
          </xdr:nvSpPr>
          <xdr:spPr>
            <a:xfrm>
              <a:off x="22957605" y="6064369"/>
              <a:ext cx="2349041" cy="689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𝑉_(𝑑(𝑖𝑠𝑡))=</a:t>
              </a:r>
              <a:r>
                <a:rPr lang="en-US" sz="1200" i="0">
                  <a:latin typeface="Cambria Math" panose="02040503050406030204" pitchFamily="18" charset="0"/>
                </a:rPr>
                <a:t>(</a:t>
              </a:r>
              <a:r>
                <a:rPr lang="en-US" sz="1200" b="1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</a:rPr>
                <a:t>〖𝑫(𝒐𝒔𝒆)〗_𝒄𝒍𝒆𝒗</a:t>
              </a:r>
              <a:r>
                <a:rPr lang="en-US" sz="1200" b="0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1200" b="0" i="0">
                  <a:latin typeface="Cambria Math" panose="02040503050406030204" pitchFamily="18" charset="0"/>
                </a:rPr>
                <a:t>(𝑛𝑚𝑜𝑙/𝑘𝑔))/(</a:t>
              </a:r>
              <a:r>
                <a:rPr lang="en-US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𝑪_𝒑𝒍𝒂𝒔𝒎𝒂 (𝟎)</a:t>
              </a:r>
              <a:r>
                <a:rPr lang="en-US" sz="1200" b="0" i="0">
                  <a:latin typeface="Cambria Math" panose="02040503050406030204" pitchFamily="18" charset="0"/>
                </a:rPr>
                <a:t>(𝑛𝑚𝑜𝑙/(𝑙𝑖𝑡𝑒𝑟 𝑝𝑙𝑎𝑠𝑚𝑎)))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26</xdr:col>
      <xdr:colOff>569742</xdr:colOff>
      <xdr:row>44</xdr:row>
      <xdr:rowOff>153198</xdr:rowOff>
    </xdr:from>
    <xdr:ext cx="1126912" cy="2027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CCFC0373-8A6B-2C4C-8FC4-F556E56CE1E1}"/>
                </a:ext>
              </a:extLst>
            </xdr:cNvPr>
            <xdr:cNvSpPr txBox="1"/>
          </xdr:nvSpPr>
          <xdr:spPr>
            <a:xfrm>
              <a:off x="23480542" y="10986298"/>
              <a:ext cx="1126912" cy="2027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𝐶𝐿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𝑖𝑠𝑡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CCFC0373-8A6B-2C4C-8FC4-F556E56CE1E1}"/>
                </a:ext>
              </a:extLst>
            </xdr:cNvPr>
            <xdr:cNvSpPr txBox="1"/>
          </xdr:nvSpPr>
          <xdr:spPr>
            <a:xfrm>
              <a:off x="23480542" y="10986298"/>
              <a:ext cx="1126912" cy="2027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𝐶𝐿=𝑉_(𝑑(𝑖𝑠𝑡)) 〖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∙𝐾〗_</a:t>
              </a:r>
              <a:r>
                <a:rPr lang="en-US" sz="1200" b="0" i="0">
                  <a:latin typeface="Cambria Math" panose="02040503050406030204" pitchFamily="18" charset="0"/>
                </a:rPr>
                <a:t>𝑒𝑙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32</xdr:col>
      <xdr:colOff>4712</xdr:colOff>
      <xdr:row>16</xdr:row>
      <xdr:rowOff>51917</xdr:rowOff>
    </xdr:from>
    <xdr:ext cx="1252522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68A4B237-1345-5A43-8F37-2FD525DE307C}"/>
                </a:ext>
              </a:extLst>
            </xdr:cNvPr>
            <xdr:cNvSpPr txBox="1"/>
          </xdr:nvSpPr>
          <xdr:spPr>
            <a:xfrm>
              <a:off x="27868512" y="5004917"/>
              <a:ext cx="12525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𝒃𝒍𝒐𝒐𝒅</m:t>
                        </m:r>
                      </m:sub>
                    </m:sSub>
                    <m:r>
                      <a:rPr lang="en-US" sz="14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1" i="1">
                        <a:latin typeface="Cambria Math" panose="02040503050406030204" pitchFamily="18" charset="0"/>
                      </a:rPr>
                      <m:t>𝟓</m:t>
                    </m:r>
                    <m:r>
                      <a:rPr lang="en-US" sz="14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400" b="1" i="1">
                        <a:latin typeface="Cambria Math" panose="02040503050406030204" pitchFamily="18" charset="0"/>
                      </a:rPr>
                      <m:t>𝟏𝟏</m:t>
                    </m:r>
                    <m:r>
                      <a:rPr lang="en-US" sz="1400" b="1" i="1">
                        <a:latin typeface="Cambria Math" panose="02040503050406030204" pitchFamily="18" charset="0"/>
                      </a:rPr>
                      <m:t>𝑳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68A4B237-1345-5A43-8F37-2FD525DE307C}"/>
                </a:ext>
              </a:extLst>
            </xdr:cNvPr>
            <xdr:cNvSpPr txBox="1"/>
          </xdr:nvSpPr>
          <xdr:spPr>
            <a:xfrm>
              <a:off x="27868512" y="5004917"/>
              <a:ext cx="12525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>
                  <a:latin typeface="Cambria Math" panose="02040503050406030204" pitchFamily="18" charset="0"/>
                </a:rPr>
                <a:t>𝑽_𝒃𝒍𝒐𝒐𝒅=𝟓.𝟏𝟏𝑳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26</xdr:col>
      <xdr:colOff>110865</xdr:colOff>
      <xdr:row>11</xdr:row>
      <xdr:rowOff>246412</xdr:rowOff>
    </xdr:from>
    <xdr:ext cx="2148345" cy="78124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BABC0EC6-29BB-1E4E-8965-57C813937DBF}"/>
            </a:ext>
          </a:extLst>
        </xdr:cNvPr>
        <xdr:cNvSpPr txBox="1"/>
      </xdr:nvSpPr>
      <xdr:spPr>
        <a:xfrm>
          <a:off x="23021665" y="3929412"/>
          <a:ext cx="2148345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Ericsson</a:t>
          </a:r>
          <a:r>
            <a:rPr lang="en-US" sz="1100" baseline="0"/>
            <a:t> experimental Clevidipine</a:t>
          </a:r>
          <a:br>
            <a:rPr lang="en-US" sz="1100" baseline="0"/>
          </a:br>
          <a:r>
            <a:rPr lang="en-US" sz="1100" baseline="0"/>
            <a:t>values computed from</a:t>
          </a:r>
        </a:p>
        <a:p>
          <a:r>
            <a:rPr lang="en-US" sz="1100" baseline="0"/>
            <a:t>Bolus Dose and measured plasma</a:t>
          </a:r>
        </a:p>
        <a:p>
          <a:r>
            <a:rPr lang="en-US" sz="1100" baseline="0"/>
            <a:t>concentrations.</a:t>
          </a:r>
        </a:p>
      </xdr:txBody>
    </xdr:sp>
    <xdr:clientData/>
  </xdr:oneCellAnchor>
  <xdr:oneCellAnchor>
    <xdr:from>
      <xdr:col>26</xdr:col>
      <xdr:colOff>685800</xdr:colOff>
      <xdr:row>13</xdr:row>
      <xdr:rowOff>215900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FC33FD0A-141A-E843-ADE9-2B26F6C7F3D0}"/>
            </a:ext>
          </a:extLst>
        </xdr:cNvPr>
        <xdr:cNvSpPr txBox="1"/>
      </xdr:nvSpPr>
      <xdr:spPr>
        <a:xfrm>
          <a:off x="23596600" y="450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31</xdr:col>
      <xdr:colOff>609600</xdr:colOff>
      <xdr:row>20</xdr:row>
      <xdr:rowOff>0</xdr:rowOff>
    </xdr:from>
    <xdr:ext cx="1358257" cy="78124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48D257A6-A2A8-514C-9A1E-02D5903F400F}"/>
            </a:ext>
          </a:extLst>
        </xdr:cNvPr>
        <xdr:cNvSpPr txBox="1"/>
      </xdr:nvSpPr>
      <xdr:spPr>
        <a:xfrm>
          <a:off x="27647900" y="5765800"/>
          <a:ext cx="1358257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computed total</a:t>
          </a:r>
        </a:p>
        <a:p>
          <a:r>
            <a:rPr lang="en-US" sz="1100"/>
            <a:t>blood</a:t>
          </a:r>
          <a:r>
            <a:rPr lang="en-US" sz="1100" baseline="0"/>
            <a:t> volume is</a:t>
          </a:r>
        </a:p>
        <a:p>
          <a:r>
            <a:rPr lang="en-US" sz="1100" baseline="0"/>
            <a:t>not involved directly</a:t>
          </a:r>
        </a:p>
        <a:p>
          <a:r>
            <a:rPr lang="en-US" sz="1100" baseline="0"/>
            <a:t>in drug Vd and CL.</a:t>
          </a:r>
          <a:endParaRPr lang="en-US" sz="1100"/>
        </a:p>
      </xdr:txBody>
    </xdr:sp>
    <xdr:clientData/>
  </xdr:oneCellAnchor>
  <xdr:twoCellAnchor editAs="oneCell">
    <xdr:from>
      <xdr:col>26</xdr:col>
      <xdr:colOff>406398</xdr:colOff>
      <xdr:row>34</xdr:row>
      <xdr:rowOff>100965</xdr:rowOff>
    </xdr:from>
    <xdr:to>
      <xdr:col>28</xdr:col>
      <xdr:colOff>499533</xdr:colOff>
      <xdr:row>44</xdr:row>
      <xdr:rowOff>139872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82347363-9753-F34A-9D8F-CB07ADCE0C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738"/>
        <a:stretch/>
      </xdr:blipFill>
      <xdr:spPr>
        <a:xfrm>
          <a:off x="23317198" y="8876665"/>
          <a:ext cx="1744135" cy="2096307"/>
        </a:xfrm>
        <a:prstGeom prst="rect">
          <a:avLst/>
        </a:prstGeom>
      </xdr:spPr>
    </xdr:pic>
    <xdr:clientData/>
  </xdr:twoCellAnchor>
  <xdr:twoCellAnchor>
    <xdr:from>
      <xdr:col>26</xdr:col>
      <xdr:colOff>634840</xdr:colOff>
      <xdr:row>38</xdr:row>
      <xdr:rowOff>13899</xdr:rowOff>
    </xdr:from>
    <xdr:to>
      <xdr:col>26</xdr:col>
      <xdr:colOff>745067</xdr:colOff>
      <xdr:row>38</xdr:row>
      <xdr:rowOff>152401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3D8D5ADF-E5EE-A840-A235-E1613EFD83BF}"/>
            </a:ext>
          </a:extLst>
        </xdr:cNvPr>
        <xdr:cNvSpPr/>
      </xdr:nvSpPr>
      <xdr:spPr>
        <a:xfrm>
          <a:off x="23545640" y="9615099"/>
          <a:ext cx="110227" cy="138502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626736</xdr:colOff>
      <xdr:row>24</xdr:row>
      <xdr:rowOff>173727</xdr:rowOff>
    </xdr:from>
    <xdr:to>
      <xdr:col>26</xdr:col>
      <xdr:colOff>730771</xdr:colOff>
      <xdr:row>38</xdr:row>
      <xdr:rowOff>84440</xdr:rowOff>
    </xdr:to>
    <xdr:sp macro="" textlink="">
      <xdr:nvSpPr>
        <xdr:cNvPr id="68" name="Freeform 67">
          <a:extLst>
            <a:ext uri="{FF2B5EF4-FFF2-40B4-BE49-F238E27FC236}">
              <a16:creationId xmlns:a16="http://schemas.microsoft.com/office/drawing/2014/main" id="{95929F7B-AD5C-3946-A325-AAA382E2760E}"/>
            </a:ext>
          </a:extLst>
        </xdr:cNvPr>
        <xdr:cNvSpPr/>
      </xdr:nvSpPr>
      <xdr:spPr>
        <a:xfrm>
          <a:off x="22712036" y="6777727"/>
          <a:ext cx="929535" cy="2907913"/>
        </a:xfrm>
        <a:custGeom>
          <a:avLst/>
          <a:gdLst>
            <a:gd name="connsiteX0" fmla="*/ 891371 w 891371"/>
            <a:gd name="connsiteY0" fmla="*/ 2210519 h 2222660"/>
            <a:gd name="connsiteX1" fmla="*/ 519956 w 891371"/>
            <a:gd name="connsiteY1" fmla="*/ 2138632 h 2222660"/>
            <a:gd name="connsiteX2" fmla="*/ 130570 w 891371"/>
            <a:gd name="connsiteY2" fmla="*/ 1581509 h 2222660"/>
            <a:gd name="connsiteX3" fmla="*/ 4768 w 891371"/>
            <a:gd name="connsiteY3" fmla="*/ 868632 h 2222660"/>
            <a:gd name="connsiteX4" fmla="*/ 268353 w 891371"/>
            <a:gd name="connsiteY4" fmla="*/ 425330 h 2222660"/>
            <a:gd name="connsiteX5" fmla="*/ 891371 w 891371"/>
            <a:gd name="connsiteY5" fmla="*/ 0 h 2222660"/>
            <a:gd name="connsiteX0" fmla="*/ 915333 w 915333"/>
            <a:gd name="connsiteY0" fmla="*/ 2240472 h 2246964"/>
            <a:gd name="connsiteX1" fmla="*/ 519956 w 915333"/>
            <a:gd name="connsiteY1" fmla="*/ 2138632 h 2246964"/>
            <a:gd name="connsiteX2" fmla="*/ 130570 w 915333"/>
            <a:gd name="connsiteY2" fmla="*/ 1581509 h 2246964"/>
            <a:gd name="connsiteX3" fmla="*/ 4768 w 915333"/>
            <a:gd name="connsiteY3" fmla="*/ 868632 h 2246964"/>
            <a:gd name="connsiteX4" fmla="*/ 268353 w 915333"/>
            <a:gd name="connsiteY4" fmla="*/ 425330 h 2246964"/>
            <a:gd name="connsiteX5" fmla="*/ 891371 w 915333"/>
            <a:gd name="connsiteY5" fmla="*/ 0 h 2246964"/>
            <a:gd name="connsiteX0" fmla="*/ 915333 w 915333"/>
            <a:gd name="connsiteY0" fmla="*/ 2240472 h 2240472"/>
            <a:gd name="connsiteX1" fmla="*/ 519956 w 915333"/>
            <a:gd name="connsiteY1" fmla="*/ 2138632 h 2240472"/>
            <a:gd name="connsiteX2" fmla="*/ 130570 w 915333"/>
            <a:gd name="connsiteY2" fmla="*/ 1581509 h 2240472"/>
            <a:gd name="connsiteX3" fmla="*/ 4768 w 915333"/>
            <a:gd name="connsiteY3" fmla="*/ 868632 h 2240472"/>
            <a:gd name="connsiteX4" fmla="*/ 268353 w 915333"/>
            <a:gd name="connsiteY4" fmla="*/ 425330 h 2240472"/>
            <a:gd name="connsiteX5" fmla="*/ 891371 w 915333"/>
            <a:gd name="connsiteY5" fmla="*/ 0 h 2240472"/>
            <a:gd name="connsiteX0" fmla="*/ 914910 w 914910"/>
            <a:gd name="connsiteY0" fmla="*/ 2240472 h 2240472"/>
            <a:gd name="connsiteX1" fmla="*/ 465618 w 914910"/>
            <a:gd name="connsiteY1" fmla="*/ 2042783 h 2240472"/>
            <a:gd name="connsiteX2" fmla="*/ 130147 w 914910"/>
            <a:gd name="connsiteY2" fmla="*/ 1581509 h 2240472"/>
            <a:gd name="connsiteX3" fmla="*/ 4345 w 914910"/>
            <a:gd name="connsiteY3" fmla="*/ 868632 h 2240472"/>
            <a:gd name="connsiteX4" fmla="*/ 267930 w 914910"/>
            <a:gd name="connsiteY4" fmla="*/ 425330 h 2240472"/>
            <a:gd name="connsiteX5" fmla="*/ 890948 w 914910"/>
            <a:gd name="connsiteY5" fmla="*/ 0 h 2240472"/>
            <a:gd name="connsiteX0" fmla="*/ 720821 w 890948"/>
            <a:gd name="connsiteY0" fmla="*/ 2904792 h 2904792"/>
            <a:gd name="connsiteX1" fmla="*/ 465618 w 890948"/>
            <a:gd name="connsiteY1" fmla="*/ 2042783 h 2904792"/>
            <a:gd name="connsiteX2" fmla="*/ 130147 w 890948"/>
            <a:gd name="connsiteY2" fmla="*/ 1581509 h 2904792"/>
            <a:gd name="connsiteX3" fmla="*/ 4345 w 890948"/>
            <a:gd name="connsiteY3" fmla="*/ 868632 h 2904792"/>
            <a:gd name="connsiteX4" fmla="*/ 267930 w 890948"/>
            <a:gd name="connsiteY4" fmla="*/ 425330 h 2904792"/>
            <a:gd name="connsiteX5" fmla="*/ 890948 w 890948"/>
            <a:gd name="connsiteY5" fmla="*/ 0 h 2904792"/>
            <a:gd name="connsiteX0" fmla="*/ 718962 w 889089"/>
            <a:gd name="connsiteY0" fmla="*/ 2904792 h 2904792"/>
            <a:gd name="connsiteX1" fmla="*/ 33387 w 889089"/>
            <a:gd name="connsiteY1" fmla="*/ 2673466 h 2904792"/>
            <a:gd name="connsiteX2" fmla="*/ 128288 w 889089"/>
            <a:gd name="connsiteY2" fmla="*/ 1581509 h 2904792"/>
            <a:gd name="connsiteX3" fmla="*/ 2486 w 889089"/>
            <a:gd name="connsiteY3" fmla="*/ 868632 h 2904792"/>
            <a:gd name="connsiteX4" fmla="*/ 266071 w 889089"/>
            <a:gd name="connsiteY4" fmla="*/ 425330 h 2904792"/>
            <a:gd name="connsiteX5" fmla="*/ 889089 w 889089"/>
            <a:gd name="connsiteY5" fmla="*/ 0 h 2904792"/>
            <a:gd name="connsiteX0" fmla="*/ 760553 w 930680"/>
            <a:gd name="connsiteY0" fmla="*/ 2904792 h 2904962"/>
            <a:gd name="connsiteX1" fmla="*/ 74978 w 930680"/>
            <a:gd name="connsiteY1" fmla="*/ 2673466 h 2904962"/>
            <a:gd name="connsiteX2" fmla="*/ 44077 w 930680"/>
            <a:gd name="connsiteY2" fmla="*/ 868632 h 2904962"/>
            <a:gd name="connsiteX3" fmla="*/ 307662 w 930680"/>
            <a:gd name="connsiteY3" fmla="*/ 425330 h 2904962"/>
            <a:gd name="connsiteX4" fmla="*/ 930680 w 930680"/>
            <a:gd name="connsiteY4" fmla="*/ 0 h 290496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30680" h="2904962">
              <a:moveTo>
                <a:pt x="760553" y="2904792"/>
              </a:moveTo>
              <a:cubicBezTo>
                <a:pt x="524424" y="2867351"/>
                <a:pt x="194391" y="3012826"/>
                <a:pt x="74978" y="2673466"/>
              </a:cubicBezTo>
              <a:cubicBezTo>
                <a:pt x="-44435" y="2334106"/>
                <a:pt x="5296" y="1243321"/>
                <a:pt x="44077" y="868632"/>
              </a:cubicBezTo>
              <a:cubicBezTo>
                <a:pt x="67041" y="675935"/>
                <a:pt x="159895" y="570102"/>
                <a:pt x="307662" y="425330"/>
              </a:cubicBezTo>
              <a:cubicBezTo>
                <a:pt x="455429" y="280558"/>
                <a:pt x="693054" y="140279"/>
                <a:pt x="930680" y="0"/>
              </a:cubicBezTo>
            </a:path>
          </a:pathLst>
        </a:custGeom>
        <a:noFill/>
        <a:ln>
          <a:solidFill>
            <a:schemeClr val="bg1">
              <a:lumMod val="65000"/>
            </a:schemeClr>
          </a:solidFill>
          <a:prstDash val="dash"/>
          <a:tailEnd type="triangle" w="lg" len="lg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233792</xdr:colOff>
      <xdr:row>27</xdr:row>
      <xdr:rowOff>190020</xdr:rowOff>
    </xdr:from>
    <xdr:ext cx="1287660" cy="436786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DD14C88F-2068-C946-99E6-10215CDFED14}"/>
            </a:ext>
          </a:extLst>
        </xdr:cNvPr>
        <xdr:cNvSpPr txBox="1"/>
      </xdr:nvSpPr>
      <xdr:spPr>
        <a:xfrm>
          <a:off x="22319092" y="7517920"/>
          <a:ext cx="1287660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Concentration C(0)</a:t>
          </a:r>
        </a:p>
        <a:p>
          <a:r>
            <a:rPr lang="en-US" sz="1100"/>
            <a:t>extrapolated at t=0</a:t>
          </a:r>
        </a:p>
      </xdr:txBody>
    </xdr:sp>
    <xdr:clientData/>
  </xdr:oneCellAnchor>
  <xdr:twoCellAnchor editAs="oneCell">
    <xdr:from>
      <xdr:col>25</xdr:col>
      <xdr:colOff>812800</xdr:colOff>
      <xdr:row>49</xdr:row>
      <xdr:rowOff>84667</xdr:rowOff>
    </xdr:from>
    <xdr:to>
      <xdr:col>29</xdr:col>
      <xdr:colOff>755530</xdr:colOff>
      <xdr:row>58</xdr:row>
      <xdr:rowOff>185479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E8367B51-2592-7040-9AE7-FD75140B4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98100" y="11933767"/>
          <a:ext cx="3244730" cy="1929612"/>
        </a:xfrm>
        <a:prstGeom prst="rect">
          <a:avLst/>
        </a:prstGeom>
      </xdr:spPr>
    </xdr:pic>
    <xdr:clientData/>
  </xdr:twoCellAnchor>
  <xdr:oneCellAnchor>
    <xdr:from>
      <xdr:col>26</xdr:col>
      <xdr:colOff>292100</xdr:colOff>
      <xdr:row>32</xdr:row>
      <xdr:rowOff>190500</xdr:rowOff>
    </xdr:from>
    <xdr:ext cx="1752600" cy="4979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1D0C0A3B-DDFE-3B4A-A1A7-39BE03B80E86}"/>
                </a:ext>
              </a:extLst>
            </xdr:cNvPr>
            <xdr:cNvSpPr txBox="1"/>
          </xdr:nvSpPr>
          <xdr:spPr>
            <a:xfrm>
              <a:off x="23202900" y="8559800"/>
              <a:ext cx="1752600" cy="497986"/>
            </a:xfrm>
            <a:prstGeom prst="rect">
              <a:avLst/>
            </a:prstGeom>
            <a:solidFill>
              <a:schemeClr val="bg1">
                <a:alpha val="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(</m:t>
                        </m:r>
                        <m:func>
                          <m:func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2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𝑝𝑙𝑎𝑠𝑚𝑎</m:t>
                                </m:r>
                                <m:r>
                                  <a:rPr lang="en-US" sz="12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12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  <m:r>
                                  <a:rPr lang="en-US" sz="12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sub>
                            </m:sSub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1D0C0A3B-DDFE-3B4A-A1A7-39BE03B80E86}"/>
                </a:ext>
              </a:extLst>
            </xdr:cNvPr>
            <xdr:cNvSpPr txBox="1"/>
          </xdr:nvSpPr>
          <xdr:spPr>
            <a:xfrm>
              <a:off x="23202900" y="8559800"/>
              <a:ext cx="1752600" cy="497986"/>
            </a:xfrm>
            <a:prstGeom prst="rect">
              <a:avLst/>
            </a:prstGeom>
            <a:solidFill>
              <a:schemeClr val="bg1">
                <a:alpha val="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𝑘_𝑒𝑙=(𝑑(ln⁡〖(</a:t>
              </a:r>
              <a:r>
                <a:rPr lang="en-US" sz="12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𝐶_(𝑝𝑙𝑎𝑠𝑚𝑎(𝑡))</a:t>
              </a:r>
              <a:r>
                <a:rPr lang="en-US" sz="1200" b="0" i="0">
                  <a:latin typeface="Cambria Math" panose="02040503050406030204" pitchFamily="18" charset="0"/>
                </a:rPr>
                <a:t>)〗)/𝑑𝑡</a:t>
              </a:r>
              <a:endParaRPr lang="en-US" sz="1400"/>
            </a:p>
          </xdr:txBody>
        </xdr:sp>
      </mc:Fallback>
    </mc:AlternateContent>
    <xdr:clientData/>
  </xdr:oneCellAnchor>
  <xdr:twoCellAnchor editAs="oneCell">
    <xdr:from>
      <xdr:col>29</xdr:col>
      <xdr:colOff>753533</xdr:colOff>
      <xdr:row>49</xdr:row>
      <xdr:rowOff>76200</xdr:rowOff>
    </xdr:from>
    <xdr:to>
      <xdr:col>39</xdr:col>
      <xdr:colOff>228600</xdr:colOff>
      <xdr:row>58</xdr:row>
      <xdr:rowOff>186266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800A52CC-69E0-5641-B6AA-11CC2EF73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40833" y="11925300"/>
          <a:ext cx="7730067" cy="1938866"/>
        </a:xfrm>
        <a:prstGeom prst="rect">
          <a:avLst/>
        </a:prstGeom>
      </xdr:spPr>
    </xdr:pic>
    <xdr:clientData/>
  </xdr:twoCellAnchor>
  <xdr:twoCellAnchor>
    <xdr:from>
      <xdr:col>35</xdr:col>
      <xdr:colOff>138739</xdr:colOff>
      <xdr:row>10</xdr:row>
      <xdr:rowOff>117394</xdr:rowOff>
    </xdr:from>
    <xdr:to>
      <xdr:col>36</xdr:col>
      <xdr:colOff>213446</xdr:colOff>
      <xdr:row>14</xdr:row>
      <xdr:rowOff>42688</xdr:rowOff>
    </xdr:to>
    <xdr:sp macro="" textlink="">
      <xdr:nvSpPr>
        <xdr:cNvPr id="73" name="Rounded Rectangle 72">
          <a:extLst>
            <a:ext uri="{FF2B5EF4-FFF2-40B4-BE49-F238E27FC236}">
              <a16:creationId xmlns:a16="http://schemas.microsoft.com/office/drawing/2014/main" id="{904DDDE4-08DE-534C-B70F-833935028A8F}"/>
            </a:ext>
          </a:extLst>
        </xdr:cNvPr>
        <xdr:cNvSpPr/>
      </xdr:nvSpPr>
      <xdr:spPr>
        <a:xfrm>
          <a:off x="30479039" y="3584494"/>
          <a:ext cx="900207" cy="979394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LOW</a:t>
          </a:r>
          <a:br>
            <a:rPr lang="en-US" sz="1100"/>
          </a:br>
          <a:r>
            <a:rPr lang="en-US" sz="1100"/>
            <a:t>PASS</a:t>
          </a:r>
          <a:br>
            <a:rPr lang="en-US" sz="1100"/>
          </a:br>
          <a:r>
            <a:rPr lang="en-US" sz="1100"/>
            <a:t>FILTER</a:t>
          </a:r>
        </a:p>
        <a:p>
          <a:pPr algn="l"/>
          <a:r>
            <a:rPr lang="en-US" sz="1100"/>
            <a:t>1</a:t>
          </a:r>
          <a:r>
            <a:rPr lang="en-US" sz="1100" baseline="0"/>
            <a:t> minute</a:t>
          </a:r>
        </a:p>
        <a:p>
          <a:pPr algn="l"/>
          <a:r>
            <a:rPr lang="en-US" sz="1100" baseline="0"/>
            <a:t>half-life</a:t>
          </a:r>
          <a:endParaRPr lang="en-US" sz="1100"/>
        </a:p>
      </xdr:txBody>
    </xdr:sp>
    <xdr:clientData/>
  </xdr:twoCellAnchor>
  <xdr:twoCellAnchor>
    <xdr:from>
      <xdr:col>34</xdr:col>
      <xdr:colOff>393471</xdr:colOff>
      <xdr:row>11</xdr:row>
      <xdr:rowOff>389537</xdr:rowOff>
    </xdr:from>
    <xdr:to>
      <xdr:col>35</xdr:col>
      <xdr:colOff>138740</xdr:colOff>
      <xdr:row>24</xdr:row>
      <xdr:rowOff>234245</xdr:rowOff>
    </xdr:to>
    <xdr:cxnSp macro="">
      <xdr:nvCxnSpPr>
        <xdr:cNvPr id="74" name="Curved Connector 73">
          <a:extLst>
            <a:ext uri="{FF2B5EF4-FFF2-40B4-BE49-F238E27FC236}">
              <a16:creationId xmlns:a16="http://schemas.microsoft.com/office/drawing/2014/main" id="{0F4386F5-59EF-034E-9D7A-402A7676A017}"/>
            </a:ext>
          </a:extLst>
        </xdr:cNvPr>
        <xdr:cNvCxnSpPr>
          <a:stCxn id="40" idx="0"/>
          <a:endCxn id="73" idx="1"/>
        </xdr:cNvCxnSpPr>
      </xdr:nvCxnSpPr>
      <xdr:spPr>
        <a:xfrm rot="5400000" flipH="1" flipV="1">
          <a:off x="28810802" y="5170006"/>
          <a:ext cx="2765708" cy="570769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213446</xdr:colOff>
      <xdr:row>11</xdr:row>
      <xdr:rowOff>389537</xdr:rowOff>
    </xdr:from>
    <xdr:to>
      <xdr:col>40</xdr:col>
      <xdr:colOff>640336</xdr:colOff>
      <xdr:row>14</xdr:row>
      <xdr:rowOff>42689</xdr:rowOff>
    </xdr:to>
    <xdr:cxnSp macro="">
      <xdr:nvCxnSpPr>
        <xdr:cNvPr id="75" name="Curved Connector 74">
          <a:extLst>
            <a:ext uri="{FF2B5EF4-FFF2-40B4-BE49-F238E27FC236}">
              <a16:creationId xmlns:a16="http://schemas.microsoft.com/office/drawing/2014/main" id="{0C20F44F-427C-F743-AF46-88D9836088C5}"/>
            </a:ext>
          </a:extLst>
        </xdr:cNvPr>
        <xdr:cNvCxnSpPr>
          <a:stCxn id="73" idx="3"/>
        </xdr:cNvCxnSpPr>
      </xdr:nvCxnSpPr>
      <xdr:spPr>
        <a:xfrm>
          <a:off x="31379246" y="4072537"/>
          <a:ext cx="3728890" cy="49135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mal/Desktop/CP%20CALCS%20CHALKWORK.xlsx" TargetMode="External"/><Relationship Id="rId1" Type="http://schemas.openxmlformats.org/officeDocument/2006/relationships/externalLinkPath" Target="CP%20CALCS%20CHALK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4.1 kg"/>
      <sheetName val="16.4 kg"/>
      <sheetName val="73 kg"/>
      <sheetName val="73 kg (2)"/>
      <sheetName val="Clevidipine"/>
      <sheetName val="Ericsson"/>
      <sheetName val="BP PK"/>
      <sheetName val="2COMP"/>
      <sheetName val="3COMP"/>
      <sheetName val="3COMP (C)"/>
      <sheetName val="3COMP (B)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D9">
            <v>4</v>
          </cell>
        </row>
        <row r="10">
          <cell r="D10">
            <v>4.5</v>
          </cell>
        </row>
        <row r="11">
          <cell r="D11">
            <v>0.5</v>
          </cell>
        </row>
        <row r="14">
          <cell r="B14">
            <v>5</v>
          </cell>
        </row>
      </sheetData>
      <sheetData sheetId="7">
        <row r="39">
          <cell r="S39">
            <v>0.05</v>
          </cell>
        </row>
        <row r="40">
          <cell r="S40">
            <v>0.1</v>
          </cell>
        </row>
        <row r="41">
          <cell r="S41">
            <v>0.1</v>
          </cell>
        </row>
      </sheetData>
      <sheetData sheetId="8">
        <row r="26">
          <cell r="J26">
            <v>3.0000000000000001E-3</v>
          </cell>
        </row>
        <row r="27">
          <cell r="J27">
            <v>3.0000000000000001E-3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leviprex.com/dosing-administration/?gclid=EAIaIQobChMIw7WKz9q1_QIVFR19Ch1vkQmVEAAYASAAEgKY3vD_BwE" TargetMode="External"/><Relationship Id="rId3" Type="http://schemas.openxmlformats.org/officeDocument/2006/relationships/hyperlink" Target="https://pubmed.ncbi.nlm.nih.gov/10206087/" TargetMode="External"/><Relationship Id="rId7" Type="http://schemas.openxmlformats.org/officeDocument/2006/relationships/hyperlink" Target="https://pubmed.ncbi.nlm.nih.gov/10754618/" TargetMode="External"/><Relationship Id="rId2" Type="http://schemas.openxmlformats.org/officeDocument/2006/relationships/hyperlink" Target="https://pubmed.ncbi.nlm.nih.gov/10206087/" TargetMode="External"/><Relationship Id="rId1" Type="http://schemas.openxmlformats.org/officeDocument/2006/relationships/hyperlink" Target="https://pubmed.ncbi.nlm.nih.gov/10206087/" TargetMode="External"/><Relationship Id="rId6" Type="http://schemas.openxmlformats.org/officeDocument/2006/relationships/hyperlink" Target="https://pubmed.ncbi.nlm.nih.gov/10754618/" TargetMode="External"/><Relationship Id="rId5" Type="http://schemas.openxmlformats.org/officeDocument/2006/relationships/hyperlink" Target="https://www.omnicalculator.com/health/pediatric-blood-volume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pubmed.ncbi.nlm.nih.gov/10206087/" TargetMode="External"/><Relationship Id="rId9" Type="http://schemas.openxmlformats.org/officeDocument/2006/relationships/hyperlink" Target="https://www.ncbi.nlm.nih.gov/books/NBK5452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E535-AFF0-D249-8F0A-BA85D7D202A2}">
  <dimension ref="A1:BI54"/>
  <sheetViews>
    <sheetView showGridLines="0" tabSelected="1" topLeftCell="AQ1" zoomScale="69" zoomScaleNormal="90" workbookViewId="0">
      <selection activeCell="AZ11" sqref="AZ11"/>
    </sheetView>
  </sheetViews>
  <sheetFormatPr baseColWidth="10" defaultColWidth="10.83203125" defaultRowHeight="16" x14ac:dyDescent="0.2"/>
  <cols>
    <col min="1" max="1" width="21" customWidth="1"/>
    <col min="2" max="2" width="14.6640625" style="5" bestFit="1" customWidth="1"/>
    <col min="3" max="3" width="10.83203125" style="5"/>
    <col min="4" max="4" width="15.83203125" customWidth="1"/>
    <col min="39" max="39" width="10.83203125" customWidth="1"/>
    <col min="49" max="49" width="17.83203125" customWidth="1"/>
    <col min="50" max="50" width="16.6640625" customWidth="1"/>
    <col min="52" max="53" width="19" customWidth="1"/>
    <col min="54" max="54" width="16" customWidth="1"/>
    <col min="55" max="55" width="22.1640625" style="5" customWidth="1"/>
    <col min="56" max="56" width="14.6640625" customWidth="1"/>
    <col min="57" max="57" width="19.6640625" customWidth="1"/>
    <col min="59" max="59" width="19.6640625" customWidth="1"/>
    <col min="61" max="61" width="19.33203125" customWidth="1"/>
  </cols>
  <sheetData>
    <row r="1" spans="1:61" ht="24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AS1" s="4"/>
    </row>
    <row r="2" spans="1:61" ht="18" x14ac:dyDescent="0.25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AX2" s="5"/>
    </row>
    <row r="3" spans="1:61" x14ac:dyDescent="0.2">
      <c r="A3" t="s">
        <v>2</v>
      </c>
      <c r="B3" s="9">
        <v>73</v>
      </c>
      <c r="C3" s="5" t="s">
        <v>3</v>
      </c>
      <c r="D3" t="s">
        <v>4</v>
      </c>
    </row>
    <row r="4" spans="1:61" ht="78" thickBot="1" x14ac:dyDescent="0.35">
      <c r="A4" t="s">
        <v>5</v>
      </c>
      <c r="B4" s="10">
        <f>B5/B3</f>
        <v>70</v>
      </c>
      <c r="C4" s="5" t="s">
        <v>6</v>
      </c>
      <c r="AW4" s="11" t="s">
        <v>7</v>
      </c>
      <c r="AX4" s="12" t="s">
        <v>8</v>
      </c>
      <c r="AY4" s="13" t="s">
        <v>9</v>
      </c>
      <c r="AZ4" s="13" t="s">
        <v>10</v>
      </c>
      <c r="BA4" s="12" t="s">
        <v>11</v>
      </c>
      <c r="BB4" s="13" t="s">
        <v>12</v>
      </c>
      <c r="BC4" s="14" t="s">
        <v>13</v>
      </c>
      <c r="BD4" s="13" t="s">
        <v>14</v>
      </c>
      <c r="BE4" s="15" t="s">
        <v>15</v>
      </c>
      <c r="BG4" s="16" t="s">
        <v>16</v>
      </c>
      <c r="BH4" s="17" t="s">
        <v>17</v>
      </c>
      <c r="BI4" s="17" t="s">
        <v>18</v>
      </c>
    </row>
    <row r="5" spans="1:61" ht="28" thickTop="1" x14ac:dyDescent="0.35">
      <c r="A5" t="s">
        <v>19</v>
      </c>
      <c r="B5" s="18">
        <v>5110</v>
      </c>
      <c r="C5" s="5" t="s">
        <v>20</v>
      </c>
      <c r="E5" s="19" t="s">
        <v>21</v>
      </c>
      <c r="AW5" s="20">
        <v>4.57</v>
      </c>
      <c r="AX5" s="21">
        <v>0.125</v>
      </c>
      <c r="AY5" s="22">
        <f>60*AX5*AW5</f>
        <v>34.275000000000006</v>
      </c>
      <c r="AZ5" s="20">
        <v>32</v>
      </c>
      <c r="BA5" s="23">
        <v>500</v>
      </c>
      <c r="BB5" s="24">
        <f>AZ5*BA5</f>
        <v>16000</v>
      </c>
      <c r="BC5" s="23">
        <v>0.45600000000000002</v>
      </c>
      <c r="BD5" s="25">
        <f>BB5/AY5</f>
        <v>466.81254558716256</v>
      </c>
      <c r="BE5" s="26">
        <f>BD5/BC5</f>
        <v>1023.7117227788652</v>
      </c>
      <c r="BG5" s="20">
        <v>0.2</v>
      </c>
      <c r="BH5" s="27">
        <f>AW5*BG5</f>
        <v>0.91400000000000015</v>
      </c>
      <c r="BI5" s="28">
        <f>60*LN(2)*BH5/AY5</f>
        <v>1.1090354888959124</v>
      </c>
    </row>
    <row r="6" spans="1:61" ht="27" x14ac:dyDescent="0.35">
      <c r="A6" t="s">
        <v>22</v>
      </c>
      <c r="B6" s="29">
        <v>0.2</v>
      </c>
      <c r="C6" s="5" t="s">
        <v>23</v>
      </c>
      <c r="D6" s="29">
        <v>0.6</v>
      </c>
      <c r="E6" s="19" t="s">
        <v>24</v>
      </c>
      <c r="I6" s="30">
        <v>0.19</v>
      </c>
      <c r="J6" s="19" t="s">
        <v>25</v>
      </c>
      <c r="AW6" s="20">
        <v>18.309999999999999</v>
      </c>
      <c r="AX6" s="21">
        <v>0.125</v>
      </c>
      <c r="AY6" s="22">
        <f t="shared" ref="AY6:AY7" si="0">60*AX6*AW6</f>
        <v>137.32499999999999</v>
      </c>
      <c r="AZ6" s="20">
        <v>32</v>
      </c>
      <c r="BA6" s="23">
        <v>500</v>
      </c>
      <c r="BB6" s="24">
        <f t="shared" ref="BB6:BB7" si="1">AZ6*BA6</f>
        <v>16000</v>
      </c>
      <c r="BC6" s="23">
        <v>0.45600000000000002</v>
      </c>
      <c r="BD6" s="25">
        <f t="shared" ref="BD6:BD7" si="2">BB6/AY6</f>
        <v>116.51192426724924</v>
      </c>
      <c r="BE6" s="26">
        <f t="shared" ref="BE6:BE7" si="3">BD6/BC6</f>
        <v>255.50860584923078</v>
      </c>
      <c r="BG6" s="20">
        <v>0.2</v>
      </c>
      <c r="BH6" s="27">
        <f t="shared" ref="BH6:BH7" si="4">AW6*BG6</f>
        <v>3.6619999999999999</v>
      </c>
      <c r="BI6" s="28">
        <f t="shared" ref="BI6:BI7" si="5">60*LN(2)*BH6/AY6</f>
        <v>1.1090354888959124</v>
      </c>
    </row>
    <row r="7" spans="1:61" ht="27" x14ac:dyDescent="0.35">
      <c r="A7" t="s">
        <v>26</v>
      </c>
      <c r="B7" s="31">
        <f>B6*B3</f>
        <v>14.600000000000001</v>
      </c>
      <c r="C7" s="5" t="s">
        <v>27</v>
      </c>
      <c r="AW7" s="20">
        <v>73</v>
      </c>
      <c r="AX7" s="21">
        <f>AX6</f>
        <v>0.125</v>
      </c>
      <c r="AY7" s="22">
        <f t="shared" si="0"/>
        <v>547.5</v>
      </c>
      <c r="AZ7" s="20">
        <v>32</v>
      </c>
      <c r="BA7" s="23">
        <v>500</v>
      </c>
      <c r="BB7" s="24">
        <f t="shared" si="1"/>
        <v>16000</v>
      </c>
      <c r="BC7" s="23">
        <v>0.45600000000000002</v>
      </c>
      <c r="BD7" s="25">
        <f t="shared" si="2"/>
        <v>29.223744292237441</v>
      </c>
      <c r="BE7" s="26">
        <f t="shared" si="3"/>
        <v>64.087158535608424</v>
      </c>
      <c r="BG7" s="20">
        <v>0.2</v>
      </c>
      <c r="BH7" s="27">
        <f t="shared" si="4"/>
        <v>14.600000000000001</v>
      </c>
      <c r="BI7" s="28">
        <f t="shared" si="5"/>
        <v>1.1090354888959126</v>
      </c>
    </row>
    <row r="8" spans="1:61" ht="24" x14ac:dyDescent="0.3">
      <c r="A8" t="s">
        <v>28</v>
      </c>
      <c r="B8" s="32">
        <v>0.125</v>
      </c>
      <c r="C8" s="5" t="s">
        <v>29</v>
      </c>
      <c r="D8" s="29">
        <v>0.14000000000000001</v>
      </c>
      <c r="E8" s="19" t="s">
        <v>24</v>
      </c>
      <c r="I8" s="33">
        <v>6.9000000000000006E-2</v>
      </c>
      <c r="J8" s="19" t="s">
        <v>25</v>
      </c>
      <c r="AW8" s="34" t="s">
        <v>30</v>
      </c>
      <c r="AX8" s="35"/>
      <c r="AY8" s="35"/>
      <c r="AZ8" s="35"/>
      <c r="BA8" s="35"/>
      <c r="BB8" s="35"/>
      <c r="BC8" s="35"/>
      <c r="BD8" s="35"/>
      <c r="BE8" s="36"/>
    </row>
    <row r="9" spans="1:61" ht="17" thickBot="1" x14ac:dyDescent="0.25">
      <c r="A9" t="s">
        <v>31</v>
      </c>
      <c r="B9" s="37">
        <f>B8*B3</f>
        <v>9.125</v>
      </c>
      <c r="C9" s="5" t="s">
        <v>32</v>
      </c>
      <c r="D9" t="s">
        <v>33</v>
      </c>
    </row>
    <row r="10" spans="1:61" ht="17" thickBot="1" x14ac:dyDescent="0.25">
      <c r="A10" t="s">
        <v>34</v>
      </c>
      <c r="B10" s="38">
        <f>1000*B9</f>
        <v>9125</v>
      </c>
      <c r="C10" s="5" t="s">
        <v>35</v>
      </c>
      <c r="D10" t="s">
        <v>33</v>
      </c>
      <c r="E10" s="39">
        <f>60*B10/1000</f>
        <v>547.5</v>
      </c>
      <c r="F10" s="40" t="s">
        <v>36</v>
      </c>
    </row>
    <row r="11" spans="1:61" ht="17" thickBot="1" x14ac:dyDescent="0.25"/>
    <row r="12" spans="1:61" s="45" customFormat="1" ht="32" customHeight="1" thickBot="1" x14ac:dyDescent="0.25">
      <c r="A12" s="41" t="s">
        <v>37</v>
      </c>
      <c r="B12" s="42">
        <f>LN(2)*B7/B9</f>
        <v>1.1090354888959126</v>
      </c>
      <c r="C12" s="43" t="s">
        <v>38</v>
      </c>
      <c r="D12" s="44" t="s">
        <v>39</v>
      </c>
      <c r="F12" s="46">
        <v>1.6</v>
      </c>
      <c r="G12" s="47" t="s">
        <v>38</v>
      </c>
      <c r="H12" s="48" t="s">
        <v>24</v>
      </c>
      <c r="AW12" s="49"/>
      <c r="BC12" s="47"/>
    </row>
    <row r="14" spans="1:61" ht="18" x14ac:dyDescent="0.25">
      <c r="A14" t="s">
        <v>40</v>
      </c>
      <c r="B14" s="50">
        <f>(B12/LN(2))*B20</f>
        <v>0.42666666666666675</v>
      </c>
      <c r="C14" s="5" t="s">
        <v>41</v>
      </c>
      <c r="D14" t="s">
        <v>42</v>
      </c>
    </row>
    <row r="16" spans="1:61" ht="18" x14ac:dyDescent="0.25">
      <c r="A16" t="s">
        <v>43</v>
      </c>
      <c r="B16" s="51">
        <v>0.5</v>
      </c>
      <c r="C16" s="5" t="s">
        <v>44</v>
      </c>
      <c r="D16" t="s">
        <v>45</v>
      </c>
      <c r="E16" s="5" t="s">
        <v>44</v>
      </c>
      <c r="F16" s="19" t="s">
        <v>46</v>
      </c>
      <c r="AA16" t="s">
        <v>4</v>
      </c>
    </row>
    <row r="18" spans="1:12" x14ac:dyDescent="0.2">
      <c r="A18" t="s">
        <v>47</v>
      </c>
      <c r="B18" s="38">
        <f>B16*B23</f>
        <v>16</v>
      </c>
      <c r="C18" s="5" t="s">
        <v>48</v>
      </c>
    </row>
    <row r="19" spans="1:12" x14ac:dyDescent="0.2">
      <c r="A19" t="s">
        <v>49</v>
      </c>
      <c r="B19" s="52">
        <f>B18/B3</f>
        <v>0.21917808219178081</v>
      </c>
      <c r="C19" s="5" t="s">
        <v>50</v>
      </c>
    </row>
    <row r="20" spans="1:12" x14ac:dyDescent="0.2">
      <c r="A20" t="s">
        <v>47</v>
      </c>
      <c r="B20" s="52">
        <f>B18/60</f>
        <v>0.26666666666666666</v>
      </c>
      <c r="C20" s="5" t="s">
        <v>51</v>
      </c>
    </row>
    <row r="21" spans="1:12" x14ac:dyDescent="0.2">
      <c r="A21" t="s">
        <v>52</v>
      </c>
      <c r="B21" s="53">
        <f>10^9*B20/(B25*1000)/B3</f>
        <v>8.005277078650245</v>
      </c>
      <c r="C21" s="54" t="s">
        <v>53</v>
      </c>
    </row>
    <row r="22" spans="1:12" ht="17" thickBot="1" x14ac:dyDescent="0.25">
      <c r="L22" s="55"/>
    </row>
    <row r="23" spans="1:12" x14ac:dyDescent="0.2">
      <c r="A23" s="56" t="s">
        <v>54</v>
      </c>
      <c r="B23" s="57">
        <v>32</v>
      </c>
      <c r="C23" s="58" t="s">
        <v>55</v>
      </c>
      <c r="D23" s="59"/>
      <c r="E23" s="60"/>
      <c r="F23" s="61"/>
      <c r="G23" s="62" t="s">
        <v>56</v>
      </c>
      <c r="H23" s="63"/>
      <c r="I23" s="64"/>
    </row>
    <row r="24" spans="1:12" ht="17" thickBot="1" x14ac:dyDescent="0.25">
      <c r="A24" s="65" t="s">
        <v>57</v>
      </c>
      <c r="B24" s="66">
        <f>1000*B18/E10</f>
        <v>29.223744292237441</v>
      </c>
      <c r="C24" s="67" t="s">
        <v>58</v>
      </c>
      <c r="D24" s="68"/>
      <c r="E24" s="69"/>
      <c r="F24" s="70"/>
      <c r="G24" s="71"/>
      <c r="H24" s="72"/>
      <c r="I24" s="73"/>
    </row>
    <row r="25" spans="1:12" ht="19" x14ac:dyDescent="0.2">
      <c r="A25" s="74" t="s">
        <v>59</v>
      </c>
      <c r="B25" s="75">
        <v>456.32</v>
      </c>
      <c r="C25" s="76" t="s">
        <v>60</v>
      </c>
      <c r="D25" s="77"/>
      <c r="G25" s="78"/>
      <c r="H25" s="78"/>
      <c r="I25" s="78"/>
    </row>
    <row r="26" spans="1:12" ht="19" x14ac:dyDescent="0.2">
      <c r="A26" s="74" t="s">
        <v>61</v>
      </c>
      <c r="B26" s="79">
        <f>1000*B24/B25</f>
        <v>64.042216629201974</v>
      </c>
      <c r="C26" s="76" t="s">
        <v>62</v>
      </c>
      <c r="D26" s="77"/>
      <c r="G26" s="78"/>
      <c r="H26" s="78"/>
      <c r="I26" s="78"/>
    </row>
    <row r="27" spans="1:12" ht="19" x14ac:dyDescent="0.2">
      <c r="A27" s="80"/>
      <c r="B27" s="81"/>
      <c r="C27" s="82"/>
      <c r="D27" s="80"/>
      <c r="G27" s="78"/>
      <c r="H27" s="78"/>
      <c r="I27" s="78"/>
    </row>
    <row r="28" spans="1:12" x14ac:dyDescent="0.2">
      <c r="A28" t="s">
        <v>63</v>
      </c>
    </row>
    <row r="29" spans="1:12" x14ac:dyDescent="0.2">
      <c r="A29" t="s">
        <v>64</v>
      </c>
    </row>
    <row r="30" spans="1:12" ht="18" x14ac:dyDescent="0.25">
      <c r="A30" t="s">
        <v>65</v>
      </c>
    </row>
    <row r="32" spans="1:12" x14ac:dyDescent="0.2">
      <c r="A32" s="30" t="s">
        <v>66</v>
      </c>
      <c r="B32" s="83"/>
    </row>
    <row r="33" spans="1:36" x14ac:dyDescent="0.2">
      <c r="A33" s="84" t="s">
        <v>67</v>
      </c>
      <c r="B33" s="85"/>
    </row>
    <row r="34" spans="1:36" x14ac:dyDescent="0.2">
      <c r="A34" s="86" t="s">
        <v>68</v>
      </c>
    </row>
    <row r="37" spans="1:36" ht="17" thickBot="1" x14ac:dyDescent="0.25">
      <c r="A37" t="s">
        <v>69</v>
      </c>
    </row>
    <row r="38" spans="1:36" x14ac:dyDescent="0.2">
      <c r="A38" s="87" t="s">
        <v>70</v>
      </c>
      <c r="B38" s="88"/>
      <c r="C38" s="88"/>
      <c r="D38" s="88"/>
      <c r="E38" s="88"/>
      <c r="F38" s="88"/>
      <c r="G38" s="88"/>
      <c r="H38" s="88"/>
      <c r="I38" s="89"/>
    </row>
    <row r="39" spans="1:36" x14ac:dyDescent="0.2">
      <c r="A39" s="90"/>
      <c r="B39" s="91"/>
      <c r="C39" s="91"/>
      <c r="D39" s="91"/>
      <c r="E39" s="91"/>
      <c r="F39" s="91"/>
      <c r="G39" s="91"/>
      <c r="H39" s="91"/>
      <c r="I39" s="92"/>
      <c r="AJ39" t="s">
        <v>4</v>
      </c>
    </row>
    <row r="40" spans="1:36" ht="17" thickBot="1" x14ac:dyDescent="0.25">
      <c r="A40" s="93"/>
      <c r="B40" s="94"/>
      <c r="C40" s="94"/>
      <c r="D40" s="94"/>
      <c r="E40" s="94"/>
      <c r="F40" s="94"/>
      <c r="G40" s="94"/>
      <c r="H40" s="94"/>
      <c r="I40" s="95"/>
    </row>
    <row r="42" spans="1:36" x14ac:dyDescent="0.2">
      <c r="A42" s="54" t="s">
        <v>71</v>
      </c>
      <c r="B42" s="19" t="s">
        <v>24</v>
      </c>
      <c r="C42"/>
      <c r="E42" t="s">
        <v>72</v>
      </c>
    </row>
    <row r="43" spans="1:36" x14ac:dyDescent="0.2">
      <c r="A43" t="s">
        <v>73</v>
      </c>
      <c r="B43" s="19" t="s">
        <v>74</v>
      </c>
    </row>
    <row r="44" spans="1:36" x14ac:dyDescent="0.2">
      <c r="A44" s="96" t="s">
        <v>75</v>
      </c>
      <c r="B44" s="97">
        <f>LN(2)</f>
        <v>0.69314718055994529</v>
      </c>
    </row>
    <row r="54" spans="34:34" x14ac:dyDescent="0.2">
      <c r="AH54" t="s">
        <v>4</v>
      </c>
    </row>
  </sheetData>
  <mergeCells count="9">
    <mergeCell ref="C25:D25"/>
    <mergeCell ref="C26:D26"/>
    <mergeCell ref="A38:I40"/>
    <mergeCell ref="A1:K1"/>
    <mergeCell ref="A2:K2"/>
    <mergeCell ref="AW8:BE8"/>
    <mergeCell ref="C23:D23"/>
    <mergeCell ref="G23:I24"/>
    <mergeCell ref="C24:D24"/>
  </mergeCells>
  <hyperlinks>
    <hyperlink ref="E6" r:id="rId1" xr:uid="{6C7E2ADF-35C0-A14F-9A97-8FD4B8C67FFA}"/>
    <hyperlink ref="B42" r:id="rId2" xr:uid="{F22512AE-05B7-3845-A9CC-550770824F71}"/>
    <hyperlink ref="H12" r:id="rId3" xr:uid="{3022D478-A18E-444F-84C6-FD5F9AA95E81}"/>
    <hyperlink ref="E8" r:id="rId4" xr:uid="{888ABB48-5EB5-F64D-8497-09C51A5CF086}"/>
    <hyperlink ref="E5" r:id="rId5" xr:uid="{577547C0-A160-6E4B-BFE6-361BCC997469}"/>
    <hyperlink ref="J6" r:id="rId6" xr:uid="{EC6A5441-D678-6E4E-B6E0-B5B00DD7B818}"/>
    <hyperlink ref="J8" r:id="rId7" xr:uid="{D3B14A63-D212-834B-B7F1-B4035C27E2DC}"/>
    <hyperlink ref="F16" r:id="rId8" xr:uid="{C6DFDC45-4A10-2D4A-89DE-E4B68BF776E9}"/>
    <hyperlink ref="B43" r:id="rId9" xr:uid="{674A7F63-DEE6-974A-B97A-45B8DCC048DB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73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Adam, Amal Mohamoud</dc:creator>
  <cp:lastModifiedBy>Adam, Amal Mohamoud</cp:lastModifiedBy>
  <dcterms:created xsi:type="dcterms:W3CDTF">2024-08-13T21:37:24Z</dcterms:created>
  <dcterms:modified xsi:type="dcterms:W3CDTF">2024-08-13T21:37:37Z</dcterms:modified>
</cp:coreProperties>
</file>